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150" yWindow="525" windowWidth="17895" windowHeight="7620" activeTab="0"/>
  </bookViews>
  <sheets>
    <sheet name="Rekapitulace stavby" sheetId="1" r:id="rId1"/>
    <sheet name="01 - ZATEPLENÍ A SÚ OBVOD..." sheetId="2" r:id="rId2"/>
    <sheet name="02 - VÝMĚNA STAVEBNÍCH VÝ..." sheetId="3" r:id="rId3"/>
    <sheet name="03 - STAVEBNÍ ÚPRAVY BALKÓNŮ" sheetId="4" r:id="rId4"/>
    <sheet name="04 - STAVEBNÍ ÚPRAVY STŘE..." sheetId="5" r:id="rId5"/>
    <sheet name="05 - TERÉNNÍ ÚPRAVY" sheetId="6" r:id="rId6"/>
    <sheet name="06 - VRN" sheetId="7" r:id="rId7"/>
    <sheet name="Pokyny pro vyplnění" sheetId="8" r:id="rId8"/>
  </sheets>
  <definedNames>
    <definedName name="_xlnm._FilterDatabase" localSheetId="1" hidden="1">'01 - ZATEPLENÍ A SÚ OBVOD...'!$C$92:$K$368</definedName>
    <definedName name="_xlnm._FilterDatabase" localSheetId="2" hidden="1">'02 - VÝMĚNA STAVEBNÍCH VÝ...'!$C$89:$K$245</definedName>
    <definedName name="_xlnm._FilterDatabase" localSheetId="3" hidden="1">'03 - STAVEBNÍ ÚPRAVY BALKÓNŮ'!$C$90:$K$174</definedName>
    <definedName name="_xlnm._FilterDatabase" localSheetId="4" hidden="1">'04 - STAVEBNÍ ÚPRAVY STŘE...'!$C$87:$K$171</definedName>
    <definedName name="_xlnm._FilterDatabase" localSheetId="5" hidden="1">'05 - TERÉNNÍ ÚPRAVY'!$C$88:$K$243</definedName>
    <definedName name="_xlnm._FilterDatabase" localSheetId="6" hidden="1">'06 - VRN'!$C$83:$K$100</definedName>
    <definedName name="_xlnm.Print_Area" localSheetId="1">'01 - ZATEPLENÍ A SÚ OBVOD...'!$C$4:$J$39,'01 - ZATEPLENÍ A SÚ OBVOD...'!$C$45:$J$74,'01 - ZATEPLENÍ A SÚ OBVOD...'!$C$80:$K$368</definedName>
    <definedName name="_xlnm.Print_Area" localSheetId="2">'02 - VÝMĚNA STAVEBNÍCH VÝ...'!$C$4:$J$39,'02 - VÝMĚNA STAVEBNÍCH VÝ...'!$C$45:$J$71,'02 - VÝMĚNA STAVEBNÍCH VÝ...'!$C$77:$K$245</definedName>
    <definedName name="_xlnm.Print_Area" localSheetId="3">'03 - STAVEBNÍ ÚPRAVY BALKÓNŮ'!$C$4:$J$39,'03 - STAVEBNÍ ÚPRAVY BALKÓNŮ'!$C$45:$J$72,'03 - STAVEBNÍ ÚPRAVY BALKÓNŮ'!$C$78:$K$174</definedName>
    <definedName name="_xlnm.Print_Area" localSheetId="4">'04 - STAVEBNÍ ÚPRAVY STŘE...'!$C$4:$J$39,'04 - STAVEBNÍ ÚPRAVY STŘE...'!$C$45:$J$69,'04 - STAVEBNÍ ÚPRAVY STŘE...'!$C$75:$K$171</definedName>
    <definedName name="_xlnm.Print_Area" localSheetId="5">'05 - TERÉNNÍ ÚPRAVY'!$C$4:$J$39,'05 - TERÉNNÍ ÚPRAVY'!$C$45:$J$70,'05 - TERÉNNÍ ÚPRAVY'!$C$76:$K$243</definedName>
    <definedName name="_xlnm.Print_Area" localSheetId="6">'06 - VRN'!$C$4:$J$39,'06 - VRN'!$C$45:$J$65,'06 - VRN'!$C$71:$K$100</definedName>
    <definedName name="_xlnm.Print_Area" localSheetId="7">'Pokyny pro vyplnění'!$B$2:$K$71,'Pokyny pro vyplnění'!$B$74:$K$118,'Pokyny pro vyplnění'!$B$121:$K$190,'Pokyny pro vyplnění'!$B$198:$K$218</definedName>
    <definedName name="_xlnm.Print_Area" localSheetId="0">'Rekapitulace stavby'!$D$4:$AO$36,'Rekapitulace stavby'!$C$42:$AQ$61</definedName>
    <definedName name="_xlnm.Print_Titles" localSheetId="0">'Rekapitulace stavby'!$52:$52</definedName>
    <definedName name="_xlnm.Print_Titles" localSheetId="1">'01 - ZATEPLENÍ A SÚ OBVOD...'!$92:$92</definedName>
    <definedName name="_xlnm.Print_Titles" localSheetId="2">'02 - VÝMĚNA STAVEBNÍCH VÝ...'!$89:$89</definedName>
    <definedName name="_xlnm.Print_Titles" localSheetId="3">'03 - STAVEBNÍ ÚPRAVY BALKÓNŮ'!$90:$90</definedName>
    <definedName name="_xlnm.Print_Titles" localSheetId="4">'04 - STAVEBNÍ ÚPRAVY STŘE...'!$87:$87</definedName>
    <definedName name="_xlnm.Print_Titles" localSheetId="5">'05 - TERÉNNÍ ÚPRAVY'!$88:$88</definedName>
    <definedName name="_xlnm.Print_Titles" localSheetId="6">'06 - VRN'!$83:$83</definedName>
  </definedNames>
  <calcPr calcId="145621"/>
</workbook>
</file>

<file path=xl/sharedStrings.xml><?xml version="1.0" encoding="utf-8"?>
<sst xmlns="http://schemas.openxmlformats.org/spreadsheetml/2006/main" count="8634" uniqueCount="1271">
  <si>
    <t>Export Komplet</t>
  </si>
  <si>
    <t>VZ</t>
  </si>
  <si>
    <t>2.0</t>
  </si>
  <si>
    <t>ZAMOK</t>
  </si>
  <si>
    <t>False</t>
  </si>
  <si>
    <t>{a6e99364-e179-49a3-aff3-cbf0dd6ca71e}</t>
  </si>
  <si>
    <t>0,01</t>
  </si>
  <si>
    <t>21</t>
  </si>
  <si>
    <t>15</t>
  </si>
  <si>
    <t>REKAPITULACE STAVBY</t>
  </si>
  <si>
    <t>v ---  níže se nacházejí doplnkové a pomocné údaje k sestavám  --- v</t>
  </si>
  <si>
    <t>Návod na vyplnění</t>
  </si>
  <si>
    <t>0,001</t>
  </si>
  <si>
    <t>Kód:</t>
  </si>
  <si>
    <t>1913S</t>
  </si>
  <si>
    <t>Měnit lze pouze buňky se žlutým podbarvením!
1) v Rekapitulaci stavby vyplňte údaje o Uchazeči (přenesou se do ostatních sestav i v jiných listech)
2) na vybraných listech vyplňte v sestavě Soupis prací ceny u položek</t>
  </si>
  <si>
    <t>Stavba:</t>
  </si>
  <si>
    <t>REGENERACE PANELOVÉHO DOMU MATĚJE KOPECKÉHO 6, st.p.č. 2645, k.ú. CHEB, 650919</t>
  </si>
  <si>
    <t>KSO:</t>
  </si>
  <si>
    <t/>
  </si>
  <si>
    <t>CC-CZ:</t>
  </si>
  <si>
    <t>11301</t>
  </si>
  <si>
    <t>Místo:</t>
  </si>
  <si>
    <t>Cheb</t>
  </si>
  <si>
    <t>Datum:</t>
  </si>
  <si>
    <t>3. 3. 2019</t>
  </si>
  <si>
    <t>Zadavatel:</t>
  </si>
  <si>
    <t>IČ:</t>
  </si>
  <si>
    <t>00253979</t>
  </si>
  <si>
    <t>Město Cheb</t>
  </si>
  <si>
    <t>DIČ:</t>
  </si>
  <si>
    <t>CZ00253979</t>
  </si>
  <si>
    <t>Uchazeč:</t>
  </si>
  <si>
    <t>Vyplň údaj</t>
  </si>
  <si>
    <t>Projektant:</t>
  </si>
  <si>
    <t>02099624</t>
  </si>
  <si>
    <t>Atelier Stoeckl s.r.o.</t>
  </si>
  <si>
    <t>CZ02099624</t>
  </si>
  <si>
    <t>True</t>
  </si>
  <si>
    <t>Zpracovatel:</t>
  </si>
  <si>
    <t>01739441</t>
  </si>
  <si>
    <t>Ing. Václav Pastirik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</si>
  <si>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</si>
  <si>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</si>
  <si>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</si>
  <si>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</si>
  <si>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</si>
  <si>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</si>
  <si>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</si>
  <si>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</si>
  <si>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</si>
  <si>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</si>
  <si>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</si>
  <si>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</si>
  <si>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</si>
  <si>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</si>
  <si>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</si>
  <si>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</si>
  <si>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</si>
  <si>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</si>
  <si>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</si>
  <si>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</si>
  <si>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</si>
  <si>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</si>
  <si>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</si>
  <si>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</si>
  <si>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</si>
  <si>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</si>
  <si>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</si>
  <si>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</si>
  <si>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</si>
  <si>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</si>
  <si>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</si>
  <si>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</si>
  <si>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</si>
  <si>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</si>
  <si>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</si>
  <si>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</si>
  <si>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</si>
  <si>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</si>
  <si>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</si>
  <si>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</si>
  <si>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</si>
  <si>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</si>
  <si>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ZATEPLENÍ A SÚ OBVODOVÉHO PLÁŠTĚ OBJEKTU</t>
  </si>
  <si>
    <t>STA</t>
  </si>
  <si>
    <t>1</t>
  </si>
  <si>
    <t>{21d3e7f8-4c16-459e-9d18-4212b467f555}</t>
  </si>
  <si>
    <t>2</t>
  </si>
  <si>
    <t>02</t>
  </si>
  <si>
    <t>VÝMĚNA STAVEBNÍCH VÝPLNÍ, VNĚJŠÍCH A VNITŘNÍCH PARAPETŮ</t>
  </si>
  <si>
    <t>{27a083b3-c354-4dfd-9d51-9f6f9f5ed03c}</t>
  </si>
  <si>
    <t>03</t>
  </si>
  <si>
    <t>STAVEBNÍ ÚPRAVY BALKÓNŮ</t>
  </si>
  <si>
    <t>{8628b514-e985-49a5-9f13-2113f434f0be}</t>
  </si>
  <si>
    <t>04</t>
  </si>
  <si>
    <t>STAVEBNÍ ÚPRAVY STŘEŠNÍHO PLÁŠTĚ</t>
  </si>
  <si>
    <t>{cf0e1445-206c-4711-bf2a-1a06356f9a7d}</t>
  </si>
  <si>
    <t>05</t>
  </si>
  <si>
    <t>TERÉNNÍ ÚPRAVY</t>
  </si>
  <si>
    <t>{5a8d0238-da64-492a-96f1-c70a8106b982}</t>
  </si>
  <si>
    <t>06</t>
  </si>
  <si>
    <t>VRN</t>
  </si>
  <si>
    <t>VON</t>
  </si>
  <si>
    <t>{d2bd91b4-a7df-4024-8e01-e4b6790d4ae6}</t>
  </si>
  <si>
    <t>KRYCÍ LIST SOUPISU PRACÍ</t>
  </si>
  <si>
    <t>Objekt:</t>
  </si>
  <si>
    <t>01 - ZATEPLENÍ A SÚ OBVODOVÉHO PLÁŠTĚ OBJEKTU</t>
  </si>
  <si>
    <t>REKAPITULACE ČLENĚNÍ SOUPISU PRACÍ</t>
  </si>
  <si>
    <t>Kód dílu - Popis</t>
  </si>
  <si>
    <t>Cena celkem [CZK]</t>
  </si>
  <si>
    <t>-1</t>
  </si>
  <si>
    <t>HSV - Práce a dodávky HSV</t>
  </si>
  <si>
    <t xml:space="preserve">    6 - Úpravy povrchů, podlahy a osazování výplní</t>
  </si>
  <si>
    <t xml:space="preserve">      62 - Úprava povrchů vnějších</t>
  </si>
  <si>
    <t xml:space="preserve">    9 - Ostatní konstrukce a práce, bourání</t>
  </si>
  <si>
    <t xml:space="preserve">      94 - Lešení a stavební výtahy</t>
  </si>
  <si>
    <t xml:space="preserve">      97 - Prorážení otvorů a ostatní bourací práce</t>
  </si>
  <si>
    <t xml:space="preserve">    997 - Přesun sutě</t>
  </si>
  <si>
    <t xml:space="preserve">    998 - Přesun hmot</t>
  </si>
  <si>
    <t>PSV - Práce a dodávky PSV</t>
  </si>
  <si>
    <t xml:space="preserve">    713 - Izolace tepelné</t>
  </si>
  <si>
    <t xml:space="preserve">    741 - Elektroinstalace - silnoproud</t>
  </si>
  <si>
    <t xml:space="preserve">    764 - Konstrukce klempířské</t>
  </si>
  <si>
    <t xml:space="preserve">    767 - Konstrukce zámečnické</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</si>
  <si>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</si>
  <si>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</si>
  <si>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</si>
  <si>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</si>
  <si>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</si>
  <si>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</si>
  <si>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</si>
  <si>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</si>
  <si>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</si>
  <si>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</si>
  <si>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</si>
  <si>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</si>
  <si>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</si>
  <si>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</si>
  <si>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</si>
  <si>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</si>
  <si>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</si>
  <si>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</si>
  <si>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</si>
  <si>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62</t>
  </si>
  <si>
    <t>Úprava povrchů vnějších</t>
  </si>
  <si>
    <t>K</t>
  </si>
  <si>
    <t>629995101</t>
  </si>
  <si>
    <t>Očištění vnějších ploch tlakovou vodou omytím</t>
  </si>
  <si>
    <t>m2</t>
  </si>
  <si>
    <t>CS ÚRS 2019 01</t>
  </si>
  <si>
    <t>4</t>
  </si>
  <si>
    <t>3</t>
  </si>
  <si>
    <t>-1094397906</t>
  </si>
  <si>
    <t>VV</t>
  </si>
  <si>
    <t>viz Půdorysy 1.PP až VIII.NP, Pohledy</t>
  </si>
  <si>
    <t>VÝPOČET ZÁKLADNÍCH PLOCH</t>
  </si>
  <si>
    <t>---------------------------------------------------------------------------------------------------------------------------------------------</t>
  </si>
  <si>
    <t>A. SOKLOVÁ ČÁST (vč. plochy pro zatažení soklové omítky pod úroveň okapového chodníčku)</t>
  </si>
  <si>
    <t>pohled SV</t>
  </si>
  <si>
    <t>7,86*(1,67+1,41)/2+7,86*(1,41+1,43)/2+2*7,86*0,1</t>
  </si>
  <si>
    <t>pohled JV</t>
  </si>
  <si>
    <t>12,4*(1,4+1,85)/2+12,4*0,1</t>
  </si>
  <si>
    <t>pohled JZ</t>
  </si>
  <si>
    <t>18,56*(1,8+1,47)/2+18,56*0,1</t>
  </si>
  <si>
    <t>pohled SZ</t>
  </si>
  <si>
    <t>12,4*(1,43+1,47)/2+12,4*0,1</t>
  </si>
  <si>
    <t>odečet ploch SV</t>
  </si>
  <si>
    <t>"poz OV3, okno 1250x650 mm" -9*(1,25*0,65)</t>
  </si>
  <si>
    <t>dopočet ostění a nadpraží</t>
  </si>
  <si>
    <t>"poz OV3, okno 1250x650 mm" 9*(1,25+2*0,65)*0,2</t>
  </si>
  <si>
    <t>dopočet podparapetních ploch</t>
  </si>
  <si>
    <t>"poz OV3, okno 1250x650 mm" 9*1,25*0,2</t>
  </si>
  <si>
    <t>Mezisoučet</t>
  </si>
  <si>
    <t>B. VSTUPNÍ ČÁST</t>
  </si>
  <si>
    <t>(0,85+2,92+0,82)*2,62-(1,56*2,62)</t>
  </si>
  <si>
    <t>B. FASÁDA</t>
  </si>
  <si>
    <t>18,64*23,2+15*2*1,25*2,55</t>
  </si>
  <si>
    <t>12,74*23,2</t>
  </si>
  <si>
    <t>18,64*23,2+16*2*1,25*2,55</t>
  </si>
  <si>
    <t>"poz OV1, okno 2100x1600 mm" -48*(2,1*1,6)</t>
  </si>
  <si>
    <t>"poz OV2, okno 900x2480+1500x1600 mm" -(24+7)*(0,9*2,48+1,5*1,6)</t>
  </si>
  <si>
    <t>"poz DV1, dveře 1560x2620 mm" -1*(1,56*2,62)</t>
  </si>
  <si>
    <t>"poz OV1, okno 2100x1600 mm" 48*(2,1+1,6)*0,2</t>
  </si>
  <si>
    <t>"poz OV2, okno 900x2480+1500x1600 mm" (24+7)*(2,48+0,9+1,5+1,6+0,88)*0,2</t>
  </si>
  <si>
    <t>"poz DV1, dveře 1560x2620 mm" 1*(1,56+2*2,62)*0,2</t>
  </si>
  <si>
    <t>(48*2,1+31*1,5+9*1,25)*0,2</t>
  </si>
  <si>
    <t xml:space="preserve">dopočet podhledů balkónů </t>
  </si>
  <si>
    <t>(3*8+7)*(2,82*1,25+3,6*0,32)</t>
  </si>
  <si>
    <t>dopočet plochy obnažené atiky</t>
  </si>
  <si>
    <t>(2*12,74)*0,28</t>
  </si>
  <si>
    <t>odečet plochy již zateplovaných ploch určených k nátěru - viz ODDÍL 783 : NÁTĚRY</t>
  </si>
  <si>
    <t>-977,613</t>
  </si>
  <si>
    <t>Součet</t>
  </si>
  <si>
    <t>622131121</t>
  </si>
  <si>
    <t>Podkladní a spojovací vrstva vnějších omítaných ploch penetrace akrylát-silikonová nanášená ručně stěn</t>
  </si>
  <si>
    <t>734065277</t>
  </si>
  <si>
    <t>629991012</t>
  </si>
  <si>
    <t>Zakrytí vnějších ploch před znečištěním včetně pozdějšího odkrytí výplní otvorů a svislých ploch fólií přilepenou na začišťovací lištu</t>
  </si>
  <si>
    <t>682127416</t>
  </si>
  <si>
    <t>PSC</t>
  </si>
  <si>
    <t xml:space="preserve">Poznámka k souboru cen:
1. V ceně -1012 nejsou započteny náklady na dodávku a montáž začišťovací lišty; tyto se oceňují cenou 622 14-3004 této části katalogu a materiálem ve specifikaci.
</t>
  </si>
  <si>
    <t>P</t>
  </si>
  <si>
    <t>Poznámka k položce:
EXTERIÉR</t>
  </si>
  <si>
    <t>viz Tabulka oken, Pohledy SV+JV a JZ+SZ a předchozí výpočty</t>
  </si>
  <si>
    <t>"poz OV1, okno 2100x1600 mm" 48*(2,1*1,6)</t>
  </si>
  <si>
    <t>"poz OV2, okno 900x2480+1500x1600 mm" (24+7)*(0,9*2,48+1,5*1,6)</t>
  </si>
  <si>
    <t>"poz OV3, okno 1250x650 mm" 9*(1,25*0,65)</t>
  </si>
  <si>
    <t>"poz DV1, dveře 1560x2620 mm" 1*(1,56*2,62)</t>
  </si>
  <si>
    <t>622135001</t>
  </si>
  <si>
    <t>Vyrovnání nerovností podkladu vnějších omítaných ploch maltou, tloušťky do 10 mm vápenocementovou stěn</t>
  </si>
  <si>
    <t>571584766</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</si>
  <si>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</si>
  <si>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Poznámka k položce:
SOKLOVÁ ČÁST</t>
  </si>
  <si>
    <t>viz předchozí výpočty</t>
  </si>
  <si>
    <t>97,177-2,25</t>
  </si>
  <si>
    <t>5</t>
  </si>
  <si>
    <t>622135091</t>
  </si>
  <si>
    <t>Vyrovnání nerovností podkladu vnějších omítaných ploch tmelem, tloušťky do 2 mm Příplatek k ceně za každých dalších 5 mm tloušťky podkladní vrstvy přes 10 mm maltou vápenocementovou stěn</t>
  </si>
  <si>
    <t>-1905146894</t>
  </si>
  <si>
    <t>622211011</t>
  </si>
  <si>
    <t>Montáž kontaktního zateplení z polystyrenových desek nebo z kombinovaných desek na vnější stěny, tloušťky desek přes 40 do 80 mm</t>
  </si>
  <si>
    <t>1197879191</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</si>
  <si>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</si>
  <si>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Poznámka k položce:
PLOCHA VSTUPU, do v. 300 mm nad úroveň terénu, POZN. R</t>
  </si>
  <si>
    <t>(0,85+2,92+0,82-1,56)*0,3</t>
  </si>
  <si>
    <t>7</t>
  </si>
  <si>
    <t>M</t>
  </si>
  <si>
    <t>28376016</t>
  </si>
  <si>
    <t>deska fasádní polystyrénová soklová  tl 70mm</t>
  </si>
  <si>
    <t>8</t>
  </si>
  <si>
    <t>-522310420</t>
  </si>
  <si>
    <t>0,909*1,02 "Přepočtené koeficientem množství</t>
  </si>
  <si>
    <t>622211021</t>
  </si>
  <si>
    <t>Montáž kontaktního zateplení z polystyrenových desek nebo z kombinovaných desek na vnější stěny, tloušťky desek přes 80 do 120 mm</t>
  </si>
  <si>
    <t>124212830</t>
  </si>
  <si>
    <t>Poznámka k položce:
SOKLOVÁ ČÁST, do v. okenního parapetu sklepních oken, +100 mm pod ÚT, POZN. O</t>
  </si>
  <si>
    <t>A. SOKLOVÁ ČÁST (vč. plochy pro zatažení soklové omítky pod ÚT)</t>
  </si>
  <si>
    <t>2*(7,86+0,1)*(0,1+(0,47+0,51)/2)</t>
  </si>
  <si>
    <t>(12,4+2*0,1)*(0,1+(0,84+0,71)/2)</t>
  </si>
  <si>
    <t>(18,56+2*0,1)*(0,1+(0,55+0,84)/2)</t>
  </si>
  <si>
    <t>(12,4+2*0,1)*(0,1+(0,51+0,47)/2)</t>
  </si>
  <si>
    <t>9</t>
  </si>
  <si>
    <t>28376017</t>
  </si>
  <si>
    <t>deska fasádní polystyrénová soklová  tl 100mm</t>
  </si>
  <si>
    <t>-1048007876</t>
  </si>
  <si>
    <t>42,766*1,02 "Přepočtené koeficientem množství</t>
  </si>
  <si>
    <t>10</t>
  </si>
  <si>
    <t>622221011</t>
  </si>
  <si>
    <t>Montáž kontaktního zateplení z desek z minerální vlny s podélnou orientací vláken na vnější stěny, tloušťky desek přes 40 do 80 mm</t>
  </si>
  <si>
    <t>-1448537650</t>
  </si>
  <si>
    <t>Poznámka k položce:
JEN VSTUP od 300 mm nad ÚT, POZN. R</t>
  </si>
  <si>
    <t>(0,85+2,92+0,82)*2,62-(1,56*2,62)-0,909</t>
  </si>
  <si>
    <t>11</t>
  </si>
  <si>
    <t>63151525</t>
  </si>
  <si>
    <t>deska tepelně izolační minerální kontaktních fasád podélné vlákno ?=0,036-0,037 tl 70mm</t>
  </si>
  <si>
    <t>-1941183504</t>
  </si>
  <si>
    <t>7,03*1,02 "Přepočtené koeficientem množství</t>
  </si>
  <si>
    <t>12</t>
  </si>
  <si>
    <t>622221021</t>
  </si>
  <si>
    <t>Montáž kontaktního zateplení z desek z minerální vlny s podélnou orientací vláken na vnější stěny, tloušťky desek přes 80 do 120 mm</t>
  </si>
  <si>
    <t>324245102</t>
  </si>
  <si>
    <t>Poznámka k položce:
SOKLOVÁ ČÁST, od úrovně XPS (parapet sklepního okna), POZN. O</t>
  </si>
  <si>
    <t>A. SOKLOVÁ ČÁST (vč. plochy pro zatažení soklové omítky pod úroveň OCH)</t>
  </si>
  <si>
    <t>(0,1+7,86)*(1,67+1,41)/2+(7,86+0,1)*(1,41+1,43)/2+2*7,86*0,1</t>
  </si>
  <si>
    <t>(12,4+2*0,1)*(1,4+1,85)/2+12,4*0,1</t>
  </si>
  <si>
    <t>(18,56+2*0,1)*(1,8+1,47)/2+18,56*0,1</t>
  </si>
  <si>
    <t>(12,4+2*0,1)*(1,43+1,47)/2+12,4*0,1</t>
  </si>
  <si>
    <t>odečet plochy XPS 100 mm</t>
  </si>
  <si>
    <t>-42,766</t>
  </si>
  <si>
    <t>13</t>
  </si>
  <si>
    <t>63151527</t>
  </si>
  <si>
    <t>deska tepelně izolační minerální kontaktních fasád podélné vlákno ?=0,036-0,037 tl 100mm</t>
  </si>
  <si>
    <t>1191662877</t>
  </si>
  <si>
    <t>48,809*1,02 "Přepočtené koeficientem množství</t>
  </si>
  <si>
    <t>14</t>
  </si>
  <si>
    <t>622221031</t>
  </si>
  <si>
    <t>Montáž kontaktního zateplení z desek z minerální vlny s podélnou orientací vláken na vnější stěny, tloušťky desek přes 120 do 160 mm</t>
  </si>
  <si>
    <t>823861317</t>
  </si>
  <si>
    <t>Poznámka k položce:
JEN ŠTÍTOVÉ STRANY, POZN. E</t>
  </si>
  <si>
    <t>63141424</t>
  </si>
  <si>
    <t>deska tepelně izolační minerální kontaktních fasád podélné vlákno ?=0,035-0,037 tl 160mm</t>
  </si>
  <si>
    <t>-1171022552</t>
  </si>
  <si>
    <t>591,136*1,02 "Přepočtené koeficientem množství</t>
  </si>
  <si>
    <t>16</t>
  </si>
  <si>
    <t>622222051</t>
  </si>
  <si>
    <t>Montáž kontaktního zateplení vnějšího ostění, nadpraží nebo parapetu z desek z minerální vlny s podélnou nebo kolmou orientací vláken hloubky špalet přes 200 do 400 mm, tloušťky desek do 40 mm</t>
  </si>
  <si>
    <t>m</t>
  </si>
  <si>
    <t>1879914324</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</si>
  <si>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</si>
  <si>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Poznámka k položce:
OSTĚNÍ A NADPRAŽÍ STAVEBNÍCH VÝPLNÍ V SOKLOVÉ ČÁSTI</t>
  </si>
  <si>
    <t>viz Tabulka oken, Pohledy</t>
  </si>
  <si>
    <t>"poz OV3, okno 1250x650 mm" 9*(1,25+2*0,65)</t>
  </si>
  <si>
    <t>17</t>
  </si>
  <si>
    <t>63140348</t>
  </si>
  <si>
    <t>deska tepelně izolační minerální kontaktních fasád podélné vlákno ?=0,040-0,042 tl 30mm</t>
  </si>
  <si>
    <t>1552262549</t>
  </si>
  <si>
    <t>22,95*0,408 "Přepočtené koeficientem množství</t>
  </si>
  <si>
    <t>18</t>
  </si>
  <si>
    <t>622251105</t>
  </si>
  <si>
    <t>Montáž kontaktního zateplení Příplatek k cenám za zápustnou montáž kotev s použitím tepelněizolačních zátek na vnější stěny z minerální vlny</t>
  </si>
  <si>
    <t>82106056</t>
  </si>
  <si>
    <t>7,03+67,623+591,136</t>
  </si>
  <si>
    <t>19</t>
  </si>
  <si>
    <t>622252001</t>
  </si>
  <si>
    <t>Montáž lišt kontaktního zateplení zakládacích soklových připevněných hmoždinkami</t>
  </si>
  <si>
    <t>667240895</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</si>
  <si>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</si>
  <si>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20</t>
  </si>
  <si>
    <t>59051653</t>
  </si>
  <si>
    <t>lišta soklová Al s okapničkou zakládací U 16cm 0,95/200cm</t>
  </si>
  <si>
    <t>102754196</t>
  </si>
  <si>
    <t>viz Půdorysy 1.PP až VIII.NP, Pohledy a Tabulka ostatních prvků</t>
  </si>
  <si>
    <t>2*12,74</t>
  </si>
  <si>
    <t>25,48*1,1 "Přepočtené koeficientem množství</t>
  </si>
  <si>
    <t>622252002</t>
  </si>
  <si>
    <t>Montáž lišt kontaktního zateplení ostatních stěnových, dilatačních apod. lepených do tmelu</t>
  </si>
  <si>
    <t>1292041001</t>
  </si>
  <si>
    <t>132,6+61,988+92,8</t>
  </si>
  <si>
    <t>22</t>
  </si>
  <si>
    <t>59051476</t>
  </si>
  <si>
    <t>profil okenní začišťovací se sklovláknitou armovací tkaninou 9 mm/2,4 m</t>
  </si>
  <si>
    <t>-1325681790</t>
  </si>
  <si>
    <t>9*(1,25+2*0,65)+4*2,62+23,2*4+1,43+1,47+1,67+1,8</t>
  </si>
  <si>
    <t>132,6*1,1 "Přepočtené koeficientem množství</t>
  </si>
  <si>
    <t>23</t>
  </si>
  <si>
    <t>59051480</t>
  </si>
  <si>
    <t>profil rohový Al s tkaninou kontaktního zateplení</t>
  </si>
  <si>
    <t>2048857876</t>
  </si>
  <si>
    <t>28,028+(18,96+7,5*2)</t>
  </si>
  <si>
    <t>61,988*1,1 "Přepočtené koeficientem množství</t>
  </si>
  <si>
    <t>24</t>
  </si>
  <si>
    <t>59051500</t>
  </si>
  <si>
    <t>profil dilatační stěnový</t>
  </si>
  <si>
    <t>1331160259</t>
  </si>
  <si>
    <t>viz Tabulka ostatních prvků</t>
  </si>
  <si>
    <t>23,2*4</t>
  </si>
  <si>
    <t>92,8*1,1 "Přepočtené koeficientem množství</t>
  </si>
  <si>
    <t>25</t>
  </si>
  <si>
    <t>622531021</t>
  </si>
  <si>
    <t>Omítka tenkovrstvá silikonová vnějších ploch probarvená, včetně penetrace podkladu zrnitá, tloušťky 2,0 mm stěn</t>
  </si>
  <si>
    <t>722201038</t>
  </si>
  <si>
    <t>591,136</t>
  </si>
  <si>
    <t>dopočet svislých hran tl. 160 mm</t>
  </si>
  <si>
    <t>4*23,2*0,16</t>
  </si>
  <si>
    <t>26</t>
  </si>
  <si>
    <t>622511111</t>
  </si>
  <si>
    <t>Omítka tenkovrstvá akrylátová vnějších ploch probarvená, včetně penetrace podkladu mozaiková střednězrnná stěn</t>
  </si>
  <si>
    <t>-655864739</t>
  </si>
  <si>
    <t>Poznámka k položce:
SOKLOVÁ ČÁST, POZN. 17</t>
  </si>
  <si>
    <t>0,909+42,766+7,03+48,809</t>
  </si>
  <si>
    <t>Ostatní konstrukce a práce, bourání</t>
  </si>
  <si>
    <t>94</t>
  </si>
  <si>
    <t>Lešení a stavební výtahy</t>
  </si>
  <si>
    <t>27</t>
  </si>
  <si>
    <t>941311113</t>
  </si>
  <si>
    <t>Montáž lešení řadového modulového lehkého pracovního s podlahami s provozním zatížením tř. 3 do 200 kg/m2 šířky tř. SW06 přes 0,6 do 0,9 m, výšky přes 25 do 40 m</t>
  </si>
  <si>
    <t>595336647</t>
  </si>
  <si>
    <t xml:space="preserve">Poznámka k souboru cen:
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
</t>
  </si>
  <si>
    <t>(18,64+2*1,4)*(23,2+(1,67+1,43)/2)</t>
  </si>
  <si>
    <t>(12,4+2*1,4)*(23,2+(1,4+1,85)/2)</t>
  </si>
  <si>
    <t>(18,64+2*1,4)*(23,2+(1,8+1,47)/2)</t>
  </si>
  <si>
    <t>(12,4+2*1,4)*(23,2+(1,43+1,47)/2)</t>
  </si>
  <si>
    <t>28</t>
  </si>
  <si>
    <t>941311213</t>
  </si>
  <si>
    <t>Montáž lešení řadového modulového lehkého pracovního s podlahami s provozním zatížením tř. 3 do 200 kg/m2 Příplatek za první a každý další den použití lešení k ceně -1113</t>
  </si>
  <si>
    <t>1092467680</t>
  </si>
  <si>
    <t>viz předchozí výpočty, předpoklad 90 kalendářních dní</t>
  </si>
  <si>
    <t>1815,122*90</t>
  </si>
  <si>
    <t>29</t>
  </si>
  <si>
    <t>941311813</t>
  </si>
  <si>
    <t>Demontáž lešení řadového modulového lehkého pracovního s podlahami s provozním zatížením tř. 3 do 200 kg/m2 šířky SW06 přes 0,6 do 0,9 m, výšky přes 25 do 40 m</t>
  </si>
  <si>
    <t>892850799</t>
  </si>
  <si>
    <t xml:space="preserve">Poznámka k souboru cen:
1. Demontáž lešení řadového modulového lehkého výšky přes 40 m se oceňuje individuálně.
</t>
  </si>
  <si>
    <t>30</t>
  </si>
  <si>
    <t>944511111</t>
  </si>
  <si>
    <t>Montáž ochranné sítě zavěšené na konstrukci lešení z textilie z umělých vláken</t>
  </si>
  <si>
    <t>659433412</t>
  </si>
  <si>
    <t xml:space="preserve">Poznámka k souboru cen:
1. V cenách nejsou započteny náklady na lešení potřebné pro zavěšení sítí; toto lešení se oceňuje příslušnými cenami lešení.
</t>
  </si>
  <si>
    <t>31</t>
  </si>
  <si>
    <t>944511211</t>
  </si>
  <si>
    <t>Montáž ochranné sítě Příplatek za první a každý další den použití sítě k ceně -1111</t>
  </si>
  <si>
    <t>-2088205022</t>
  </si>
  <si>
    <t>32</t>
  </si>
  <si>
    <t>944511811</t>
  </si>
  <si>
    <t>Demontáž ochranné sítě zavěšené na konstrukci lešení z textilie z umělých vláken</t>
  </si>
  <si>
    <t>400742233</t>
  </si>
  <si>
    <t>97</t>
  </si>
  <si>
    <t>Prorážení otvorů a ostatní bourací práce</t>
  </si>
  <si>
    <t>33</t>
  </si>
  <si>
    <t>978059641</t>
  </si>
  <si>
    <t>Odsekání obkladů stěn včetně otlučení podkladní omítky až na zdivo z obkládaček vnějších, z jakýchkoliv materiálů, plochy přes 1 m2</t>
  </si>
  <si>
    <t>-18756503</t>
  </si>
  <si>
    <t xml:space="preserve">Poznámka k souboru cen:
1. Odsekání soklíků se oceňuje cenami souboru cen 965 08.
</t>
  </si>
  <si>
    <t>Poznámka k položce:
SOKLOVÁ ČAST, POZN. N</t>
  </si>
  <si>
    <t>997</t>
  </si>
  <si>
    <t>Přesun sutě</t>
  </si>
  <si>
    <t>34</t>
  </si>
  <si>
    <t>997013160</t>
  </si>
  <si>
    <t>Vnitrostaveništní doprava suti a vybouraných hmot vodorovně do 50 m svisle s omezením mechanizace pro budovy a haly výšky přes 30 do 36 m</t>
  </si>
  <si>
    <t>t</t>
  </si>
  <si>
    <t>403050818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</si>
  <si>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</si>
  <si>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35</t>
  </si>
  <si>
    <t>997002511</t>
  </si>
  <si>
    <t>Vodorovné přemístění suti a vybouraných hmot bez naložení, se složením a hrubým urovnáním na vzdálenost do 1 km</t>
  </si>
  <si>
    <t>54125645</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</si>
  <si>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</si>
  <si>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36</t>
  </si>
  <si>
    <t>997241519</t>
  </si>
  <si>
    <t>Doprava vybouraných hmot, konstrukcí nebo suti vodorovné přemístění vybouraných hmot nebo konstrukcí, na vzdálenost Příplatek k ceně za každých další i započatý 1 km</t>
  </si>
  <si>
    <t>-663537842</t>
  </si>
  <si>
    <t xml:space="preserve">Poznámka k souboru cen:
1. Ceny jsou určeny pro vodorovné přemístění jedním dopravním prostředkem nebo soupravou bez překládání na určenou skládku.
2. Ceny -1531 a -1539 lze použít i pro dopravu vyzískané hmoty z kolejového lože, nástupišť, drážních stezek apod.
3. Ceny -6111 a -6112 jsou určeny pro další nakládání nebo překládání na jakýkoliv dopravní prostředek.
4. Další vodorovné přemístění jiným dopravním prostředkem po provedeném překládání se oceňuje samostatně.
5. Délkou vzdálenosti vodorovného přemístění se rozumí délka dopravní trasy, kterou projekt stanovil jako nejhospodárnější pro dopravu silničními nebo kolejovými dopravními prostředky.
</t>
  </si>
  <si>
    <t>17,362*19 "Přepočtené koeficientem množství</t>
  </si>
  <si>
    <t>37</t>
  </si>
  <si>
    <t>997013831</t>
  </si>
  <si>
    <t>Poplatek za uložení stavebního odpadu na skládce (skládkovné) směsného stavebního a demoličního zatříděného do Katalogu odpadů pod kódem 170 904</t>
  </si>
  <si>
    <t>611599565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</si>
  <si>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</si>
  <si>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38</t>
  </si>
  <si>
    <t>997013814</t>
  </si>
  <si>
    <t>Poplatek za uložení stavebního odpadu na skládce (skládkovné) z izolačních materiálů zatříděného do Katalogu odpadů pod kódem 170 604</t>
  </si>
  <si>
    <t>-730435373</t>
  </si>
  <si>
    <t>998</t>
  </si>
  <si>
    <t>Přesun hmot</t>
  </si>
  <si>
    <t>39</t>
  </si>
  <si>
    <t>998017004</t>
  </si>
  <si>
    <t>Přesun hmot pro budovy občanské výstavby, bydlení, výrobu a služby s omezením mechanizace vodorovná dopravní vzdálenost do 100 m pro budovy s jakoukoliv nosnou konstrukcí výšky přes 24 do 36 m</t>
  </si>
  <si>
    <t>-765682852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</si>
  <si>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</si>
  <si>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</si>
  <si>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</si>
  <si>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</si>
  <si>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</si>
  <si>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40</t>
  </si>
  <si>
    <t>713130811</t>
  </si>
  <si>
    <t>Odstranění tepelné izolace běžných stavebních konstrukcí z rohoží, pásů, dílců, desek, bloků stěn a příček volně kladených z vláknitých materiálů, tloušťka izolace do 100 mm</t>
  </si>
  <si>
    <t>-24241649</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</si>
  <si>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</si>
  <si>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594,958</t>
  </si>
  <si>
    <t>41</t>
  </si>
  <si>
    <t>998713204</t>
  </si>
  <si>
    <t>Přesun hmot pro izolace tepelné stanovený procentní sazbou (%) z ceny vodorovná dopravní vzdálenost do 50 m v objektech výšky přes 24 do 36 m</t>
  </si>
  <si>
    <t>%</t>
  </si>
  <si>
    <t>1372841577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</si>
  <si>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</si>
  <si>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741</t>
  </si>
  <si>
    <t>Elektroinstalace - silnoproud</t>
  </si>
  <si>
    <t>42</t>
  </si>
  <si>
    <t>HROM-DMTŽ</t>
  </si>
  <si>
    <t>Demontáž uzem. vedení vodičů FeZn pomocí svorek na povrchu drátem nebo lanem do 10 mm, dmtž. stáv. vedení hromosvodu vč. podpěr, svorek, ochr. úhelníků a dalšího příslušenství na štítových stěnách - z důvodu montáže VKZS, viz pozn 2</t>
  </si>
  <si>
    <t>R-položka</t>
  </si>
  <si>
    <t>-1957964045</t>
  </si>
  <si>
    <t>viz Pohledy</t>
  </si>
  <si>
    <t>3*26</t>
  </si>
  <si>
    <t>43</t>
  </si>
  <si>
    <t>HROM-MTŽ</t>
  </si>
  <si>
    <t>Dodávka a montáž uzemňovacích vedení vodičů FeZn pomocí svorek na povrchu drátem nebo lanem do 10 mm, mtž. nového uzemňovacího vedení hromosvodu (vodič FeZn) vč. mtž. svorek spoj., odbočných, ochr. úhelníků nebo trubek, upevňovacího a spoj. materiálu a dalšího příslušenství - zejména prodloužených kotev o tl. izolantu VKZS, viz pozn 2</t>
  </si>
  <si>
    <t>-287903702</t>
  </si>
  <si>
    <t>764</t>
  </si>
  <si>
    <t>Konstrukce klempířské</t>
  </si>
  <si>
    <t>44</t>
  </si>
  <si>
    <t>764002841</t>
  </si>
  <si>
    <t>Demontáž klempířských konstrukcí oplechování horních ploch zdí a nadezdívek do suti</t>
  </si>
  <si>
    <t>1640652303</t>
  </si>
  <si>
    <t>viz Půdorys střechy a Tabulka klempířských prvků</t>
  </si>
  <si>
    <t>45</t>
  </si>
  <si>
    <t>764224404</t>
  </si>
  <si>
    <t>Oplechování horních ploch zdí a nadezdívek (atik) z hliníkového plechu mechanicky kotvené rš 330 mm</t>
  </si>
  <si>
    <t>1962235798</t>
  </si>
  <si>
    <t>46</t>
  </si>
  <si>
    <t>764-KL09</t>
  </si>
  <si>
    <t>OPLECHOVÁNÍ HUP DOMEČKU, rozv. plocha 1100x500 mm - materiálové provedení : poplastovaný plech, demontáž původního oplechování, D+M nového oplechování - viz Tabulka klempířských prvků, PRVEK KL09, POZN. T</t>
  </si>
  <si>
    <t>kus</t>
  </si>
  <si>
    <t>-1032683677</t>
  </si>
  <si>
    <t>47</t>
  </si>
  <si>
    <t>998764204</t>
  </si>
  <si>
    <t>Přesun hmot pro konstrukce klempířské stanovený procentní sazbou (%) z ceny vodorovná dopravní vzdálenost do 50 m v objektech výšky přes 24 do 36 m</t>
  </si>
  <si>
    <t>-524110225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</si>
  <si>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</si>
  <si>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</si>
  <si>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</si>
  <si>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48</t>
  </si>
  <si>
    <t>767134831</t>
  </si>
  <si>
    <t>Demontáž stěn a příček z plechu oplechování stěn lamelami</t>
  </si>
  <si>
    <t>-2035364006</t>
  </si>
  <si>
    <t>12,74*(23,2+0,15)</t>
  </si>
  <si>
    <t>49</t>
  </si>
  <si>
    <t>767135831</t>
  </si>
  <si>
    <t>Demontáž stěn a příček z plechu roštu pro oplechování z lamel</t>
  </si>
  <si>
    <t>-2027422872</t>
  </si>
  <si>
    <t>50</t>
  </si>
  <si>
    <t>767-KL10</t>
  </si>
  <si>
    <t>REVIZNÍ DVÍŘKA KOVOVÁ, rozm. 500x500 mm, levý pant, do HUP domečku - demontáž původních dvířek, dodávka a montáž včetně zednického začištění - viz Tabulka klempířských prvků, PRVEK KL10</t>
  </si>
  <si>
    <t>156242936</t>
  </si>
  <si>
    <t>51</t>
  </si>
  <si>
    <t>767-KL11</t>
  </si>
  <si>
    <t>DVÍŘKA ELEKTROROZVODNÝCH SKŘÍNÍ - VELKÉ, rozm. 1900x600 mm, levý pant - demontáž původních dvířek, dodávka a montáž včetně zednického začištění - NEOCEŇOVAT, DODÁVKA ČEZ !!! - viz Tabulka klempířských prvků, PRVEK KL11, POZN. W</t>
  </si>
  <si>
    <t>580898459</t>
  </si>
  <si>
    <t>Poznámka k položce:
NEOCEŇOVAT !!!</t>
  </si>
  <si>
    <t>52</t>
  </si>
  <si>
    <t>767-KL12</t>
  </si>
  <si>
    <t>DVÍŘKA ELEKTROROZVODNÝCH SKŘÍNÍ - MALÉ, rozm. 570x370 mm, levý pant - demontáž původních dvířek, dodávka a montáž včetně zednického začištění - NEOCEŇOVAT, DODÁVKA ČEZ !!! - viz Tabulka klempířských prvků, PRVEK KL12, POZN. W</t>
  </si>
  <si>
    <t>1420365075</t>
  </si>
  <si>
    <t>53</t>
  </si>
  <si>
    <t>998767204</t>
  </si>
  <si>
    <t>Přesun hmot pro zámečnické konstrukce stanovený procentní sazbou (%) z ceny vodorovná dopravní vzdálenost do 50 m v objektech výšky přes 24 do 36 m</t>
  </si>
  <si>
    <t>-1698835072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</si>
  <si>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</si>
  <si>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</si>
  <si>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</si>
  <si>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54</t>
  </si>
  <si>
    <t>783801501</t>
  </si>
  <si>
    <t>Příprava podkladu omítek před provedením nátěru omytí</t>
  </si>
  <si>
    <t>1232765504</t>
  </si>
  <si>
    <t>1713,434-(0,909+23,952+7,03+67,623+591,136+11,211+2,25+31,71)</t>
  </si>
  <si>
    <t>55</t>
  </si>
  <si>
    <t>783801531</t>
  </si>
  <si>
    <t>Očištění omítek biocidními prostředky napadených mikroorganismy s oplachem, nátěrem jednonásobným, povrchů hladkých omítek hladkých, zrnitých tenkovrstvých nebo štukových stupně členitosti 1 a 2</t>
  </si>
  <si>
    <t>549998962</t>
  </si>
  <si>
    <t xml:space="preserve">Poznámka k souboru cen:
1. V cenách nejsou započteny náklady na následné omytí ošetřené fasády tlakovou vodou, tyto se oceňují cenou 783 80-1503.
</t>
  </si>
  <si>
    <t>56</t>
  </si>
  <si>
    <t>783823135</t>
  </si>
  <si>
    <t>Penetrační nátěr omítek hladkých omítek hladkých, zrnitých tenkovrstvých nebo štukových stupně členitosti 1 a 2 silikonový</t>
  </si>
  <si>
    <t>-1780576817</t>
  </si>
  <si>
    <t>57</t>
  </si>
  <si>
    <t>783827425</t>
  </si>
  <si>
    <t>Krycí (ochranný ) nátěr omítek dvojnásobný hladkých omítek hladkých, zrnitých tenkovrstvých nebo štukových stupně členitosti 1 a 2 silikonový</t>
  </si>
  <si>
    <t>1090462907</t>
  </si>
  <si>
    <t>58</t>
  </si>
  <si>
    <t>NÁSTŘIK</t>
  </si>
  <si>
    <t>Nástřik fasády - impregnace (ochrana) proti plísním</t>
  </si>
  <si>
    <t>-1887537492</t>
  </si>
  <si>
    <t>02 - VÝMĚNA STAVEBNÍCH VÝPLNÍ, VNĚJŠÍCH A VNITŘNÍCH PARAPETŮ</t>
  </si>
  <si>
    <t xml:space="preserve">    766 - Konstrukce truhlářské</t>
  </si>
  <si>
    <t xml:space="preserve">    784 - Dokončovací práce - malby a tapety</t>
  </si>
  <si>
    <t>619991001</t>
  </si>
  <si>
    <t>Zakrytí vnitřních ploch před znečištěním včetně pozdějšího odkrytí podlah fólií přilepenou lepící páskou</t>
  </si>
  <si>
    <t>1838314819</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</si>
  <si>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</si>
  <si>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(48*2,5+24*2,8+9*1,65)*2</t>
  </si>
  <si>
    <t>629991011</t>
  </si>
  <si>
    <t>Zakrytí vnějších ploch před znečištěním včetně pozdějšího odkrytí výplní otvorů a svislých ploch fólií přilepenou lepící páskou</t>
  </si>
  <si>
    <t>211641595</t>
  </si>
  <si>
    <t>"poz OV2, okno 900x2480+1500x1600 mm" 24*(0,9*2,48+1,5*1,6)</t>
  </si>
  <si>
    <t>612325302</t>
  </si>
  <si>
    <t>Vápenocementová omítka ostění nebo nadpraží štuková</t>
  </si>
  <si>
    <t>-1040248126</t>
  </si>
  <si>
    <t xml:space="preserve">Poznámka k souboru cen:
1. Ceny lze použít jen pro ocenění samostatně upravovaného ostění a nadpraží ( např. při dodatečné výměně oken nebo zárubní ) v šířce do 300 mm okolo upravovaného otvoru.
</t>
  </si>
  <si>
    <t>(632-24*0,9-1,56)*0,2</t>
  </si>
  <si>
    <t>619995001</t>
  </si>
  <si>
    <t>Začištění omítek (s dodáním hmot) kolem oken, dveří, podlah, obkladů apod.</t>
  </si>
  <si>
    <t>-930953020</t>
  </si>
  <si>
    <t xml:space="preserve">Poznámka k souboru cen:
1. Cenu -5001 lze použít pouze v případě provádění opravy nebo osazování nových oken, dveří, obkladů, podlah apod.; nelze ji použít v případech provádění opravy omítek nebo nové omítky v celé ploše.
</t>
  </si>
  <si>
    <t>Poznámka k položce:
včetně podparapetní spáry, INTERIÉROVÁ strana</t>
  </si>
  <si>
    <t>"poz OV1, okno 2100x1600 mm" 48*(2,1+1,6)*2</t>
  </si>
  <si>
    <t>"poz OV2, okno 900x2480+1500x1600 mm" 24*(0,9+2,48+0,9+1,5+1,6+1,5+0,88)</t>
  </si>
  <si>
    <t>"poz OV6, okno 1250x650 mm" 9*(1,25+0,65)*2</t>
  </si>
  <si>
    <t>"poz DV1, dveře 1560x2620 mm" 1*(1,56+2,62)*2</t>
  </si>
  <si>
    <t>629135102</t>
  </si>
  <si>
    <t>Vyrovnávací vrstva z cementové malty pod klempířskými prvky šířky přes 150 do 300 mm</t>
  </si>
  <si>
    <t>-1397779156</t>
  </si>
  <si>
    <t>viz Tabulka oken, Pohledy SV+JV a JZ+SZ, Tabulka parapetů a předchozí výpočty</t>
  </si>
  <si>
    <t>48*2,1+31*1,52+9*1,15</t>
  </si>
  <si>
    <t>622143004</t>
  </si>
  <si>
    <t>Montáž omítkových profilů plastových nebo pozinkovaných, upevněných vtlačením do podkladní vrstvy nebo přibitím začišťovacích samolepících pro vytvoření dilatujícího spoje s okenním rámem</t>
  </si>
  <si>
    <t>1498449240</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</si>
  <si>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</si>
  <si>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Poznámka k položce:
EXTERIÉROVÁ strana</t>
  </si>
  <si>
    <t>1499570048</t>
  </si>
  <si>
    <t>"poz OV1, okno 2100x1600 mm" 48*(2,1+2*1,6)</t>
  </si>
  <si>
    <t>"poz OV2, okno 900x2480+1500x1600 mm" 24*(0,9+2,48+1,5+1,6+1,5+0,88)</t>
  </si>
  <si>
    <t>"poz DV1, dveře 1560x2620 mm" 1*(1,56+2*2,62)</t>
  </si>
  <si>
    <t>496,79*1,1 "Přepočtené koeficientem množství</t>
  </si>
  <si>
    <t>-704314611</t>
  </si>
  <si>
    <t>59051512</t>
  </si>
  <si>
    <t>profil parapetní se sklovláknitou armovací tkaninou PVC 2 m</t>
  </si>
  <si>
    <t>-602780322</t>
  </si>
  <si>
    <t>158,27*1,1 "Přepočtené koeficientem množství</t>
  </si>
  <si>
    <t>949101111</t>
  </si>
  <si>
    <t>Lešení pomocné pracovní pro objekty pozemních staveb pro zatížení do 150 kg/m2, o výšce lešeňové podlahy do 1,9 m</t>
  </si>
  <si>
    <t>531050661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</si>
  <si>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</si>
  <si>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(48*2,5+24*2,8+9*1,65)*1</t>
  </si>
  <si>
    <t>968082015</t>
  </si>
  <si>
    <t>Vybourání plastových rámů oken s křídly, dveřních zárubní, vrat rámu oken s křídly, plochy do 1 m2</t>
  </si>
  <si>
    <t>380639812</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</si>
  <si>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</si>
  <si>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968082017</t>
  </si>
  <si>
    <t>Vybourání plastových rámů oken s křídly, dveřních zárubní, vrat rámu oken s křídly, plochy přes 2 do 4 m2</t>
  </si>
  <si>
    <t>1995828586</t>
  </si>
  <si>
    <t>968082018</t>
  </si>
  <si>
    <t>Vybourání plastových rámů oken s křídly, dveřních zárubní, vrat rámu oken s křídly, plochy přes 4 m2</t>
  </si>
  <si>
    <t>-1588683571</t>
  </si>
  <si>
    <t>968082022</t>
  </si>
  <si>
    <t>Vybourání plastových rámů oken s křídly, dveřních zárubní, vrat dveřních zárubní, plochy přes 2 do 4 m2</t>
  </si>
  <si>
    <t>488958891</t>
  </si>
  <si>
    <t>952901111</t>
  </si>
  <si>
    <t>Vyčištění budov nebo objektů před předáním do užívání budov bytové nebo občanské výstavby, světlé výšky podlaží do 4 m</t>
  </si>
  <si>
    <t>-1870057371</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</si>
  <si>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</si>
  <si>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404,1</t>
  </si>
  <si>
    <t>-134329519</t>
  </si>
  <si>
    <t>-1513441806</t>
  </si>
  <si>
    <t>-425092152</t>
  </si>
  <si>
    <t>14,462*19 "Přepočtené koeficientem množství</t>
  </si>
  <si>
    <t>1423157981</t>
  </si>
  <si>
    <t>-1089520275</t>
  </si>
  <si>
    <t>764002851</t>
  </si>
  <si>
    <t>Demontáž klempířských konstrukcí oplechování parapetů do suti</t>
  </si>
  <si>
    <t>-25906198</t>
  </si>
  <si>
    <t>764206105</t>
  </si>
  <si>
    <t>Montáž oplechování parapetů rovných, bez rohů, rozvinuté šířky do 400 mm</t>
  </si>
  <si>
    <t>751966275</t>
  </si>
  <si>
    <t>Poznámka k položce:
vč. osazení systémových ukončovacích profilů s okapničkou (boční napojení na TI)</t>
  </si>
  <si>
    <t>PARAPETY</t>
  </si>
  <si>
    <t>Systémový eloxovaný Al parapet, plech tl. 0,8 mm, s nosem min. 40 mm, r.š. do 340 mm</t>
  </si>
  <si>
    <t>1226572051</t>
  </si>
  <si>
    <t>158,27*1,05 "Přepočtené koeficientem množství</t>
  </si>
  <si>
    <t>KONCOVKY</t>
  </si>
  <si>
    <t>Koncovka parapetu plastová z PP pod omítku š. do 340 mm</t>
  </si>
  <si>
    <t>pár</t>
  </si>
  <si>
    <t>-563418493</t>
  </si>
  <si>
    <t>48+31+9</t>
  </si>
  <si>
    <t>312909605</t>
  </si>
  <si>
    <t>766</t>
  </si>
  <si>
    <t>Konstrukce truhlářské</t>
  </si>
  <si>
    <t>766441821</t>
  </si>
  <si>
    <t>Demontáž parapetních desek dřevěných nebo plastových šířky do 300 mm délky přes 1m</t>
  </si>
  <si>
    <t>2071913534</t>
  </si>
  <si>
    <t>Poznámka k položce:
D+M nových interiérových parapetů je součástí dodávky jednotlivých pozic stavebních výplní !</t>
  </si>
  <si>
    <t>"poz OV1, okno 2100x1600 mm" 48</t>
  </si>
  <si>
    <t>"poz OV2, okno 900x2480+1500x1600 mm" 24</t>
  </si>
  <si>
    <t>"poz OV3, okno 1250x650 mm" 9</t>
  </si>
  <si>
    <t>766622132</t>
  </si>
  <si>
    <t>Montáž oken plastových včetně montáže rámu plochy přes 1 m2 otevíravých do zdiva, výšky přes 1,5 do 2,5 m</t>
  </si>
  <si>
    <t>1119809818</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</si>
  <si>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</si>
  <si>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spcm-OV1</t>
  </si>
  <si>
    <t>Plastové okno, min. 6-ti kom. profil, rozm. 2100x1450 mm, max. Uw=0,81 W/m2K, stav. hloubka 81 mm, rám s min., 2-st. funkční spárou, kotvení pomocí plech. pásových kotev á cca. 700 mm, mikroventilace, izolační trojsklo v profilaci 4-18-4-18-4, teplý nekovový meziskelní rámeček, RAL 9010, 3-kř. - cena vč. vnitřního parapetu, bližší popis viz Tabulka oken</t>
  </si>
  <si>
    <t>238214578</t>
  </si>
  <si>
    <t>766622133</t>
  </si>
  <si>
    <t>Montáž oken plastových včetně montáže rámu plochy přes 1 m2 otevíravých do zdiva, výšky přes 2,5 m</t>
  </si>
  <si>
    <t>591361407</t>
  </si>
  <si>
    <t>spcm-OV2</t>
  </si>
  <si>
    <t>Plastová balk. sest., min. 6-ti kom. profil, rozm. 2100x2500 mm, max. Uw=0,81 W/m2K, stav. hl. 81 mm, rám s min., 2-st. funkční spárou, kotvení pomocí plech. pásových kotev á cca. 700 mm, mikroventilace, izolační trojsklo v profilaci 4-18-4-18-4, teplý nekovový meziskelní rámeček, RAL 9010, 3-dílná - cena vč. vnitřního parapetu, bližší popis viz Tabulka oken</t>
  </si>
  <si>
    <t>808411743</t>
  </si>
  <si>
    <t>766622216</t>
  </si>
  <si>
    <t>Montáž oken plastových plochy do 1 m2 včetně montáže rámu otevíravých do zdiva</t>
  </si>
  <si>
    <t>-800206780</t>
  </si>
  <si>
    <t>spcm-OV3</t>
  </si>
  <si>
    <t>Plastová balk. sest., min. 6-ti kom. profil, rozm. 1500x2250 mm, max. Uw=0,81 W/m2K, stav. hl. 81 mm rám s min., 2-st. funkční spárou, kotvení pomocí plech. pásových kotev á cca. 700 mm, mikroventilace, izolační trojsklo v profilaci 4-18-4-18-4, teplý nekovový meziskelní rámeček, RAL 9010, 2-kř., - cena vč. vnitřního parapetu, bližší popis viz Tabulka oken</t>
  </si>
  <si>
    <t>2123294499</t>
  </si>
  <si>
    <t>PŘÍPLATEK 01</t>
  </si>
  <si>
    <t>Příplatek k montáži oken rovné ostění připojovací spára - vodotěsná a parotěsná fólie - INTERIÉR</t>
  </si>
  <si>
    <t>-1778072827</t>
  </si>
  <si>
    <t>632</t>
  </si>
  <si>
    <t>PŘÍPLATEK 02</t>
  </si>
  <si>
    <t>Příplatek k montáži oken rovné ostění připojovací spára - vodotěsná a paropropustná fólie - EXTERIÉR</t>
  </si>
  <si>
    <t>1546526295</t>
  </si>
  <si>
    <t>998766204</t>
  </si>
  <si>
    <t>Přesun hmot pro konstrukce truhlářské stanovený procentní sazbou (%) z ceny vodorovná dopravní vzdálenost do 50 m v objektech výšky přes 24 do 36 m</t>
  </si>
  <si>
    <t>-388428160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</si>
  <si>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</si>
  <si>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767640222</t>
  </si>
  <si>
    <t>Montáž dveří ocelových vchodových dvoukřídlové s nadsvětlíkem</t>
  </si>
  <si>
    <t>-1456394751</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</si>
  <si>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</si>
  <si>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"poz DV1, dveře 1560x2620 mm" 1</t>
  </si>
  <si>
    <t>spcm-DV1</t>
  </si>
  <si>
    <t>Vnější 1-kř. vchodové dveře prosklené, rozm. 1450x2550 mm, max. Uw=1,2 W/m2K, materiál Al,  min. RC 2 (bezpečnostní třída 2), systémové zárubně od dodavatele dveří, izol. trojsklo, kování klika-koule, typ zámku "PZ" (cylindrická vložka s klíči), RAL 9016 - paniková klika, samozavírač, stavěč, el. vrátný, bližší popis - viz Tabulka dveří</t>
  </si>
  <si>
    <t>-1578132746</t>
  </si>
  <si>
    <t>-1253305006</t>
  </si>
  <si>
    <t>784</t>
  </si>
  <si>
    <t>Dokončovací práce - malby a tapety</t>
  </si>
  <si>
    <t>784171101</t>
  </si>
  <si>
    <t>Zakrytí nemalovaných ploch (materiál ve specifikaci) včetně pozdějšího odkrytí podlah</t>
  </si>
  <si>
    <t>1413920647</t>
  </si>
  <si>
    <t xml:space="preserve">Poznámka k souboru cen:
1. V cenách nejsou započteny náklady na dodávku fólie, tyto se oceňují ve speifikaci.Ztratné lze stanovit ve výši 5%.
</t>
  </si>
  <si>
    <t>Poznámka k položce:
plocha včetně zednického začištění při výměně interiérových dveří</t>
  </si>
  <si>
    <t>58124844</t>
  </si>
  <si>
    <t>fólie pro malířské potřeby zakrývací tl 25µ 4x5m</t>
  </si>
  <si>
    <t>-662512583</t>
  </si>
  <si>
    <t>404,1*1,15 "Přepočtené koeficientem množství</t>
  </si>
  <si>
    <t>784181121</t>
  </si>
  <si>
    <t>Penetrace podkladu jednonásobná hloubková v místnostech výšky do 3,80 m</t>
  </si>
  <si>
    <t>1360758909</t>
  </si>
  <si>
    <t>121,768</t>
  </si>
  <si>
    <t>784211121</t>
  </si>
  <si>
    <t>Malby z malířských směsí otěruvzdorných za mokra dvojnásobné, bílé za mokra otěruvzdorné středně v místnostech výšky do 3,80 m</t>
  </si>
  <si>
    <t>2102539625</t>
  </si>
  <si>
    <t>784191003</t>
  </si>
  <si>
    <t>Čištění vnitřních ploch hrubý úklid po provedení malířských prací omytím oken dvojitých nebo zdvojených</t>
  </si>
  <si>
    <t>1310935428</t>
  </si>
  <si>
    <t>279,761</t>
  </si>
  <si>
    <t>784191005</t>
  </si>
  <si>
    <t>Čištění vnitřních ploch hrubý úklid po provedení malířských prací omytím dveří nebo vrat</t>
  </si>
  <si>
    <t>-479164239</t>
  </si>
  <si>
    <t>4,087</t>
  </si>
  <si>
    <t>784191007</t>
  </si>
  <si>
    <t>Čištění vnitřních ploch hrubý úklid po provedení malířských prací omytím podlah</t>
  </si>
  <si>
    <t>-103286903</t>
  </si>
  <si>
    <t>03 - STAVEBNÍ ÚPRAVY BALKÓNŮ</t>
  </si>
  <si>
    <t xml:space="preserve">    771 - Podlahy z dlaždic</t>
  </si>
  <si>
    <t xml:space="preserve">    787 - Dokončovací práce - zasklívání</t>
  </si>
  <si>
    <t>622335111</t>
  </si>
  <si>
    <t>Oprava cementové omítky vnějších ploch štukové stěn, v rozsahu opravované plochy do 10%</t>
  </si>
  <si>
    <t>-1905867544</t>
  </si>
  <si>
    <t>Poznámka k položce:
POZN. M</t>
  </si>
  <si>
    <t>322,586</t>
  </si>
  <si>
    <t>621335113</t>
  </si>
  <si>
    <t>Oprava cementové omítky vnějších ploch štukové podhledů, v rozsahu opravované plochy přes 30 do 50%</t>
  </si>
  <si>
    <t>1928343823</t>
  </si>
  <si>
    <t>144,987</t>
  </si>
  <si>
    <t>-213409341</t>
  </si>
  <si>
    <t>978036121</t>
  </si>
  <si>
    <t>Otlučení cementových omítek vnějších ploch s vyškrabáním spar zdiva a s očištěním povrchu, v rozsahu do 10 %</t>
  </si>
  <si>
    <t>1480206154</t>
  </si>
  <si>
    <t>(3*8+7)*(1,25+2,82+1,25)*2,55-(3*8+7)*(0,9*2,48+1,5*1,6)+(3*8+7)*(2,48+0,9+1,5+1,6+0,88)*0,2</t>
  </si>
  <si>
    <t>978036161</t>
  </si>
  <si>
    <t>Otlučení cementových omítek vnějších ploch s vyškrabáním spar zdiva a s očištěním povrchu, v rozsahu přes 40 do 50 %</t>
  </si>
  <si>
    <t>287206988</t>
  </si>
  <si>
    <t>Poznámka k položce:
PODHLEDY</t>
  </si>
  <si>
    <t>-22540481</t>
  </si>
  <si>
    <t>1311903237</t>
  </si>
  <si>
    <t>-760559251</t>
  </si>
  <si>
    <t>1346136503</t>
  </si>
  <si>
    <t>6,748*19 "Přepočtené koeficientem množství</t>
  </si>
  <si>
    <t>-264993143</t>
  </si>
  <si>
    <t>1316699777</t>
  </si>
  <si>
    <t>537333962</t>
  </si>
  <si>
    <t>KL8A</t>
  </si>
  <si>
    <t>OKAPNIČKA, délka 3600 mm, r.š. dle stávající balkonové okapnice, materiálové provedení : poplastovaný plech, mechanické ukotvení, okapnička bude "vsunuta" těsně pod stávající balk. okapnici s přesahem 30 mm - schéma viz Tabulka klempířských prvků, PRVEK KL8, POZN. J</t>
  </si>
  <si>
    <t>-1788263846</t>
  </si>
  <si>
    <t>viz Tabulka klempířských prvků</t>
  </si>
  <si>
    <t>KL8B</t>
  </si>
  <si>
    <t>OKAPNIČKA, délka 7200 mm, r.š. dle stávající balkonové okapnice, materiálové provedení : poplastovaný plech, mechanické ukotvení, okapnička bude "vsunuta" těsně pod stávající balk. okapnici s přesahem 30 mm - schéma viz Tabulka klempířských prvků, PRVEK KL8, POZN. J</t>
  </si>
  <si>
    <t>12303155</t>
  </si>
  <si>
    <t>-1388376250</t>
  </si>
  <si>
    <t>767-OS2</t>
  </si>
  <si>
    <t>BALKONOVÁ VÝPLŇ TAHOKOV - osazené do stávající nosné konstrukce balkónu, materiálové provedení : černá ocel, nerez ocel, hliník, typ : neválcové provedení, vnitřní rozměr nosné konstrukce zábradlí cca. 910x1100 mm - dodávka a montáž vč. spoj. a podružného materiálu, PRVEK OS2, POZN. L</t>
  </si>
  <si>
    <t>1657554058</t>
  </si>
  <si>
    <t>viz Půdorysy 1.PP až VIII.NP, Pohledy a Tabulka ostatních výrobků</t>
  </si>
  <si>
    <t>(3*8+7)*3*(0,91*1,1)</t>
  </si>
  <si>
    <t>-960576231</t>
  </si>
  <si>
    <t>771</t>
  </si>
  <si>
    <t>Podlahy z dlaždic</t>
  </si>
  <si>
    <t>783306809</t>
  </si>
  <si>
    <t>Odstranění nátěrů ze zámečnických konstrukcí okartáčováním</t>
  </si>
  <si>
    <t>1903076552</t>
  </si>
  <si>
    <t>Poznámka k položce:
NOSNÁ KONSTRUKCE BALKONOVÉHO ZÁBRADLÍ - způsob výpočtu oboustranného nátěru dle metodiky ÚRS, část  A03 "Nátěry zámečnických kcí, POZN. K</t>
  </si>
  <si>
    <t>(3*8+7)*(3,45+2*0,255)*1,1</t>
  </si>
  <si>
    <t>783301303</t>
  </si>
  <si>
    <t>Příprava podkladu zámečnických konstrukcí před provedením nátěru odrezivění odrezovačem bezoplachovým</t>
  </si>
  <si>
    <t>-1788102621</t>
  </si>
  <si>
    <t>Poznámka k položce:
POZN. K</t>
  </si>
  <si>
    <t>783301313</t>
  </si>
  <si>
    <t>Příprava podkladu zámečnických konstrukcí před provedením nátěru odmaštění odmašťovačem ředidlovým</t>
  </si>
  <si>
    <t>-1590316160</t>
  </si>
  <si>
    <t>783301401</t>
  </si>
  <si>
    <t>Příprava podkladu zámečnických konstrukcí před provedením nátěru ometení</t>
  </si>
  <si>
    <t>290687577</t>
  </si>
  <si>
    <t>783322101</t>
  </si>
  <si>
    <t>Tmelení zámečnických konstrukcí včetně přebroušení tmelených míst, tmelem disperzním akrylátovým nebo latexovým</t>
  </si>
  <si>
    <t>-394951777</t>
  </si>
  <si>
    <t>783314201</t>
  </si>
  <si>
    <t>Základní antikorozní nátěr zámečnických konstrukcí jednonásobný syntetický standardní</t>
  </si>
  <si>
    <t>603258315</t>
  </si>
  <si>
    <t>783315101</t>
  </si>
  <si>
    <t>Mezinátěr zámečnických konstrukcí jednonásobný syntetický standardní</t>
  </si>
  <si>
    <t>197944012</t>
  </si>
  <si>
    <t>783317101</t>
  </si>
  <si>
    <t>Krycí nátěr (email) zámečnických konstrukcí jednonásobný syntetický standardní</t>
  </si>
  <si>
    <t>91448792</t>
  </si>
  <si>
    <t>787</t>
  </si>
  <si>
    <t>Dokončovací práce - zasklívání</t>
  </si>
  <si>
    <t>787100801</t>
  </si>
  <si>
    <t>Vysklívání stěn a příček, balkónového zábradlí, výtahových šachet skla plochého, plochy do 1 m2</t>
  </si>
  <si>
    <t>170984961</t>
  </si>
  <si>
    <t>Poznámka k položce:
demontáž stávající výplně (polykarbonátové desky) balkonového zábradlí pro následné osazení tahokovu</t>
  </si>
  <si>
    <t>998787204</t>
  </si>
  <si>
    <t>Přesun hmot pro zasklívání stanovený procentní sazbou (%) z ceny vodorovná dopravní vzdálenost do 50 m v objektech výšky přes 24 do 36 m</t>
  </si>
  <si>
    <t>320459676</t>
  </si>
  <si>
    <t>04 - STAVEBNÍ ÚPRAVY STŘEŠNÍHO PLÁŠTĚ</t>
  </si>
  <si>
    <t xml:space="preserve">    712 - Povlakové krytiny</t>
  </si>
  <si>
    <t>-1955043807</t>
  </si>
  <si>
    <t>Poznámka k položce:
SOKLY HLAVIC ODVĚTRÁNÍ, POZN. F</t>
  </si>
  <si>
    <t>5,98</t>
  </si>
  <si>
    <t>622325103</t>
  </si>
  <si>
    <t>Oprava vápenocementové omítky vnějších ploch stupně členitosti 1 hladké stěn, v rozsahu opravované plochy přes 30 do 50%</t>
  </si>
  <si>
    <t>1606719082</t>
  </si>
  <si>
    <t>622142001</t>
  </si>
  <si>
    <t>Potažení vnějších ploch pletivem v ploše nebo pruzích, na plném podkladu sklovláknitým vtlačením do tmelu stěn</t>
  </si>
  <si>
    <t>1320835271</t>
  </si>
  <si>
    <t xml:space="preserve">Poznámka k souboru cen:
1. V cenách -2001 jsou započteny i náklady na tmel.
</t>
  </si>
  <si>
    <t>-2107725775</t>
  </si>
  <si>
    <t>1263757722</t>
  </si>
  <si>
    <t>předpoklad</t>
  </si>
  <si>
    <t>6+2*(1,2+0,88)*2+1*(1,113+0,85)*2</t>
  </si>
  <si>
    <t>18,246*1,1 "Přepočtené koeficientem množství</t>
  </si>
  <si>
    <t>1472655204</t>
  </si>
  <si>
    <t>966073123</t>
  </si>
  <si>
    <t>Demontáž krytiny střech ocelových konstrukcí z tvarovaných ocelových plechů, výšky budovy přes 12 do 24 m</t>
  </si>
  <si>
    <t>-803118825</t>
  </si>
  <si>
    <t xml:space="preserve">Poznámka k souboru cen:
1. Ceny jsou určeny pro ocenění demontáže krytiny střech se šroubovanými i nýtovanými spoji.
2. Ceny nelze použít pro ocenění demontáže krytiny střech zděných, betonových, případně jiných konstrukcí; tyto se ocení příslušnými cenami katalogu 800-764 Konstrukce klempířské, případně 800-765 Konstrukce pokrývačské.
</t>
  </si>
  <si>
    <t>Poznámka k položce:
stávající střešní krytina</t>
  </si>
  <si>
    <t>viz Náhled na střechu</t>
  </si>
  <si>
    <t>4,08*4,08</t>
  </si>
  <si>
    <t>978015361</t>
  </si>
  <si>
    <t>Otlučení vápenných nebo vápenocementových omítek vnějších ploch s vyškrabáním spar a s očištěním zdiva stupně členitosti 1 a 2, v rozsahu přes 30 do 50 %</t>
  </si>
  <si>
    <t>1477945870</t>
  </si>
  <si>
    <t>Poznámka k položce:
SOKLY HLAVIC ODVĚTRÁNÍ (2 x 1120x880 mm + 1 x 1130x850 mm)</t>
  </si>
  <si>
    <t>2*2+1*1,98</t>
  </si>
  <si>
    <t>1916953352</t>
  </si>
  <si>
    <t>-2146122698</t>
  </si>
  <si>
    <t>1338023380</t>
  </si>
  <si>
    <t>0,362*19 "Přepočtené koeficientem množství</t>
  </si>
  <si>
    <t>-1605511727</t>
  </si>
  <si>
    <t>-1335126151</t>
  </si>
  <si>
    <t>712</t>
  </si>
  <si>
    <t>Povlakové krytiny</t>
  </si>
  <si>
    <t>OČIŠTĚNÍ</t>
  </si>
  <si>
    <t>Očištění povlakové krytiny střech do 10° odškrabáním mechu s urovnáním povrchu</t>
  </si>
  <si>
    <t>-423682663</t>
  </si>
  <si>
    <t>712311101</t>
  </si>
  <si>
    <t>Provedení povlakové krytiny střech plochých do 10° natěradly a tmely za studena nátěrem lakem penetračním nebo asfaltovým</t>
  </si>
  <si>
    <t>-764064702</t>
  </si>
  <si>
    <t xml:space="preserve">Poznámka k souboru cen:
1. Povlakové krytiny střech jednotlivě do 10 m2 se oceňují skladebně cenou příslušné izolace a cenou 712 39-9095 Příplatek za plochu do 10 m2.
</t>
  </si>
  <si>
    <t>712341559</t>
  </si>
  <si>
    <t>Provedení povlakové krytiny střech plochých do 10° pásy přitavením NAIP v plné ploše</t>
  </si>
  <si>
    <t>-931960601</t>
  </si>
  <si>
    <t xml:space="preserve">Poznámka k souboru cen:
1. Povlakové krytiny střech jednotlivě do 10 m2 se oceňují skladebně cenou příslušné izolace a cenou 712 39-9097 Příplatek za plochu do 10 m2.
</t>
  </si>
  <si>
    <t>Poznámka k položce:
POZN. A</t>
  </si>
  <si>
    <t>PÁS.ASF.</t>
  </si>
  <si>
    <t>Modifikovaný asfaltový hydroizolační pás  - tl. min. 4 mm - skladba střechy musí splňovat klasifikaci BROOF (t3)</t>
  </si>
  <si>
    <t>1949260730</t>
  </si>
  <si>
    <t>998712204</t>
  </si>
  <si>
    <t>Přesun hmot pro povlakové krytiny stanovený procentní sazbou (%) z ceny vodorovná dopravní vzdálenost do 50 m v objektech výšky přes 24 do 36 m</t>
  </si>
  <si>
    <t>-1720373594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</si>
  <si>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</si>
  <si>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KOTVY</t>
  </si>
  <si>
    <t>KOTVY HROMOSVODU, podpěra vedení hromosvodu na ploché střeše - demontáž původních podpěr, D+M nových podpěr - PRVEK OS5, POZN. G</t>
  </si>
  <si>
    <t>835485165</t>
  </si>
  <si>
    <t>65</t>
  </si>
  <si>
    <t>764002801</t>
  </si>
  <si>
    <t>Demontáž klempířských konstrukcí závětrné lišty do suti</t>
  </si>
  <si>
    <t>1420261312</t>
  </si>
  <si>
    <t>3*4,08</t>
  </si>
  <si>
    <t>764002811</t>
  </si>
  <si>
    <t>Demontáž klempířských konstrukcí okapového plechu do suti, v krytině povlakové</t>
  </si>
  <si>
    <t>-176479296</t>
  </si>
  <si>
    <t>4,08</t>
  </si>
  <si>
    <t>764004801</t>
  </si>
  <si>
    <t>Demontáž klempířských konstrukcí žlabu podokapního do suti</t>
  </si>
  <si>
    <t>899497906</t>
  </si>
  <si>
    <t>764212635</t>
  </si>
  <si>
    <t>Oplechování střešních prvků z pozinkovaného plechu s povrchovou úpravou štítu závětrnou lištou rš 400 mm</t>
  </si>
  <si>
    <t>-2096443754</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</si>
  <si>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</si>
  <si>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Poznámka k položce:
PRVEK KL5</t>
  </si>
  <si>
    <t>764212665</t>
  </si>
  <si>
    <t>Oplechování střešních prvků z pozinkovaného plechu s povrchovou úpravou okapu okapovým plechem střechy rovné rš 400 mm</t>
  </si>
  <si>
    <t>-2032196260</t>
  </si>
  <si>
    <t>Poznámka k položce:
PRVEK KL3</t>
  </si>
  <si>
    <t>764511602</t>
  </si>
  <si>
    <t>Žlab podokapní z pozinkovaného plechu s povrchovou úpravou včetně háků a čel půlkruhový rš 330 mm</t>
  </si>
  <si>
    <t>-485150906</t>
  </si>
  <si>
    <t>Poznámka k položce:
PRVEK KL1, KL2, KL4, POZN. B</t>
  </si>
  <si>
    <t>764-KL6</t>
  </si>
  <si>
    <t>Hlavice pro odvětrání šachty (odvětrávací komínek) - tl. plechu 0,7 mm, mater. provedení : Al, délka přesahu min. 0,5 m - dodávka a montáž, PRVEK KL6, POZN. C</t>
  </si>
  <si>
    <t>1357875000</t>
  </si>
  <si>
    <t>-1387789121</t>
  </si>
  <si>
    <t>05 - TERÉNNÍ ÚPRAVY</t>
  </si>
  <si>
    <t xml:space="preserve">    1 - Zemní práce</t>
  </si>
  <si>
    <t xml:space="preserve">    5 - Komunikace pozemní</t>
  </si>
  <si>
    <t xml:space="preserve">    711 - Izolace proti vodě, vlhkosti a plynům</t>
  </si>
  <si>
    <t>Zemní práce</t>
  </si>
  <si>
    <t>113107135</t>
  </si>
  <si>
    <t>Odstranění podkladů nebo krytů ručně s přemístěním hmot na skládku na vzdálenost do 3 m nebo s naložením na dopravní prostředek z betonu vyztuženého sítěmi, o tl. vrstvy do 100 mm</t>
  </si>
  <si>
    <t>2103250666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</si>
  <si>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</si>
  <si>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Poznámka k položce:
POZN. U</t>
  </si>
  <si>
    <t>viz výkr. Terénní úpravy, JZ strana objektu</t>
  </si>
  <si>
    <t>18,76*0,5</t>
  </si>
  <si>
    <t>113107130</t>
  </si>
  <si>
    <t>Odstranění podkladů nebo krytů ručně s přemístěním hmot na skládku na vzdálenost do 3 m nebo s naložením na dopravní prostředek z betonu prostého, o tl. vrstvy do 100 mm</t>
  </si>
  <si>
    <t>-1610854104</t>
  </si>
  <si>
    <t>Poznámka k položce:
POZN. V</t>
  </si>
  <si>
    <t>viz výkr. Terénní úpravy, mezi objektem a žlaby</t>
  </si>
  <si>
    <t>(0,5+12,6+7,88+7,88+12,6+0,5)*0,15</t>
  </si>
  <si>
    <t>113107141</t>
  </si>
  <si>
    <t>Odstranění podkladů nebo krytů ručně s přemístěním hmot na skládku na vzdálenost do 3 m nebo s naložením na dopravní prostředek živičných, o tl. vrstvy do 50 mm</t>
  </si>
  <si>
    <t>153875719</t>
  </si>
  <si>
    <t>19,245</t>
  </si>
  <si>
    <t>113107151</t>
  </si>
  <si>
    <t>Odstranění podkladů nebo krytů strojně plochy jednotlivě přes 50 m2 do 200 m2 s přemístěním hmot na skládku na vzdálenost do 20 m nebo s naložením na dopravní prostředek z kameniva těženého, o tl. vrstvy do 100 mm</t>
  </si>
  <si>
    <t>-925976209</t>
  </si>
  <si>
    <t>9,38+6,294</t>
  </si>
  <si>
    <t>113153111</t>
  </si>
  <si>
    <t>Odstranění podkladů zpevněných ploch s přemístěním na skládku na vzdálenost do 20 m nebo s naložením na dopravní prostředek ze štěrkopísku stabilizovaného cementem</t>
  </si>
  <si>
    <t>m3</t>
  </si>
  <si>
    <t>-1331429976</t>
  </si>
  <si>
    <t xml:space="preserve">Poznámka k souboru cen:
1. Množství měrných jednotek se určuje v m3 objemu podkladu každé vrstvy samostatně.
</t>
  </si>
  <si>
    <t>Poznámka k položce:
POZN. Y</t>
  </si>
  <si>
    <t>viz výkr. Terénní úpravy</t>
  </si>
  <si>
    <t>19,245*0,4</t>
  </si>
  <si>
    <t>181111121</t>
  </si>
  <si>
    <t>Plošná úprava terénu v zemině tř. 1 až 4 s urovnáním povrchu bez doplnění ornice souvislé plochy do 500 m2 při nerovnostech terénu přes 100 do 150 mm v rovině nebo na svahu do 1:5</t>
  </si>
  <si>
    <t>-1368969509</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</si>
  <si>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</si>
  <si>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 xml:space="preserve">předpoklad </t>
  </si>
  <si>
    <t>80</t>
  </si>
  <si>
    <t>181951102</t>
  </si>
  <si>
    <t>Úprava pláně vyrovnáním výškových rozdílů v hornině tř. 1 až 4 se zhutněním</t>
  </si>
  <si>
    <t>1920118396</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</si>
  <si>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</si>
  <si>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181411131</t>
  </si>
  <si>
    <t>Založení trávníku na půdě předem připravené plochy do 1000 m2 výsevem včetně utažení parkového v rovině nebo na svahu do 1:5</t>
  </si>
  <si>
    <t>1118914061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</si>
  <si>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</si>
  <si>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</si>
  <si>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</si>
  <si>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</si>
  <si>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834192207</t>
  </si>
  <si>
    <t>80*0,035</t>
  </si>
  <si>
    <t>181951102.1</t>
  </si>
  <si>
    <t>-419988570</t>
  </si>
  <si>
    <t>(6,29+6,54)/2*3</t>
  </si>
  <si>
    <t>ZAROVNÁNÍ</t>
  </si>
  <si>
    <t>Zarovnání a úprava spádu okapového žlabu v okolí hromosvodu, rozebrání žlabovek a jejich zpětná montáž oceněna samostatně - položka kalkulována vč. "dosypového" materiálu pro úsek max. 2 bm, POZN. Z</t>
  </si>
  <si>
    <t>soubor</t>
  </si>
  <si>
    <t>1364697984</t>
  </si>
  <si>
    <t>Komunikace pozemní</t>
  </si>
  <si>
    <t>564831111</t>
  </si>
  <si>
    <t>Podklad ze štěrkodrti ŠD s rozprostřením a zhutněním, po zhutnění tl. 100 mm</t>
  </si>
  <si>
    <t>-1252208489</t>
  </si>
  <si>
    <t>Poznámka k položce:
plocha v nové cestě mezi vstupem a chodníkem, POZN. Y</t>
  </si>
  <si>
    <t>564851111</t>
  </si>
  <si>
    <t>Podklad ze štěrkodrti ŠD s rozprostřením a zhutněním, po zhutnění tl. 150 mm</t>
  </si>
  <si>
    <t>-1828877276</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</si>
  <si>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</si>
  <si>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</si>
  <si>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561652802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</si>
  <si>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</si>
  <si>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Poznámka k položce:
vč. podkladní vrstvy (štěrkodrť fr. 4-8 mm, tl. 50 mm), POZN. Y</t>
  </si>
  <si>
    <t>59245015</t>
  </si>
  <si>
    <t>dlažba zámková základní 200x165x60mm přírodní</t>
  </si>
  <si>
    <t>-295352267</t>
  </si>
  <si>
    <t>564831111.1</t>
  </si>
  <si>
    <t>-1829396247</t>
  </si>
  <si>
    <t>Poznámka k položce:
pod nový okapový chodníček na JZ straně objektu, POZN. U</t>
  </si>
  <si>
    <t>9,38</t>
  </si>
  <si>
    <t>596841220</t>
  </si>
  <si>
    <t>Kladení dlažby z betonových nebo kameninových dlaždic komunikací pro pěší s vyplněním spár a se smetením přebytečného materiálu na vzdálenost do 3 m s ložem z cementové malty tl. do 30 mm velikosti dlaždic přes 0,09 m2 do 0,25 m2, pro plochy do 50 m2</t>
  </si>
  <si>
    <t>-209152987</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</si>
  <si>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</si>
  <si>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59246003</t>
  </si>
  <si>
    <t>dlažba plošná betonová hladká 500x500x50mm</t>
  </si>
  <si>
    <t>-1691320569</t>
  </si>
  <si>
    <t>966008212</t>
  </si>
  <si>
    <t>Bourání odvodňovacího žlabu s odklizením a uložením vybouraného materiálu na skládku na vzdálenost do 10 m nebo s naložením na dopravní prostředek z betonových příkopových tvárnic nebo desek šířky přes 500 do 800 mm</t>
  </si>
  <si>
    <t>620524205</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</si>
  <si>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</si>
  <si>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Poznámka k položce:
POZN. Z</t>
  </si>
  <si>
    <t>viz výkr. Terénní úpravy, předpoklad u JV rohu objektu</t>
  </si>
  <si>
    <t>935112111</t>
  </si>
  <si>
    <t>Osazení betonového příkopového žlabu s vyplněním a zatřením spár cementovou maltou s ložem tl. 100 mm z betonu prostého z betonových příkopových tvárnic šířky do 500 mm</t>
  </si>
  <si>
    <t>-813534220</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</si>
  <si>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</si>
  <si>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Poznámka k položce:
bude-li to možné, budou použity stávající žlabovky, POZN. Z</t>
  </si>
  <si>
    <t>ŽLAB</t>
  </si>
  <si>
    <t>Žlab - barva šedá, povrch Standard, délka 250 mm, šířka 500 mm, výška 100 mm</t>
  </si>
  <si>
    <t>ks</t>
  </si>
  <si>
    <t>-1337979032</t>
  </si>
  <si>
    <t>916331112</t>
  </si>
  <si>
    <t>Osazení zahradního obrubníku betonového s ložem tl. od 50 do 100 mm z betonu prostého tř. C 12/15 s boční opěrou z betonu prostého tř. C 12/15</t>
  </si>
  <si>
    <t>140359437</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</si>
  <si>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</si>
  <si>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6,29+6,54</t>
  </si>
  <si>
    <t>916991121</t>
  </si>
  <si>
    <t>Lože pod obrubníky, krajníky nebo obruby z dlažebních kostek z betonu prostého tř. C 16/20</t>
  </si>
  <si>
    <t>-994535723</t>
  </si>
  <si>
    <t>12,83*0,03</t>
  </si>
  <si>
    <t>OBRUBNÍK</t>
  </si>
  <si>
    <t>Zahradní obrubník, povrch hladký - ABO 4-20, délka 500 mm, šířka 50 mm, výška 200 mm, přírodní</t>
  </si>
  <si>
    <t>905049860</t>
  </si>
  <si>
    <t>997013151</t>
  </si>
  <si>
    <t>Vnitrostaveništní doprava suti a vybouraných hmot vodorovně do 50 m svisle s omezením mechanizace pro budovy a haly výšky do 6 m</t>
  </si>
  <si>
    <t>-808123770</t>
  </si>
  <si>
    <t>901020370</t>
  </si>
  <si>
    <t>1873395087</t>
  </si>
  <si>
    <t>22,746*19 "Přepočtené koeficientem množství</t>
  </si>
  <si>
    <t>879060825</t>
  </si>
  <si>
    <t>997221845</t>
  </si>
  <si>
    <t>Poplatek za uložení stavebního odpadu na skládce (skládkovné) asfaltového bez obsahu dehtu zatříděného do Katalogu odpadů pod kódem 170 302</t>
  </si>
  <si>
    <t>-2091491329</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</si>
  <si>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</si>
  <si>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998017001</t>
  </si>
  <si>
    <t>Přesun hmot pro budovy občanské výstavby, bydlení, výrobu a služby s omezením mechanizace vodorovná dopravní vzdálenost do 100 m pro budovy s jakoukoliv nosnou konstrukcí výšky do 6 m</t>
  </si>
  <si>
    <t>2053237703</t>
  </si>
  <si>
    <t>711</t>
  </si>
  <si>
    <t>Izolace proti vodě, vlhkosti a plynům</t>
  </si>
  <si>
    <t>711161112</t>
  </si>
  <si>
    <t>Izolace proti zemní vlhkosti a beztlakové vodě nopovými fóliemi na ploše vodorovné V vrstva ochranná, odvětrávací a drenážní výška nopku 8,0 mm, tl. fólie do 0,6 mm</t>
  </si>
  <si>
    <t>-509627867</t>
  </si>
  <si>
    <t>Poznámka k položce:
REZERVA (pro JZ stranu objektu + pro případ porušení fólie - POZN. U, V</t>
  </si>
  <si>
    <t>998711201</t>
  </si>
  <si>
    <t>Přesun hmot pro izolace proti vodě, vlhkosti a plynům stanovený procentní sazbou (%) z ceny vodorovná dopravní vzdálenost do 50 m v objektech výšky do 6 m</t>
  </si>
  <si>
    <t>1133044355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</si>
  <si>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</si>
  <si>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767-OS1</t>
  </si>
  <si>
    <t>ČISTÍCÍ ROHOŽ - kovová čistící venkovní vstupní rohož s rámem, rozm. 400x600 mm, v.=32 mm / povrchová úprava - žárový zinek - dodávka a montáž, PRVEK OS1, "pozN. 24</t>
  </si>
  <si>
    <t>1189609171</t>
  </si>
  <si>
    <t>998767201</t>
  </si>
  <si>
    <t>Přesun hmot pro zámečnické konstrukce stanovený procentní sazbou (%) z ceny vodorovná dopravní vzdálenost do 50 m v objektech výšky do 6 m</t>
  </si>
  <si>
    <t>232991186</t>
  </si>
  <si>
    <t>771591111</t>
  </si>
  <si>
    <t>Příprava podkladu před provedením dlažby nátěr penetrační na podlahu</t>
  </si>
  <si>
    <t>2057780070</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</si>
  <si>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</si>
  <si>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Poznámka k položce:
POZN. X</t>
  </si>
  <si>
    <t>odměřeno z výkr. DWG</t>
  </si>
  <si>
    <t>2,8+3*0,12</t>
  </si>
  <si>
    <t>771474113</t>
  </si>
  <si>
    <t>Montáž soklů z dlaždic keramických lepených flexibilním lepidlem rovných, výšky přes 90 do 120 mm</t>
  </si>
  <si>
    <t>944639992</t>
  </si>
  <si>
    <t>SOKLÍK</t>
  </si>
  <si>
    <t>Soklík keramický, mrazuvzdorný,  v. max. 120 mm - konkrétní specifikace bude upřesněna investorem v průběhu realizace</t>
  </si>
  <si>
    <t>-592845374</t>
  </si>
  <si>
    <t>771574131</t>
  </si>
  <si>
    <t>Montáž podlah z dlaždic keramických lepených flexibilním lepidlem velkoformátových reliéfních nebo z dekorů do 0,5 ks/m2</t>
  </si>
  <si>
    <t>-2050172217</t>
  </si>
  <si>
    <t xml:space="preserve">Poznámka k souboru cen:
1. Položky jsou učeny pro všechy druhy povrchových úprav.
</t>
  </si>
  <si>
    <t>2,8</t>
  </si>
  <si>
    <t>DLAŽBA.PROT.</t>
  </si>
  <si>
    <t>Dlažba keramická - mrazuvzdorná s protiskluzovou úpravou - vyšší prořez, barevné řešení a rozměr bude upřesněn investorem</t>
  </si>
  <si>
    <t>1442579872</t>
  </si>
  <si>
    <t>771579191</t>
  </si>
  <si>
    <t>Montáž podlah z dlaždic keramických lepených flexibilním lepidlem Příplatek k cenám za plochu do 5 m2 jednotlivě</t>
  </si>
  <si>
    <t>-1198455365</t>
  </si>
  <si>
    <t>771579196</t>
  </si>
  <si>
    <t>Montáž podlah z dlaždic keramických lepených flexibilním lepidlem Příplatek k cenám za dvousložkový spárovací tmel</t>
  </si>
  <si>
    <t>-1901713400</t>
  </si>
  <si>
    <t>998771201</t>
  </si>
  <si>
    <t>Přesun hmot pro podlahy z dlaždic stanovený procentní sazbou (%) z ceny vodorovná dopravní vzdálenost do 50 m v objektech výšky do 6 m</t>
  </si>
  <si>
    <t>342914759</t>
  </si>
  <si>
    <t>06 -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</si>
  <si>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</si>
  <si>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</si>
  <si>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</si>
  <si>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</si>
  <si>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</si>
  <si>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</si>
  <si>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</si>
  <si>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</si>
  <si>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013254000</t>
  </si>
  <si>
    <t>Dokumentace skutečného provedení stavby</t>
  </si>
  <si>
    <t>Kč</t>
  </si>
  <si>
    <t>1024</t>
  </si>
  <si>
    <t>-1105282021</t>
  </si>
  <si>
    <t>VRN3</t>
  </si>
  <si>
    <t>Zařízení staveniště</t>
  </si>
  <si>
    <t>030001000</t>
  </si>
  <si>
    <t>805289775</t>
  </si>
  <si>
    <t>Poznámka k položce:
náklady na zařízení staveniště, provoz veškerého zařízení staveniště, demontážý a odvoz zařízení a vybavení staveniště</t>
  </si>
  <si>
    <t>034503000</t>
  </si>
  <si>
    <t>Informační tabule na staveništi</t>
  </si>
  <si>
    <t>925380171</t>
  </si>
  <si>
    <t>Poznámka k položce:
v rozsahu a způsobu vyplývající ze zadávací dokumentace, apod.</t>
  </si>
  <si>
    <t>VRN4</t>
  </si>
  <si>
    <t>Inženýrská činnost</t>
  </si>
  <si>
    <t>043194000</t>
  </si>
  <si>
    <t>Ostatní zkoušky</t>
  </si>
  <si>
    <t>-1540812021</t>
  </si>
  <si>
    <t>Poznámka k položce:
zejména odstrhové zkoušky (VKZS), hutnící zkoušky (zpevněné plochy), apod.</t>
  </si>
  <si>
    <t>044002000</t>
  </si>
  <si>
    <t>Revize</t>
  </si>
  <si>
    <t>-636744978</t>
  </si>
  <si>
    <t>Poznámka k položce:
revize jímací soustavy (hromosvod)</t>
  </si>
  <si>
    <t>045002000</t>
  </si>
  <si>
    <t>Kompletační a koordinační činnost</t>
  </si>
  <si>
    <t>371086204</t>
  </si>
  <si>
    <t>VRN7</t>
  </si>
  <si>
    <t>Provozní vlivy</t>
  </si>
  <si>
    <t>070001000</t>
  </si>
  <si>
    <t>-105637780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</si>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</sst>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9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6" fillId="0" borderId="0" xfId="0" applyFont="1" applyAlignment="1" applyProtection="1">
      <alignment vertical="center" wrapText="1"/>
      <protection/>
    </xf>
    <xf numFmtId="0" fontId="0" fillId="0" borderId="18" xfId="0" applyFont="1" applyBorder="1" applyAlignment="1" applyProtection="1">
      <alignment vertical="center"/>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0" xfId="0" applyFont="1" applyBorder="1" applyAlignment="1">
      <alignment horizontal="center" vertical="center"/>
    </xf>
    <xf numFmtId="0" fontId="39" fillId="0" borderId="0" xfId="0" applyFont="1" applyBorder="1" applyAlignment="1">
      <alignment horizontal="lef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3" fillId="4" borderId="6"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2" fillId="0" borderId="0" xfId="0" applyFont="1" applyBorder="1" applyAlignment="1">
      <alignment horizontal="left" vertical="top"/>
    </xf>
    <xf numFmtId="0" fontId="42" fillId="0" borderId="0" xfId="0" applyFont="1" applyBorder="1" applyAlignment="1">
      <alignment horizontal="left" vertical="center"/>
    </xf>
    <xf numFmtId="0" fontId="41" fillId="0" borderId="29" xfId="0" applyFont="1" applyBorder="1" applyAlignment="1">
      <alignment horizontal="left"/>
    </xf>
    <xf numFmtId="0" fontId="40" fillId="0" borderId="0" xfId="0" applyFont="1" applyBorder="1" applyAlignment="1">
      <alignment horizontal="center" vertical="center" wrapText="1"/>
    </xf>
    <xf numFmtId="0" fontId="40" fillId="0" borderId="0" xfId="0" applyFont="1" applyBorder="1" applyAlignment="1">
      <alignment horizontal="center" vertical="center"/>
    </xf>
    <xf numFmtId="0" fontId="42" fillId="0" borderId="0" xfId="0" applyFont="1" applyBorder="1" applyAlignment="1">
      <alignment horizontal="left" vertical="center" wrapText="1"/>
    </xf>
    <xf numFmtId="49" fontId="42" fillId="0" borderId="0" xfId="0" applyNumberFormat="1" applyFont="1" applyBorder="1" applyAlignment="1">
      <alignment horizontal="left" vertical="center" wrapText="1"/>
    </xf>
    <xf numFmtId="0" fontId="41"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6"/>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347"/>
      <c r="AS2" s="347"/>
      <c r="AT2" s="347"/>
      <c r="AU2" s="347"/>
      <c r="AV2" s="347"/>
      <c r="AW2" s="347"/>
      <c r="AX2" s="347"/>
      <c r="AY2" s="347"/>
      <c r="AZ2" s="347"/>
      <c r="BA2" s="347"/>
      <c r="BB2" s="347"/>
      <c r="BC2" s="347"/>
      <c r="BD2" s="347"/>
      <c r="BE2" s="347"/>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ht="12" customHeight="1">
      <c r="B5" s="22"/>
      <c r="C5" s="23"/>
      <c r="D5" s="27" t="s">
        <v>13</v>
      </c>
      <c r="E5" s="23"/>
      <c r="F5" s="23"/>
      <c r="G5" s="23"/>
      <c r="H5" s="23"/>
      <c r="I5" s="23"/>
      <c r="J5" s="23"/>
      <c r="K5" s="359" t="s">
        <v>14</v>
      </c>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23"/>
      <c r="AQ5" s="23"/>
      <c r="AR5" s="21"/>
      <c r="BE5" s="338" t="s">
        <v>15</v>
      </c>
      <c r="BS5" s="18" t="s">
        <v>6</v>
      </c>
    </row>
    <row r="6" spans="2:71" ht="36.95" customHeight="1">
      <c r="B6" s="22"/>
      <c r="C6" s="23"/>
      <c r="D6" s="29" t="s">
        <v>16</v>
      </c>
      <c r="E6" s="23"/>
      <c r="F6" s="23"/>
      <c r="G6" s="23"/>
      <c r="H6" s="23"/>
      <c r="I6" s="23"/>
      <c r="J6" s="23"/>
      <c r="K6" s="361" t="s">
        <v>17</v>
      </c>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23"/>
      <c r="AQ6" s="23"/>
      <c r="AR6" s="21"/>
      <c r="BE6" s="339"/>
      <c r="BS6" s="18" t="s">
        <v>6</v>
      </c>
    </row>
    <row r="7" spans="2:7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39"/>
      <c r="BS7" s="18" t="s">
        <v>6</v>
      </c>
    </row>
    <row r="8" spans="2:7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39"/>
      <c r="BS8" s="18" t="s">
        <v>6</v>
      </c>
    </row>
    <row r="9" spans="2:7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39"/>
      <c r="BS9" s="18" t="s">
        <v>6</v>
      </c>
    </row>
    <row r="10" spans="2:71" ht="12" customHeight="1">
      <c r="B10" s="22"/>
      <c r="C10" s="23"/>
      <c r="D10" s="30"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27</v>
      </c>
      <c r="AL10" s="23"/>
      <c r="AM10" s="23"/>
      <c r="AN10" s="28" t="s">
        <v>28</v>
      </c>
      <c r="AO10" s="23"/>
      <c r="AP10" s="23"/>
      <c r="AQ10" s="23"/>
      <c r="AR10" s="21"/>
      <c r="BE10" s="339"/>
      <c r="BS10" s="18" t="s">
        <v>6</v>
      </c>
    </row>
    <row r="11" spans="2:71" ht="18.4"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30</v>
      </c>
      <c r="AL11" s="23"/>
      <c r="AM11" s="23"/>
      <c r="AN11" s="28" t="s">
        <v>31</v>
      </c>
      <c r="AO11" s="23"/>
      <c r="AP11" s="23"/>
      <c r="AQ11" s="23"/>
      <c r="AR11" s="21"/>
      <c r="BE11" s="339"/>
      <c r="BS11" s="18" t="s">
        <v>6</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39"/>
      <c r="BS12" s="18" t="s">
        <v>6</v>
      </c>
    </row>
    <row r="13" spans="2:71" ht="12" customHeight="1">
      <c r="B13" s="22"/>
      <c r="C13" s="23"/>
      <c r="D13" s="30" t="s">
        <v>32</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27</v>
      </c>
      <c r="AL13" s="23"/>
      <c r="AM13" s="23"/>
      <c r="AN13" s="32" t="s">
        <v>33</v>
      </c>
      <c r="AO13" s="23"/>
      <c r="AP13" s="23"/>
      <c r="AQ13" s="23"/>
      <c r="AR13" s="21"/>
      <c r="BE13" s="339"/>
      <c r="BS13" s="18" t="s">
        <v>6</v>
      </c>
    </row>
    <row r="14" spans="2:71" ht="12.75">
      <c r="B14" s="22"/>
      <c r="C14" s="23"/>
      <c r="D14" s="23"/>
      <c r="E14" s="362" t="s">
        <v>33</v>
      </c>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0" t="s">
        <v>30</v>
      </c>
      <c r="AL14" s="23"/>
      <c r="AM14" s="23"/>
      <c r="AN14" s="32" t="s">
        <v>33</v>
      </c>
      <c r="AO14" s="23"/>
      <c r="AP14" s="23"/>
      <c r="AQ14" s="23"/>
      <c r="AR14" s="21"/>
      <c r="BE14" s="339"/>
      <c r="BS14" s="18" t="s">
        <v>6</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39"/>
      <c r="BS15" s="18" t="s">
        <v>4</v>
      </c>
    </row>
    <row r="16" spans="2:71" ht="12" customHeight="1">
      <c r="B16" s="22"/>
      <c r="C16" s="23"/>
      <c r="D16" s="30" t="s">
        <v>34</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27</v>
      </c>
      <c r="AL16" s="23"/>
      <c r="AM16" s="23"/>
      <c r="AN16" s="28" t="s">
        <v>35</v>
      </c>
      <c r="AO16" s="23"/>
      <c r="AP16" s="23"/>
      <c r="AQ16" s="23"/>
      <c r="AR16" s="21"/>
      <c r="BE16" s="339"/>
      <c r="BS16" s="18" t="s">
        <v>4</v>
      </c>
    </row>
    <row r="17" spans="2:71" ht="18.4" customHeight="1">
      <c r="B17" s="22"/>
      <c r="C17" s="23"/>
      <c r="D17" s="23"/>
      <c r="E17" s="28" t="s">
        <v>36</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30</v>
      </c>
      <c r="AL17" s="23"/>
      <c r="AM17" s="23"/>
      <c r="AN17" s="28" t="s">
        <v>37</v>
      </c>
      <c r="AO17" s="23"/>
      <c r="AP17" s="23"/>
      <c r="AQ17" s="23"/>
      <c r="AR17" s="21"/>
      <c r="BE17" s="339"/>
      <c r="BS17" s="18" t="s">
        <v>38</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39"/>
      <c r="BS18" s="18" t="s">
        <v>6</v>
      </c>
    </row>
    <row r="19" spans="2:71" ht="12" customHeight="1">
      <c r="B19" s="22"/>
      <c r="C19" s="23"/>
      <c r="D19" s="30"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27</v>
      </c>
      <c r="AL19" s="23"/>
      <c r="AM19" s="23"/>
      <c r="AN19" s="28" t="s">
        <v>40</v>
      </c>
      <c r="AO19" s="23"/>
      <c r="AP19" s="23"/>
      <c r="AQ19" s="23"/>
      <c r="AR19" s="21"/>
      <c r="BE19" s="339"/>
      <c r="BS19" s="18" t="s">
        <v>6</v>
      </c>
    </row>
    <row r="20" spans="2:71" ht="18.4" customHeight="1">
      <c r="B20" s="22"/>
      <c r="C20" s="23"/>
      <c r="D20" s="23"/>
      <c r="E20" s="28" t="s">
        <v>41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30</v>
      </c>
      <c r="AL20" s="23"/>
      <c r="AM20" s="23"/>
      <c r="AN20" s="28" t="s">
        <v>19</v>
      </c>
      <c r="AO20" s="23"/>
      <c r="AP20" s="23"/>
      <c r="AQ20" s="23"/>
      <c r="AR20" s="21"/>
      <c r="BE20" s="339"/>
      <c r="BS20" s="18" t="s">
        <v>4</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39"/>
    </row>
    <row r="22" spans="2:57" ht="12" customHeight="1">
      <c r="B22" s="22"/>
      <c r="C22" s="23"/>
      <c r="D22" s="30" t="s">
        <v>42</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39"/>
    </row>
    <row r="23" spans="2:57" ht="51" customHeight="1">
      <c r="B23" s="22"/>
      <c r="C23" s="23"/>
      <c r="D23" s="23"/>
      <c r="E23" s="364" t="s">
        <v>43</v>
      </c>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23"/>
      <c r="AP23" s="23"/>
      <c r="AQ23" s="23"/>
      <c r="AR23" s="21"/>
      <c r="BE23" s="339"/>
    </row>
    <row r="24" spans="2:57"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39"/>
    </row>
    <row r="25" spans="2:57"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39"/>
    </row>
    <row r="26" spans="2:57" s="1" customFormat="1" ht="25.9" customHeight="1">
      <c r="B26" s="35"/>
      <c r="C26" s="36"/>
      <c r="D26" s="37" t="s">
        <v>44</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41">
        <f>ROUND(AG54,2)</f>
        <v>0</v>
      </c>
      <c r="AL26" s="342"/>
      <c r="AM26" s="342"/>
      <c r="AN26" s="342"/>
      <c r="AO26" s="342"/>
      <c r="AP26" s="36"/>
      <c r="AQ26" s="36"/>
      <c r="AR26" s="39"/>
      <c r="BE26" s="339"/>
    </row>
    <row r="27" spans="2:57" s="1" customFormat="1" ht="6.95" customHeight="1">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39"/>
    </row>
    <row r="28" spans="2:57" s="1" customFormat="1" ht="12.75">
      <c r="B28" s="35"/>
      <c r="C28" s="36"/>
      <c r="D28" s="36"/>
      <c r="E28" s="36"/>
      <c r="F28" s="36"/>
      <c r="G28" s="36"/>
      <c r="H28" s="36"/>
      <c r="I28" s="36"/>
      <c r="J28" s="36"/>
      <c r="K28" s="36"/>
      <c r="L28" s="365" t="s">
        <v>45</v>
      </c>
      <c r="M28" s="365"/>
      <c r="N28" s="365"/>
      <c r="O28" s="365"/>
      <c r="P28" s="365"/>
      <c r="Q28" s="36"/>
      <c r="R28" s="36"/>
      <c r="S28" s="36"/>
      <c r="T28" s="36"/>
      <c r="U28" s="36"/>
      <c r="V28" s="36"/>
      <c r="W28" s="365" t="s">
        <v>46</v>
      </c>
      <c r="X28" s="365"/>
      <c r="Y28" s="365"/>
      <c r="Z28" s="365"/>
      <c r="AA28" s="365"/>
      <c r="AB28" s="365"/>
      <c r="AC28" s="365"/>
      <c r="AD28" s="365"/>
      <c r="AE28" s="365"/>
      <c r="AF28" s="36"/>
      <c r="AG28" s="36"/>
      <c r="AH28" s="36"/>
      <c r="AI28" s="36"/>
      <c r="AJ28" s="36"/>
      <c r="AK28" s="365" t="s">
        <v>47</v>
      </c>
      <c r="AL28" s="365"/>
      <c r="AM28" s="365"/>
      <c r="AN28" s="365"/>
      <c r="AO28" s="365"/>
      <c r="AP28" s="36"/>
      <c r="AQ28" s="36"/>
      <c r="AR28" s="39"/>
      <c r="BE28" s="339"/>
    </row>
    <row r="29" spans="2:57" s="2" customFormat="1" ht="14.45" customHeight="1">
      <c r="B29" s="40"/>
      <c r="C29" s="41"/>
      <c r="D29" s="30" t="s">
        <v>48</v>
      </c>
      <c r="E29" s="41"/>
      <c r="F29" s="30" t="s">
        <v>49</v>
      </c>
      <c r="G29" s="41"/>
      <c r="H29" s="41"/>
      <c r="I29" s="41"/>
      <c r="J29" s="41"/>
      <c r="K29" s="41"/>
      <c r="L29" s="366">
        <v>0.21</v>
      </c>
      <c r="M29" s="337"/>
      <c r="N29" s="337"/>
      <c r="O29" s="337"/>
      <c r="P29" s="337"/>
      <c r="Q29" s="41"/>
      <c r="R29" s="41"/>
      <c r="S29" s="41"/>
      <c r="T29" s="41"/>
      <c r="U29" s="41"/>
      <c r="V29" s="41"/>
      <c r="W29" s="336">
        <f>ROUND(AZ54,2)</f>
        <v>0</v>
      </c>
      <c r="X29" s="337"/>
      <c r="Y29" s="337"/>
      <c r="Z29" s="337"/>
      <c r="AA29" s="337"/>
      <c r="AB29" s="337"/>
      <c r="AC29" s="337"/>
      <c r="AD29" s="337"/>
      <c r="AE29" s="337"/>
      <c r="AF29" s="41"/>
      <c r="AG29" s="41"/>
      <c r="AH29" s="41"/>
      <c r="AI29" s="41"/>
      <c r="AJ29" s="41"/>
      <c r="AK29" s="336">
        <f>ROUND(AV54,2)</f>
        <v>0</v>
      </c>
      <c r="AL29" s="337"/>
      <c r="AM29" s="337"/>
      <c r="AN29" s="337"/>
      <c r="AO29" s="337"/>
      <c r="AP29" s="41"/>
      <c r="AQ29" s="41"/>
      <c r="AR29" s="42"/>
      <c r="BE29" s="340"/>
    </row>
    <row r="30" spans="2:57" s="2" customFormat="1" ht="14.45" customHeight="1">
      <c r="B30" s="40"/>
      <c r="C30" s="41"/>
      <c r="D30" s="41"/>
      <c r="E30" s="41"/>
      <c r="F30" s="30" t="s">
        <v>50</v>
      </c>
      <c r="G30" s="41"/>
      <c r="H30" s="41"/>
      <c r="I30" s="41"/>
      <c r="J30" s="41"/>
      <c r="K30" s="41"/>
      <c r="L30" s="366">
        <v>0.15</v>
      </c>
      <c r="M30" s="337"/>
      <c r="N30" s="337"/>
      <c r="O30" s="337"/>
      <c r="P30" s="337"/>
      <c r="Q30" s="41"/>
      <c r="R30" s="41"/>
      <c r="S30" s="41"/>
      <c r="T30" s="41"/>
      <c r="U30" s="41"/>
      <c r="V30" s="41"/>
      <c r="W30" s="336">
        <f>ROUND(BA54,2)</f>
        <v>0</v>
      </c>
      <c r="X30" s="337"/>
      <c r="Y30" s="337"/>
      <c r="Z30" s="337"/>
      <c r="AA30" s="337"/>
      <c r="AB30" s="337"/>
      <c r="AC30" s="337"/>
      <c r="AD30" s="337"/>
      <c r="AE30" s="337"/>
      <c r="AF30" s="41"/>
      <c r="AG30" s="41"/>
      <c r="AH30" s="41"/>
      <c r="AI30" s="41"/>
      <c r="AJ30" s="41"/>
      <c r="AK30" s="336">
        <f>ROUND(AW54,2)</f>
        <v>0</v>
      </c>
      <c r="AL30" s="337"/>
      <c r="AM30" s="337"/>
      <c r="AN30" s="337"/>
      <c r="AO30" s="337"/>
      <c r="AP30" s="41"/>
      <c r="AQ30" s="41"/>
      <c r="AR30" s="42"/>
      <c r="BE30" s="340"/>
    </row>
    <row r="31" spans="2:57" s="2" customFormat="1" ht="14.45" customHeight="1" hidden="1">
      <c r="B31" s="40"/>
      <c r="C31" s="41"/>
      <c r="D31" s="41"/>
      <c r="E31" s="41"/>
      <c r="F31" s="30" t="s">
        <v>51</v>
      </c>
      <c r="G31" s="41"/>
      <c r="H31" s="41"/>
      <c r="I31" s="41"/>
      <c r="J31" s="41"/>
      <c r="K31" s="41"/>
      <c r="L31" s="366">
        <v>0.21</v>
      </c>
      <c r="M31" s="337"/>
      <c r="N31" s="337"/>
      <c r="O31" s="337"/>
      <c r="P31" s="337"/>
      <c r="Q31" s="41"/>
      <c r="R31" s="41"/>
      <c r="S31" s="41"/>
      <c r="T31" s="41"/>
      <c r="U31" s="41"/>
      <c r="V31" s="41"/>
      <c r="W31" s="336">
        <f>ROUND(BB54,2)</f>
        <v>0</v>
      </c>
      <c r="X31" s="337"/>
      <c r="Y31" s="337"/>
      <c r="Z31" s="337"/>
      <c r="AA31" s="337"/>
      <c r="AB31" s="337"/>
      <c r="AC31" s="337"/>
      <c r="AD31" s="337"/>
      <c r="AE31" s="337"/>
      <c r="AF31" s="41"/>
      <c r="AG31" s="41"/>
      <c r="AH31" s="41"/>
      <c r="AI31" s="41"/>
      <c r="AJ31" s="41"/>
      <c r="AK31" s="336">
        <v>0</v>
      </c>
      <c r="AL31" s="337"/>
      <c r="AM31" s="337"/>
      <c r="AN31" s="337"/>
      <c r="AO31" s="337"/>
      <c r="AP31" s="41"/>
      <c r="AQ31" s="41"/>
      <c r="AR31" s="42"/>
      <c r="BE31" s="340"/>
    </row>
    <row r="32" spans="2:57" s="2" customFormat="1" ht="14.45" customHeight="1" hidden="1">
      <c r="B32" s="40"/>
      <c r="C32" s="41"/>
      <c r="D32" s="41"/>
      <c r="E32" s="41"/>
      <c r="F32" s="30" t="s">
        <v>52</v>
      </c>
      <c r="G32" s="41"/>
      <c r="H32" s="41"/>
      <c r="I32" s="41"/>
      <c r="J32" s="41"/>
      <c r="K32" s="41"/>
      <c r="L32" s="366">
        <v>0.15</v>
      </c>
      <c r="M32" s="337"/>
      <c r="N32" s="337"/>
      <c r="O32" s="337"/>
      <c r="P32" s="337"/>
      <c r="Q32" s="41"/>
      <c r="R32" s="41"/>
      <c r="S32" s="41"/>
      <c r="T32" s="41"/>
      <c r="U32" s="41"/>
      <c r="V32" s="41"/>
      <c r="W32" s="336">
        <f>ROUND(BC54,2)</f>
        <v>0</v>
      </c>
      <c r="X32" s="337"/>
      <c r="Y32" s="337"/>
      <c r="Z32" s="337"/>
      <c r="AA32" s="337"/>
      <c r="AB32" s="337"/>
      <c r="AC32" s="337"/>
      <c r="AD32" s="337"/>
      <c r="AE32" s="337"/>
      <c r="AF32" s="41"/>
      <c r="AG32" s="41"/>
      <c r="AH32" s="41"/>
      <c r="AI32" s="41"/>
      <c r="AJ32" s="41"/>
      <c r="AK32" s="336">
        <v>0</v>
      </c>
      <c r="AL32" s="337"/>
      <c r="AM32" s="337"/>
      <c r="AN32" s="337"/>
      <c r="AO32" s="337"/>
      <c r="AP32" s="41"/>
      <c r="AQ32" s="41"/>
      <c r="AR32" s="42"/>
      <c r="BE32" s="340"/>
    </row>
    <row r="33" spans="2:44" s="2" customFormat="1" ht="14.45" customHeight="1" hidden="1">
      <c r="B33" s="40"/>
      <c r="C33" s="41"/>
      <c r="D33" s="41"/>
      <c r="E33" s="41"/>
      <c r="F33" s="30" t="s">
        <v>53</v>
      </c>
      <c r="G33" s="41"/>
      <c r="H33" s="41"/>
      <c r="I33" s="41"/>
      <c r="J33" s="41"/>
      <c r="K33" s="41"/>
      <c r="L33" s="366">
        <v>0</v>
      </c>
      <c r="M33" s="337"/>
      <c r="N33" s="337"/>
      <c r="O33" s="337"/>
      <c r="P33" s="337"/>
      <c r="Q33" s="41"/>
      <c r="R33" s="41"/>
      <c r="S33" s="41"/>
      <c r="T33" s="41"/>
      <c r="U33" s="41"/>
      <c r="V33" s="41"/>
      <c r="W33" s="336">
        <f>ROUND(BD54,2)</f>
        <v>0</v>
      </c>
      <c r="X33" s="337"/>
      <c r="Y33" s="337"/>
      <c r="Z33" s="337"/>
      <c r="AA33" s="337"/>
      <c r="AB33" s="337"/>
      <c r="AC33" s="337"/>
      <c r="AD33" s="337"/>
      <c r="AE33" s="337"/>
      <c r="AF33" s="41"/>
      <c r="AG33" s="41"/>
      <c r="AH33" s="41"/>
      <c r="AI33" s="41"/>
      <c r="AJ33" s="41"/>
      <c r="AK33" s="336">
        <v>0</v>
      </c>
      <c r="AL33" s="337"/>
      <c r="AM33" s="337"/>
      <c r="AN33" s="337"/>
      <c r="AO33" s="337"/>
      <c r="AP33" s="41"/>
      <c r="AQ33" s="41"/>
      <c r="AR33" s="42"/>
    </row>
    <row r="34" spans="2:44" s="1" customFormat="1" ht="6.95" customHeight="1">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row>
    <row r="35" spans="2:44" s="1" customFormat="1" ht="25.9" customHeight="1">
      <c r="B35" s="35"/>
      <c r="C35" s="43"/>
      <c r="D35" s="44" t="s">
        <v>54</v>
      </c>
      <c r="E35" s="45"/>
      <c r="F35" s="45"/>
      <c r="G35" s="45"/>
      <c r="H35" s="45"/>
      <c r="I35" s="45"/>
      <c r="J35" s="45"/>
      <c r="K35" s="45"/>
      <c r="L35" s="45"/>
      <c r="M35" s="45"/>
      <c r="N35" s="45"/>
      <c r="O35" s="45"/>
      <c r="P35" s="45"/>
      <c r="Q35" s="45"/>
      <c r="R35" s="45"/>
      <c r="S35" s="45"/>
      <c r="T35" s="46" t="s">
        <v>55</v>
      </c>
      <c r="U35" s="45"/>
      <c r="V35" s="45"/>
      <c r="W35" s="45"/>
      <c r="X35" s="343" t="s">
        <v>56</v>
      </c>
      <c r="Y35" s="344"/>
      <c r="Z35" s="344"/>
      <c r="AA35" s="344"/>
      <c r="AB35" s="344"/>
      <c r="AC35" s="45"/>
      <c r="AD35" s="45"/>
      <c r="AE35" s="45"/>
      <c r="AF35" s="45"/>
      <c r="AG35" s="45"/>
      <c r="AH35" s="45"/>
      <c r="AI35" s="45"/>
      <c r="AJ35" s="45"/>
      <c r="AK35" s="345">
        <f>SUM(AK26:AK33)</f>
        <v>0</v>
      </c>
      <c r="AL35" s="344"/>
      <c r="AM35" s="344"/>
      <c r="AN35" s="344"/>
      <c r="AO35" s="346"/>
      <c r="AP35" s="43"/>
      <c r="AQ35" s="43"/>
      <c r="AR35" s="39"/>
    </row>
    <row r="36" spans="2:44" s="1" customFormat="1" ht="6.95" customHeight="1">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row>
    <row r="37" spans="2:44" s="1" customFormat="1" ht="6.95" customHeight="1">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row>
    <row r="41" spans="2:44" s="1" customFormat="1" ht="6.95" customHeight="1">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row>
    <row r="42" spans="2:44" s="1" customFormat="1" ht="24.95" customHeight="1">
      <c r="B42" s="35"/>
      <c r="C42" s="24" t="s">
        <v>57</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row>
    <row r="43" spans="2:44" s="1" customFormat="1" ht="6.95" customHeight="1">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row>
    <row r="44" spans="2:44" s="3" customFormat="1" ht="12" customHeight="1">
      <c r="B44" s="51"/>
      <c r="C44" s="30" t="s">
        <v>13</v>
      </c>
      <c r="D44" s="52"/>
      <c r="E44" s="52"/>
      <c r="F44" s="52"/>
      <c r="G44" s="52"/>
      <c r="H44" s="52"/>
      <c r="I44" s="52"/>
      <c r="J44" s="52"/>
      <c r="K44" s="52"/>
      <c r="L44" s="52" t="str">
        <f>K5</f>
        <v>1913S</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4" customFormat="1" ht="36.95" customHeight="1">
      <c r="B45" s="54"/>
      <c r="C45" s="55" t="s">
        <v>16</v>
      </c>
      <c r="D45" s="56"/>
      <c r="E45" s="56"/>
      <c r="F45" s="56"/>
      <c r="G45" s="56"/>
      <c r="H45" s="56"/>
      <c r="I45" s="56"/>
      <c r="J45" s="56"/>
      <c r="K45" s="56"/>
      <c r="L45" s="356" t="str">
        <f>K6</f>
        <v>REGENERACE PANELOVÉHO DOMU MATĚJE KOPECKÉHO 6, st.p.č. 2645, k.ú. CHEB, 650919</v>
      </c>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56"/>
      <c r="AQ45" s="56"/>
      <c r="AR45" s="57"/>
    </row>
    <row r="46" spans="2:44" s="1" customFormat="1" ht="6.95" customHeight="1">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row>
    <row r="47" spans="2:44" s="1" customFormat="1" ht="12" customHeight="1">
      <c r="B47" s="35"/>
      <c r="C47" s="30" t="s">
        <v>22</v>
      </c>
      <c r="D47" s="36"/>
      <c r="E47" s="36"/>
      <c r="F47" s="36"/>
      <c r="G47" s="36"/>
      <c r="H47" s="36"/>
      <c r="I47" s="36"/>
      <c r="J47" s="36"/>
      <c r="K47" s="36"/>
      <c r="L47" s="58" t="str">
        <f>IF(K8="","",K8)</f>
        <v>Cheb</v>
      </c>
      <c r="M47" s="36"/>
      <c r="N47" s="36"/>
      <c r="O47" s="36"/>
      <c r="P47" s="36"/>
      <c r="Q47" s="36"/>
      <c r="R47" s="36"/>
      <c r="S47" s="36"/>
      <c r="T47" s="36"/>
      <c r="U47" s="36"/>
      <c r="V47" s="36"/>
      <c r="W47" s="36"/>
      <c r="X47" s="36"/>
      <c r="Y47" s="36"/>
      <c r="Z47" s="36"/>
      <c r="AA47" s="36"/>
      <c r="AB47" s="36"/>
      <c r="AC47" s="36"/>
      <c r="AD47" s="36"/>
      <c r="AE47" s="36"/>
      <c r="AF47" s="36"/>
      <c r="AG47" s="36"/>
      <c r="AH47" s="36"/>
      <c r="AI47" s="30" t="s">
        <v>24</v>
      </c>
      <c r="AJ47" s="36"/>
      <c r="AK47" s="36"/>
      <c r="AL47" s="36"/>
      <c r="AM47" s="358" t="str">
        <f>IF(AN8="","",AN8)</f>
        <v>3. 3. 2019</v>
      </c>
      <c r="AN47" s="358"/>
      <c r="AO47" s="36"/>
      <c r="AP47" s="36"/>
      <c r="AQ47" s="36"/>
      <c r="AR47" s="39"/>
    </row>
    <row r="48" spans="2:44" s="1" customFormat="1" ht="6.95" customHeight="1">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row>
    <row r="49" spans="2:56" s="1" customFormat="1" ht="15.2" customHeight="1">
      <c r="B49" s="35"/>
      <c r="C49" s="30" t="s">
        <v>26</v>
      </c>
      <c r="D49" s="36"/>
      <c r="E49" s="36"/>
      <c r="F49" s="36"/>
      <c r="G49" s="36"/>
      <c r="H49" s="36"/>
      <c r="I49" s="36"/>
      <c r="J49" s="36"/>
      <c r="K49" s="36"/>
      <c r="L49" s="52" t="str">
        <f>IF(E11="","",E11)</f>
        <v>Město Cheb</v>
      </c>
      <c r="M49" s="36"/>
      <c r="N49" s="36"/>
      <c r="O49" s="36"/>
      <c r="P49" s="36"/>
      <c r="Q49" s="36"/>
      <c r="R49" s="36"/>
      <c r="S49" s="36"/>
      <c r="T49" s="36"/>
      <c r="U49" s="36"/>
      <c r="V49" s="36"/>
      <c r="W49" s="36"/>
      <c r="X49" s="36"/>
      <c r="Y49" s="36"/>
      <c r="Z49" s="36"/>
      <c r="AA49" s="36"/>
      <c r="AB49" s="36"/>
      <c r="AC49" s="36"/>
      <c r="AD49" s="36"/>
      <c r="AE49" s="36"/>
      <c r="AF49" s="36"/>
      <c r="AG49" s="36"/>
      <c r="AH49" s="36"/>
      <c r="AI49" s="30" t="s">
        <v>34</v>
      </c>
      <c r="AJ49" s="36"/>
      <c r="AK49" s="36"/>
      <c r="AL49" s="36"/>
      <c r="AM49" s="354" t="str">
        <f>IF(E17="","",E17)</f>
        <v>Atelier Stoeckl s.r.o.</v>
      </c>
      <c r="AN49" s="355"/>
      <c r="AO49" s="355"/>
      <c r="AP49" s="355"/>
      <c r="AQ49" s="36"/>
      <c r="AR49" s="39"/>
      <c r="AS49" s="348" t="s">
        <v>58</v>
      </c>
      <c r="AT49" s="349"/>
      <c r="AU49" s="60"/>
      <c r="AV49" s="60"/>
      <c r="AW49" s="60"/>
      <c r="AX49" s="60"/>
      <c r="AY49" s="60"/>
      <c r="AZ49" s="60"/>
      <c r="BA49" s="60"/>
      <c r="BB49" s="60"/>
      <c r="BC49" s="60"/>
      <c r="BD49" s="61"/>
    </row>
    <row r="50" spans="2:56" s="1" customFormat="1" ht="15.2" customHeight="1">
      <c r="B50" s="35"/>
      <c r="C50" s="30" t="s">
        <v>32</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30" t="s">
        <v>39</v>
      </c>
      <c r="AJ50" s="36"/>
      <c r="AK50" s="36"/>
      <c r="AL50" s="36"/>
      <c r="AM50" s="354" t="str">
        <f>IF(E20="","",E20)</f>
        <v>Ing. Václav Pastirik</v>
      </c>
      <c r="AN50" s="355"/>
      <c r="AO50" s="355"/>
      <c r="AP50" s="355"/>
      <c r="AQ50" s="36"/>
      <c r="AR50" s="39"/>
      <c r="AS50" s="350"/>
      <c r="AT50" s="351"/>
      <c r="AU50" s="62"/>
      <c r="AV50" s="62"/>
      <c r="AW50" s="62"/>
      <c r="AX50" s="62"/>
      <c r="AY50" s="62"/>
      <c r="AZ50" s="62"/>
      <c r="BA50" s="62"/>
      <c r="BB50" s="62"/>
      <c r="BC50" s="62"/>
      <c r="BD50" s="63"/>
    </row>
    <row r="51" spans="2:56" s="1" customFormat="1" ht="10.9" customHeight="1">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52"/>
      <c r="AT51" s="353"/>
      <c r="AU51" s="64"/>
      <c r="AV51" s="64"/>
      <c r="AW51" s="64"/>
      <c r="AX51" s="64"/>
      <c r="AY51" s="64"/>
      <c r="AZ51" s="64"/>
      <c r="BA51" s="64"/>
      <c r="BB51" s="64"/>
      <c r="BC51" s="64"/>
      <c r="BD51" s="65"/>
    </row>
    <row r="52" spans="2:56" s="1" customFormat="1" ht="29.25" customHeight="1">
      <c r="B52" s="35"/>
      <c r="C52" s="374" t="s">
        <v>59</v>
      </c>
      <c r="D52" s="368"/>
      <c r="E52" s="368"/>
      <c r="F52" s="368"/>
      <c r="G52" s="368"/>
      <c r="H52" s="66"/>
      <c r="I52" s="367" t="s">
        <v>60</v>
      </c>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9" t="s">
        <v>61</v>
      </c>
      <c r="AH52" s="368"/>
      <c r="AI52" s="368"/>
      <c r="AJ52" s="368"/>
      <c r="AK52" s="368"/>
      <c r="AL52" s="368"/>
      <c r="AM52" s="368"/>
      <c r="AN52" s="367" t="s">
        <v>62</v>
      </c>
      <c r="AO52" s="368"/>
      <c r="AP52" s="368"/>
      <c r="AQ52" s="67" t="s">
        <v>63</v>
      </c>
      <c r="AR52" s="39"/>
      <c r="AS52" s="68" t="s">
        <v>64</v>
      </c>
      <c r="AT52" s="69" t="s">
        <v>65</v>
      </c>
      <c r="AU52" s="69" t="s">
        <v>66</v>
      </c>
      <c r="AV52" s="69" t="s">
        <v>67</v>
      </c>
      <c r="AW52" s="69" t="s">
        <v>68</v>
      </c>
      <c r="AX52" s="69" t="s">
        <v>69</v>
      </c>
      <c r="AY52" s="69" t="s">
        <v>70</v>
      </c>
      <c r="AZ52" s="69" t="s">
        <v>71</v>
      </c>
      <c r="BA52" s="69" t="s">
        <v>72</v>
      </c>
      <c r="BB52" s="69" t="s">
        <v>73</v>
      </c>
      <c r="BC52" s="69" t="s">
        <v>74</v>
      </c>
      <c r="BD52" s="70" t="s">
        <v>75</v>
      </c>
    </row>
    <row r="53" spans="2:56" s="1" customFormat="1" ht="10.9" customHeight="1">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row>
    <row r="54" spans="2:90" s="5" customFormat="1" ht="32.45" customHeight="1">
      <c r="B54" s="74"/>
      <c r="C54" s="75" t="s">
        <v>76</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372">
        <f>ROUND(SUM(AG55:AG60),2)</f>
        <v>0</v>
      </c>
      <c r="AH54" s="372"/>
      <c r="AI54" s="372"/>
      <c r="AJ54" s="372"/>
      <c r="AK54" s="372"/>
      <c r="AL54" s="372"/>
      <c r="AM54" s="372"/>
      <c r="AN54" s="373">
        <f aca="true" t="shared" si="0" ref="AN54:AN60">SUM(AG54,AT54)</f>
        <v>0</v>
      </c>
      <c r="AO54" s="373"/>
      <c r="AP54" s="373"/>
      <c r="AQ54" s="78" t="s">
        <v>19</v>
      </c>
      <c r="AR54" s="79"/>
      <c r="AS54" s="80">
        <f>ROUND(SUM(AS55:AS60),2)</f>
        <v>0</v>
      </c>
      <c r="AT54" s="81">
        <f aca="true" t="shared" si="1" ref="AT54:AT60">ROUND(SUM(AV54:AW54),2)</f>
        <v>0</v>
      </c>
      <c r="AU54" s="82">
        <f>ROUND(SUM(AU55:AU60),5)</f>
        <v>0</v>
      </c>
      <c r="AV54" s="81">
        <f>ROUND(AZ54*L29,2)</f>
        <v>0</v>
      </c>
      <c r="AW54" s="81">
        <f>ROUND(BA54*L30,2)</f>
        <v>0</v>
      </c>
      <c r="AX54" s="81">
        <f>ROUND(BB54*L29,2)</f>
        <v>0</v>
      </c>
      <c r="AY54" s="81">
        <f>ROUND(BC54*L30,2)</f>
        <v>0</v>
      </c>
      <c r="AZ54" s="81">
        <f>ROUND(SUM(AZ55:AZ60),2)</f>
        <v>0</v>
      </c>
      <c r="BA54" s="81">
        <f>ROUND(SUM(BA55:BA60),2)</f>
        <v>0</v>
      </c>
      <c r="BB54" s="81">
        <f>ROUND(SUM(BB55:BB60),2)</f>
        <v>0</v>
      </c>
      <c r="BC54" s="81">
        <f>ROUND(SUM(BC55:BC60),2)</f>
        <v>0</v>
      </c>
      <c r="BD54" s="83">
        <f>ROUND(SUM(BD55:BD60),2)</f>
        <v>0</v>
      </c>
      <c r="BS54" s="84" t="s">
        <v>77</v>
      </c>
      <c r="BT54" s="84" t="s">
        <v>78</v>
      </c>
      <c r="BU54" s="85" t="s">
        <v>79</v>
      </c>
      <c r="BV54" s="84" t="s">
        <v>80</v>
      </c>
      <c r="BW54" s="84" t="s">
        <v>5</v>
      </c>
      <c r="BX54" s="84" t="s">
        <v>81</v>
      </c>
      <c r="CL54" s="84" t="s">
        <v>19</v>
      </c>
    </row>
    <row r="55" spans="1:91" s="6" customFormat="1" ht="27" customHeight="1">
      <c r="A55" s="86" t="s">
        <v>82</v>
      </c>
      <c r="B55" s="87"/>
      <c r="C55" s="88"/>
      <c r="D55" s="375" t="s">
        <v>83</v>
      </c>
      <c r="E55" s="375"/>
      <c r="F55" s="375"/>
      <c r="G55" s="375"/>
      <c r="H55" s="375"/>
      <c r="I55" s="89"/>
      <c r="J55" s="375" t="s">
        <v>84</v>
      </c>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0">
        <f>'01 - ZATEPLENÍ A SÚ OBVOD...'!J30</f>
        <v>0</v>
      </c>
      <c r="AH55" s="371"/>
      <c r="AI55" s="371"/>
      <c r="AJ55" s="371"/>
      <c r="AK55" s="371"/>
      <c r="AL55" s="371"/>
      <c r="AM55" s="371"/>
      <c r="AN55" s="370">
        <f t="shared" si="0"/>
        <v>0</v>
      </c>
      <c r="AO55" s="371"/>
      <c r="AP55" s="371"/>
      <c r="AQ55" s="90" t="s">
        <v>85</v>
      </c>
      <c r="AR55" s="91"/>
      <c r="AS55" s="92">
        <v>0</v>
      </c>
      <c r="AT55" s="93">
        <f t="shared" si="1"/>
        <v>0</v>
      </c>
      <c r="AU55" s="94">
        <f>'01 - ZATEPLENÍ A SÚ OBVOD...'!P93</f>
        <v>0</v>
      </c>
      <c r="AV55" s="93">
        <f>'01 - ZATEPLENÍ A SÚ OBVOD...'!J33</f>
        <v>0</v>
      </c>
      <c r="AW55" s="93">
        <f>'01 - ZATEPLENÍ A SÚ OBVOD...'!J34</f>
        <v>0</v>
      </c>
      <c r="AX55" s="93">
        <f>'01 - ZATEPLENÍ A SÚ OBVOD...'!J35</f>
        <v>0</v>
      </c>
      <c r="AY55" s="93">
        <f>'01 - ZATEPLENÍ A SÚ OBVOD...'!J36</f>
        <v>0</v>
      </c>
      <c r="AZ55" s="93">
        <f>'01 - ZATEPLENÍ A SÚ OBVOD...'!F33</f>
        <v>0</v>
      </c>
      <c r="BA55" s="93">
        <f>'01 - ZATEPLENÍ A SÚ OBVOD...'!F34</f>
        <v>0</v>
      </c>
      <c r="BB55" s="93">
        <f>'01 - ZATEPLENÍ A SÚ OBVOD...'!F35</f>
        <v>0</v>
      </c>
      <c r="BC55" s="93">
        <f>'01 - ZATEPLENÍ A SÚ OBVOD...'!F36</f>
        <v>0</v>
      </c>
      <c r="BD55" s="95">
        <f>'01 - ZATEPLENÍ A SÚ OBVOD...'!F37</f>
        <v>0</v>
      </c>
      <c r="BT55" s="96" t="s">
        <v>86</v>
      </c>
      <c r="BV55" s="96" t="s">
        <v>80</v>
      </c>
      <c r="BW55" s="96" t="s">
        <v>87</v>
      </c>
      <c r="BX55" s="96" t="s">
        <v>5</v>
      </c>
      <c r="CL55" s="96" t="s">
        <v>19</v>
      </c>
      <c r="CM55" s="96" t="s">
        <v>88</v>
      </c>
    </row>
    <row r="56" spans="1:91" s="6" customFormat="1" ht="27" customHeight="1">
      <c r="A56" s="86" t="s">
        <v>82</v>
      </c>
      <c r="B56" s="87"/>
      <c r="C56" s="88"/>
      <c r="D56" s="375" t="s">
        <v>89</v>
      </c>
      <c r="E56" s="375"/>
      <c r="F56" s="375"/>
      <c r="G56" s="375"/>
      <c r="H56" s="375"/>
      <c r="I56" s="89"/>
      <c r="J56" s="375" t="s">
        <v>90</v>
      </c>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0">
        <f>'02 - VÝMĚNA STAVEBNÍCH VÝ...'!J30</f>
        <v>0</v>
      </c>
      <c r="AH56" s="371"/>
      <c r="AI56" s="371"/>
      <c r="AJ56" s="371"/>
      <c r="AK56" s="371"/>
      <c r="AL56" s="371"/>
      <c r="AM56" s="371"/>
      <c r="AN56" s="370">
        <f t="shared" si="0"/>
        <v>0</v>
      </c>
      <c r="AO56" s="371"/>
      <c r="AP56" s="371"/>
      <c r="AQ56" s="90" t="s">
        <v>85</v>
      </c>
      <c r="AR56" s="91"/>
      <c r="AS56" s="92">
        <v>0</v>
      </c>
      <c r="AT56" s="93">
        <f t="shared" si="1"/>
        <v>0</v>
      </c>
      <c r="AU56" s="94">
        <f>'02 - VÝMĚNA STAVEBNÍCH VÝ...'!P90</f>
        <v>0</v>
      </c>
      <c r="AV56" s="93">
        <f>'02 - VÝMĚNA STAVEBNÍCH VÝ...'!J33</f>
        <v>0</v>
      </c>
      <c r="AW56" s="93">
        <f>'02 - VÝMĚNA STAVEBNÍCH VÝ...'!J34</f>
        <v>0</v>
      </c>
      <c r="AX56" s="93">
        <f>'02 - VÝMĚNA STAVEBNÍCH VÝ...'!J35</f>
        <v>0</v>
      </c>
      <c r="AY56" s="93">
        <f>'02 - VÝMĚNA STAVEBNÍCH VÝ...'!J36</f>
        <v>0</v>
      </c>
      <c r="AZ56" s="93">
        <f>'02 - VÝMĚNA STAVEBNÍCH VÝ...'!F33</f>
        <v>0</v>
      </c>
      <c r="BA56" s="93">
        <f>'02 - VÝMĚNA STAVEBNÍCH VÝ...'!F34</f>
        <v>0</v>
      </c>
      <c r="BB56" s="93">
        <f>'02 - VÝMĚNA STAVEBNÍCH VÝ...'!F35</f>
        <v>0</v>
      </c>
      <c r="BC56" s="93">
        <f>'02 - VÝMĚNA STAVEBNÍCH VÝ...'!F36</f>
        <v>0</v>
      </c>
      <c r="BD56" s="95">
        <f>'02 - VÝMĚNA STAVEBNÍCH VÝ...'!F37</f>
        <v>0</v>
      </c>
      <c r="BT56" s="96" t="s">
        <v>86</v>
      </c>
      <c r="BV56" s="96" t="s">
        <v>80</v>
      </c>
      <c r="BW56" s="96" t="s">
        <v>91</v>
      </c>
      <c r="BX56" s="96" t="s">
        <v>5</v>
      </c>
      <c r="CL56" s="96" t="s">
        <v>19</v>
      </c>
      <c r="CM56" s="96" t="s">
        <v>88</v>
      </c>
    </row>
    <row r="57" spans="1:91" s="6" customFormat="1" ht="16.5" customHeight="1">
      <c r="A57" s="86" t="s">
        <v>82</v>
      </c>
      <c r="B57" s="87"/>
      <c r="C57" s="88"/>
      <c r="D57" s="375" t="s">
        <v>92</v>
      </c>
      <c r="E57" s="375"/>
      <c r="F57" s="375"/>
      <c r="G57" s="375"/>
      <c r="H57" s="375"/>
      <c r="I57" s="89"/>
      <c r="J57" s="375" t="s">
        <v>93</v>
      </c>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0">
        <f>'03 - STAVEBNÍ ÚPRAVY BALKÓNŮ'!J30</f>
        <v>0</v>
      </c>
      <c r="AH57" s="371"/>
      <c r="AI57" s="371"/>
      <c r="AJ57" s="371"/>
      <c r="AK57" s="371"/>
      <c r="AL57" s="371"/>
      <c r="AM57" s="371"/>
      <c r="AN57" s="370">
        <f t="shared" si="0"/>
        <v>0</v>
      </c>
      <c r="AO57" s="371"/>
      <c r="AP57" s="371"/>
      <c r="AQ57" s="90" t="s">
        <v>85</v>
      </c>
      <c r="AR57" s="91"/>
      <c r="AS57" s="92">
        <v>0</v>
      </c>
      <c r="AT57" s="93">
        <f t="shared" si="1"/>
        <v>0</v>
      </c>
      <c r="AU57" s="94">
        <f>'03 - STAVEBNÍ ÚPRAVY BALKÓNŮ'!P91</f>
        <v>0</v>
      </c>
      <c r="AV57" s="93">
        <f>'03 - STAVEBNÍ ÚPRAVY BALKÓNŮ'!J33</f>
        <v>0</v>
      </c>
      <c r="AW57" s="93">
        <f>'03 - STAVEBNÍ ÚPRAVY BALKÓNŮ'!J34</f>
        <v>0</v>
      </c>
      <c r="AX57" s="93">
        <f>'03 - STAVEBNÍ ÚPRAVY BALKÓNŮ'!J35</f>
        <v>0</v>
      </c>
      <c r="AY57" s="93">
        <f>'03 - STAVEBNÍ ÚPRAVY BALKÓNŮ'!J36</f>
        <v>0</v>
      </c>
      <c r="AZ57" s="93">
        <f>'03 - STAVEBNÍ ÚPRAVY BALKÓNŮ'!F33</f>
        <v>0</v>
      </c>
      <c r="BA57" s="93">
        <f>'03 - STAVEBNÍ ÚPRAVY BALKÓNŮ'!F34</f>
        <v>0</v>
      </c>
      <c r="BB57" s="93">
        <f>'03 - STAVEBNÍ ÚPRAVY BALKÓNŮ'!F35</f>
        <v>0</v>
      </c>
      <c r="BC57" s="93">
        <f>'03 - STAVEBNÍ ÚPRAVY BALKÓNŮ'!F36</f>
        <v>0</v>
      </c>
      <c r="BD57" s="95">
        <f>'03 - STAVEBNÍ ÚPRAVY BALKÓNŮ'!F37</f>
        <v>0</v>
      </c>
      <c r="BT57" s="96" t="s">
        <v>86</v>
      </c>
      <c r="BV57" s="96" t="s">
        <v>80</v>
      </c>
      <c r="BW57" s="96" t="s">
        <v>94</v>
      </c>
      <c r="BX57" s="96" t="s">
        <v>5</v>
      </c>
      <c r="CL57" s="96" t="s">
        <v>19</v>
      </c>
      <c r="CM57" s="96" t="s">
        <v>88</v>
      </c>
    </row>
    <row r="58" spans="1:91" s="6" customFormat="1" ht="27" customHeight="1">
      <c r="A58" s="86" t="s">
        <v>82</v>
      </c>
      <c r="B58" s="87"/>
      <c r="C58" s="88"/>
      <c r="D58" s="375" t="s">
        <v>95</v>
      </c>
      <c r="E58" s="375"/>
      <c r="F58" s="375"/>
      <c r="G58" s="375"/>
      <c r="H58" s="375"/>
      <c r="I58" s="89"/>
      <c r="J58" s="375" t="s">
        <v>96</v>
      </c>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0">
        <f>'04 - STAVEBNÍ ÚPRAVY STŘE...'!J30</f>
        <v>0</v>
      </c>
      <c r="AH58" s="371"/>
      <c r="AI58" s="371"/>
      <c r="AJ58" s="371"/>
      <c r="AK58" s="371"/>
      <c r="AL58" s="371"/>
      <c r="AM58" s="371"/>
      <c r="AN58" s="370">
        <f t="shared" si="0"/>
        <v>0</v>
      </c>
      <c r="AO58" s="371"/>
      <c r="AP58" s="371"/>
      <c r="AQ58" s="90" t="s">
        <v>85</v>
      </c>
      <c r="AR58" s="91"/>
      <c r="AS58" s="92">
        <v>0</v>
      </c>
      <c r="AT58" s="93">
        <f t="shared" si="1"/>
        <v>0</v>
      </c>
      <c r="AU58" s="94">
        <f>'04 - STAVEBNÍ ÚPRAVY STŘE...'!P88</f>
        <v>0</v>
      </c>
      <c r="AV58" s="93">
        <f>'04 - STAVEBNÍ ÚPRAVY STŘE...'!J33</f>
        <v>0</v>
      </c>
      <c r="AW58" s="93">
        <f>'04 - STAVEBNÍ ÚPRAVY STŘE...'!J34</f>
        <v>0</v>
      </c>
      <c r="AX58" s="93">
        <f>'04 - STAVEBNÍ ÚPRAVY STŘE...'!J35</f>
        <v>0</v>
      </c>
      <c r="AY58" s="93">
        <f>'04 - STAVEBNÍ ÚPRAVY STŘE...'!J36</f>
        <v>0</v>
      </c>
      <c r="AZ58" s="93">
        <f>'04 - STAVEBNÍ ÚPRAVY STŘE...'!F33</f>
        <v>0</v>
      </c>
      <c r="BA58" s="93">
        <f>'04 - STAVEBNÍ ÚPRAVY STŘE...'!F34</f>
        <v>0</v>
      </c>
      <c r="BB58" s="93">
        <f>'04 - STAVEBNÍ ÚPRAVY STŘE...'!F35</f>
        <v>0</v>
      </c>
      <c r="BC58" s="93">
        <f>'04 - STAVEBNÍ ÚPRAVY STŘE...'!F36</f>
        <v>0</v>
      </c>
      <c r="BD58" s="95">
        <f>'04 - STAVEBNÍ ÚPRAVY STŘE...'!F37</f>
        <v>0</v>
      </c>
      <c r="BT58" s="96" t="s">
        <v>86</v>
      </c>
      <c r="BV58" s="96" t="s">
        <v>80</v>
      </c>
      <c r="BW58" s="96" t="s">
        <v>97</v>
      </c>
      <c r="BX58" s="96" t="s">
        <v>5</v>
      </c>
      <c r="CL58" s="96" t="s">
        <v>19</v>
      </c>
      <c r="CM58" s="96" t="s">
        <v>88</v>
      </c>
    </row>
    <row r="59" spans="1:91" s="6" customFormat="1" ht="16.5" customHeight="1">
      <c r="A59" s="86" t="s">
        <v>82</v>
      </c>
      <c r="B59" s="87"/>
      <c r="C59" s="88"/>
      <c r="D59" s="375" t="s">
        <v>98</v>
      </c>
      <c r="E59" s="375"/>
      <c r="F59" s="375"/>
      <c r="G59" s="375"/>
      <c r="H59" s="375"/>
      <c r="I59" s="89"/>
      <c r="J59" s="375" t="s">
        <v>99</v>
      </c>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0">
        <f>'05 - TERÉNNÍ ÚPRAVY'!J30</f>
        <v>0</v>
      </c>
      <c r="AH59" s="371"/>
      <c r="AI59" s="371"/>
      <c r="AJ59" s="371"/>
      <c r="AK59" s="371"/>
      <c r="AL59" s="371"/>
      <c r="AM59" s="371"/>
      <c r="AN59" s="370">
        <f t="shared" si="0"/>
        <v>0</v>
      </c>
      <c r="AO59" s="371"/>
      <c r="AP59" s="371"/>
      <c r="AQ59" s="90" t="s">
        <v>85</v>
      </c>
      <c r="AR59" s="91"/>
      <c r="AS59" s="92">
        <v>0</v>
      </c>
      <c r="AT59" s="93">
        <f t="shared" si="1"/>
        <v>0</v>
      </c>
      <c r="AU59" s="94">
        <f>'05 - TERÉNNÍ ÚPRAVY'!P89</f>
        <v>0</v>
      </c>
      <c r="AV59" s="93">
        <f>'05 - TERÉNNÍ ÚPRAVY'!J33</f>
        <v>0</v>
      </c>
      <c r="AW59" s="93">
        <f>'05 - TERÉNNÍ ÚPRAVY'!J34</f>
        <v>0</v>
      </c>
      <c r="AX59" s="93">
        <f>'05 - TERÉNNÍ ÚPRAVY'!J35</f>
        <v>0</v>
      </c>
      <c r="AY59" s="93">
        <f>'05 - TERÉNNÍ ÚPRAVY'!J36</f>
        <v>0</v>
      </c>
      <c r="AZ59" s="93">
        <f>'05 - TERÉNNÍ ÚPRAVY'!F33</f>
        <v>0</v>
      </c>
      <c r="BA59" s="93">
        <f>'05 - TERÉNNÍ ÚPRAVY'!F34</f>
        <v>0</v>
      </c>
      <c r="BB59" s="93">
        <f>'05 - TERÉNNÍ ÚPRAVY'!F35</f>
        <v>0</v>
      </c>
      <c r="BC59" s="93">
        <f>'05 - TERÉNNÍ ÚPRAVY'!F36</f>
        <v>0</v>
      </c>
      <c r="BD59" s="95">
        <f>'05 - TERÉNNÍ ÚPRAVY'!F37</f>
        <v>0</v>
      </c>
      <c r="BT59" s="96" t="s">
        <v>86</v>
      </c>
      <c r="BV59" s="96" t="s">
        <v>80</v>
      </c>
      <c r="BW59" s="96" t="s">
        <v>100</v>
      </c>
      <c r="BX59" s="96" t="s">
        <v>5</v>
      </c>
      <c r="CL59" s="96" t="s">
        <v>19</v>
      </c>
      <c r="CM59" s="96" t="s">
        <v>88</v>
      </c>
    </row>
    <row r="60" spans="1:91" s="6" customFormat="1" ht="16.5" customHeight="1">
      <c r="A60" s="86" t="s">
        <v>82</v>
      </c>
      <c r="B60" s="87"/>
      <c r="C60" s="88"/>
      <c r="D60" s="375" t="s">
        <v>101</v>
      </c>
      <c r="E60" s="375"/>
      <c r="F60" s="375"/>
      <c r="G60" s="375"/>
      <c r="H60" s="375"/>
      <c r="I60" s="89"/>
      <c r="J60" s="375" t="s">
        <v>102</v>
      </c>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0">
        <f>'06 - VRN'!J30</f>
        <v>0</v>
      </c>
      <c r="AH60" s="371"/>
      <c r="AI60" s="371"/>
      <c r="AJ60" s="371"/>
      <c r="AK60" s="371"/>
      <c r="AL60" s="371"/>
      <c r="AM60" s="371"/>
      <c r="AN60" s="370">
        <f t="shared" si="0"/>
        <v>0</v>
      </c>
      <c r="AO60" s="371"/>
      <c r="AP60" s="371"/>
      <c r="AQ60" s="90" t="s">
        <v>103</v>
      </c>
      <c r="AR60" s="91"/>
      <c r="AS60" s="97">
        <v>0</v>
      </c>
      <c r="AT60" s="98">
        <f t="shared" si="1"/>
        <v>0</v>
      </c>
      <c r="AU60" s="99">
        <f>'06 - VRN'!P84</f>
        <v>0</v>
      </c>
      <c r="AV60" s="98">
        <f>'06 - VRN'!J33</f>
        <v>0</v>
      </c>
      <c r="AW60" s="98">
        <f>'06 - VRN'!J34</f>
        <v>0</v>
      </c>
      <c r="AX60" s="98">
        <f>'06 - VRN'!J35</f>
        <v>0</v>
      </c>
      <c r="AY60" s="98">
        <f>'06 - VRN'!J36</f>
        <v>0</v>
      </c>
      <c r="AZ60" s="98">
        <f>'06 - VRN'!F33</f>
        <v>0</v>
      </c>
      <c r="BA60" s="98">
        <f>'06 - VRN'!F34</f>
        <v>0</v>
      </c>
      <c r="BB60" s="98">
        <f>'06 - VRN'!F35</f>
        <v>0</v>
      </c>
      <c r="BC60" s="98">
        <f>'06 - VRN'!F36</f>
        <v>0</v>
      </c>
      <c r="BD60" s="100">
        <f>'06 - VRN'!F37</f>
        <v>0</v>
      </c>
      <c r="BT60" s="96" t="s">
        <v>86</v>
      </c>
      <c r="BV60" s="96" t="s">
        <v>80</v>
      </c>
      <c r="BW60" s="96" t="s">
        <v>104</v>
      </c>
      <c r="BX60" s="96" t="s">
        <v>5</v>
      </c>
      <c r="CL60" s="96" t="s">
        <v>19</v>
      </c>
      <c r="CM60" s="96" t="s">
        <v>88</v>
      </c>
    </row>
    <row r="61" spans="2:44" s="1" customFormat="1" ht="30" customHeight="1">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9"/>
    </row>
    <row r="62" spans="2:44" s="1" customFormat="1" ht="6.95" customHeight="1">
      <c r="B62" s="47"/>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39"/>
    </row>
  </sheetData>
  <sheetProtection algorithmName="SHA-512" hashValue="29FAS2b2j9LkyMiVUnhToBY2DmEI8BF7U82nqOkbjHJxjyH58JHCmQvdvYtcTylZoF5BPkctZ1j1sZfk4KyxHQ==" saltValue="GitaV7Yz9COcqIXPL+FLlGll/2sI+xRrlke/BztAKX0WrUoHJzTuNCM1ueLcKc5Cq+PZIrH5Ic0545wQUgPokA==" spinCount="100000" sheet="1" objects="1" scenarios="1" formatColumns="0" formatRows="0"/>
  <mergeCells count="62">
    <mergeCell ref="D60:H60"/>
    <mergeCell ref="J60:AF60"/>
    <mergeCell ref="D57:H57"/>
    <mergeCell ref="J57:AF57"/>
    <mergeCell ref="D58:H58"/>
    <mergeCell ref="J58:AF58"/>
    <mergeCell ref="D59:H59"/>
    <mergeCell ref="J59:AF59"/>
    <mergeCell ref="C52:G52"/>
    <mergeCell ref="I52:AF52"/>
    <mergeCell ref="D55:H55"/>
    <mergeCell ref="J55:AF55"/>
    <mergeCell ref="D56:H56"/>
    <mergeCell ref="J56:AF56"/>
    <mergeCell ref="AN59:AP59"/>
    <mergeCell ref="AG59:AM59"/>
    <mergeCell ref="AN60:AP60"/>
    <mergeCell ref="AG60:AM60"/>
    <mergeCell ref="AG54:AM54"/>
    <mergeCell ref="AN54:AP54"/>
    <mergeCell ref="AN56:AP56"/>
    <mergeCell ref="AG56:AM56"/>
    <mergeCell ref="AN57:AP57"/>
    <mergeCell ref="AG57:AM57"/>
    <mergeCell ref="AN58:AP58"/>
    <mergeCell ref="AG58:AM58"/>
    <mergeCell ref="L33:P33"/>
    <mergeCell ref="AN52:AP52"/>
    <mergeCell ref="AG52:AM52"/>
    <mergeCell ref="AN55:AP55"/>
    <mergeCell ref="AG55:AM55"/>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01 - ZATEPLENÍ A SÚ OBVOD...'!C2" display="/"/>
    <hyperlink ref="A56" location="'02 - VÝMĚNA STAVEBNÍCH VÝ...'!C2" display="/"/>
    <hyperlink ref="A57" location="'03 - STAVEBNÍ ÚPRAVY BALKÓNŮ'!C2" display="/"/>
    <hyperlink ref="A58" location="'04 - STAVEBNÍ ÚPRAVY STŘE...'!C2" display="/"/>
    <hyperlink ref="A59" location="'05 - TERÉNNÍ ÚPRAVY'!C2" display="/"/>
    <hyperlink ref="A60" location="'06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6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47"/>
      <c r="M2" s="347"/>
      <c r="N2" s="347"/>
      <c r="O2" s="347"/>
      <c r="P2" s="347"/>
      <c r="Q2" s="347"/>
      <c r="R2" s="347"/>
      <c r="S2" s="347"/>
      <c r="T2" s="347"/>
      <c r="U2" s="347"/>
      <c r="V2" s="347"/>
      <c r="AT2" s="18" t="s">
        <v>87</v>
      </c>
    </row>
    <row r="3" spans="2:46" ht="6.95" customHeight="1">
      <c r="B3" s="102"/>
      <c r="C3" s="103"/>
      <c r="D3" s="103"/>
      <c r="E3" s="103"/>
      <c r="F3" s="103"/>
      <c r="G3" s="103"/>
      <c r="H3" s="103"/>
      <c r="I3" s="104"/>
      <c r="J3" s="103"/>
      <c r="K3" s="103"/>
      <c r="L3" s="21"/>
      <c r="AT3" s="18" t="s">
        <v>88</v>
      </c>
    </row>
    <row r="4" spans="2:46" ht="24.95" customHeight="1">
      <c r="B4" s="21"/>
      <c r="D4" s="105" t="s">
        <v>105</v>
      </c>
      <c r="L4" s="21"/>
      <c r="M4" s="106" t="s">
        <v>10</v>
      </c>
      <c r="AT4" s="18" t="s">
        <v>4</v>
      </c>
    </row>
    <row r="5" spans="2:12" ht="6.95" customHeight="1">
      <c r="B5" s="21"/>
      <c r="L5" s="21"/>
    </row>
    <row r="6" spans="2:12" ht="12" customHeight="1">
      <c r="B6" s="21"/>
      <c r="D6" s="107" t="s">
        <v>16</v>
      </c>
      <c r="L6" s="21"/>
    </row>
    <row r="7" spans="2:12" ht="16.5" customHeight="1">
      <c r="B7" s="21"/>
      <c r="E7" s="376" t="str">
        <f>'Rekapitulace stavby'!K6</f>
        <v>REGENERACE PANELOVÉHO DOMU MATĚJE KOPECKÉHO 6, st.p.č. 2645, k.ú. CHEB, 650919</v>
      </c>
      <c r="F7" s="377"/>
      <c r="G7" s="377"/>
      <c r="H7" s="377"/>
      <c r="L7" s="21"/>
    </row>
    <row r="8" spans="2:12" s="1" customFormat="1" ht="12" customHeight="1">
      <c r="B8" s="39"/>
      <c r="D8" s="107" t="s">
        <v>106</v>
      </c>
      <c r="I8" s="108"/>
      <c r="L8" s="39"/>
    </row>
    <row r="9" spans="2:12" s="1" customFormat="1" ht="36.95" customHeight="1">
      <c r="B9" s="39"/>
      <c r="E9" s="378" t="s">
        <v>107</v>
      </c>
      <c r="F9" s="379"/>
      <c r="G9" s="379"/>
      <c r="H9" s="379"/>
      <c r="I9" s="108"/>
      <c r="L9" s="39"/>
    </row>
    <row r="10" spans="2:12" s="1" customFormat="1" ht="11.25">
      <c r="B10" s="39"/>
      <c r="I10" s="108"/>
      <c r="L10" s="39"/>
    </row>
    <row r="11" spans="2:12" s="1" customFormat="1" ht="12" customHeight="1">
      <c r="B11" s="39"/>
      <c r="D11" s="107" t="s">
        <v>18</v>
      </c>
      <c r="F11" s="109" t="s">
        <v>19</v>
      </c>
      <c r="I11" s="110" t="s">
        <v>20</v>
      </c>
      <c r="J11" s="109" t="s">
        <v>19</v>
      </c>
      <c r="L11" s="39"/>
    </row>
    <row r="12" spans="2:12" s="1" customFormat="1" ht="12" customHeight="1">
      <c r="B12" s="39"/>
      <c r="D12" s="107" t="s">
        <v>22</v>
      </c>
      <c r="F12" s="109" t="s">
        <v>23</v>
      </c>
      <c r="I12" s="110" t="s">
        <v>24</v>
      </c>
      <c r="J12" s="111" t="str">
        <f>'Rekapitulace stavby'!AN8</f>
        <v>3. 3. 2019</v>
      </c>
      <c r="L12" s="39"/>
    </row>
    <row r="13" spans="2:12" s="1" customFormat="1" ht="10.9" customHeight="1">
      <c r="B13" s="39"/>
      <c r="I13" s="108"/>
      <c r="L13" s="39"/>
    </row>
    <row r="14" spans="2:12" s="1" customFormat="1" ht="12" customHeight="1">
      <c r="B14" s="39"/>
      <c r="D14" s="107" t="s">
        <v>26</v>
      </c>
      <c r="I14" s="110" t="s">
        <v>27</v>
      </c>
      <c r="J14" s="109" t="s">
        <v>28</v>
      </c>
      <c r="L14" s="39"/>
    </row>
    <row r="15" spans="2:12" s="1" customFormat="1" ht="18" customHeight="1">
      <c r="B15" s="39"/>
      <c r="E15" s="109" t="s">
        <v>29</v>
      </c>
      <c r="I15" s="110" t="s">
        <v>30</v>
      </c>
      <c r="J15" s="109" t="s">
        <v>31</v>
      </c>
      <c r="L15" s="39"/>
    </row>
    <row r="16" spans="2:12" s="1" customFormat="1" ht="6.95" customHeight="1">
      <c r="B16" s="39"/>
      <c r="I16" s="108"/>
      <c r="L16" s="39"/>
    </row>
    <row r="17" spans="2:12" s="1" customFormat="1" ht="12" customHeight="1">
      <c r="B17" s="39"/>
      <c r="D17" s="107" t="s">
        <v>32</v>
      </c>
      <c r="I17" s="110" t="s">
        <v>27</v>
      </c>
      <c r="J17" s="31" t="str">
        <f>'Rekapitulace stavby'!AN13</f>
        <v>Vyplň údaj</v>
      </c>
      <c r="L17" s="39"/>
    </row>
    <row r="18" spans="2:12" s="1" customFormat="1" ht="18" customHeight="1">
      <c r="B18" s="39"/>
      <c r="E18" s="380" t="str">
        <f>'Rekapitulace stavby'!E14</f>
        <v>Vyplň údaj</v>
      </c>
      <c r="F18" s="381"/>
      <c r="G18" s="381"/>
      <c r="H18" s="381"/>
      <c r="I18" s="110" t="s">
        <v>30</v>
      </c>
      <c r="J18" s="31" t="str">
        <f>'Rekapitulace stavby'!AN14</f>
        <v>Vyplň údaj</v>
      </c>
      <c r="L18" s="39"/>
    </row>
    <row r="19" spans="2:12" s="1" customFormat="1" ht="6.95" customHeight="1">
      <c r="B19" s="39"/>
      <c r="I19" s="108"/>
      <c r="L19" s="39"/>
    </row>
    <row r="20" spans="2:12" s="1" customFormat="1" ht="12" customHeight="1">
      <c r="B20" s="39"/>
      <c r="D20" s="107" t="s">
        <v>34</v>
      </c>
      <c r="I20" s="110" t="s">
        <v>27</v>
      </c>
      <c r="J20" s="109" t="s">
        <v>35</v>
      </c>
      <c r="L20" s="39"/>
    </row>
    <row r="21" spans="2:12" s="1" customFormat="1" ht="18" customHeight="1">
      <c r="B21" s="39"/>
      <c r="E21" s="109" t="s">
        <v>36</v>
      </c>
      <c r="I21" s="110" t="s">
        <v>30</v>
      </c>
      <c r="J21" s="109" t="s">
        <v>37</v>
      </c>
      <c r="L21" s="39"/>
    </row>
    <row r="22" spans="2:12" s="1" customFormat="1" ht="6.95" customHeight="1">
      <c r="B22" s="39"/>
      <c r="I22" s="108"/>
      <c r="L22" s="39"/>
    </row>
    <row r="23" spans="2:12" s="1" customFormat="1" ht="12" customHeight="1">
      <c r="B23" s="39"/>
      <c r="D23" s="107" t="s">
        <v>39</v>
      </c>
      <c r="I23" s="110" t="s">
        <v>27</v>
      </c>
      <c r="J23" s="109" t="s">
        <v>40</v>
      </c>
      <c r="L23" s="39"/>
    </row>
    <row r="24" spans="2:12" s="1" customFormat="1" ht="18" customHeight="1">
      <c r="B24" s="39"/>
      <c r="E24" s="109" t="s">
        <v>41</v>
      </c>
      <c r="I24" s="110" t="s">
        <v>30</v>
      </c>
      <c r="J24" s="109" t="s">
        <v>19</v>
      </c>
      <c r="L24" s="39"/>
    </row>
    <row r="25" spans="2:12" s="1" customFormat="1" ht="6.95" customHeight="1">
      <c r="B25" s="39"/>
      <c r="I25" s="108"/>
      <c r="L25" s="39"/>
    </row>
    <row r="26" spans="2:12" s="1" customFormat="1" ht="12" customHeight="1">
      <c r="B26" s="39"/>
      <c r="D26" s="107" t="s">
        <v>42</v>
      </c>
      <c r="I26" s="108"/>
      <c r="L26" s="39"/>
    </row>
    <row r="27" spans="2:12" s="7" customFormat="1" ht="51" customHeight="1">
      <c r="B27" s="112"/>
      <c r="E27" s="382" t="s">
        <v>43</v>
      </c>
      <c r="F27" s="382"/>
      <c r="G27" s="382"/>
      <c r="H27" s="382"/>
      <c r="I27" s="113"/>
      <c r="L27" s="112"/>
    </row>
    <row r="28" spans="2:12" s="1" customFormat="1" ht="6.95" customHeight="1">
      <c r="B28" s="39"/>
      <c r="I28" s="108"/>
      <c r="L28" s="39"/>
    </row>
    <row r="29" spans="2:12" s="1" customFormat="1" ht="6.95" customHeight="1">
      <c r="B29" s="39"/>
      <c r="D29" s="60"/>
      <c r="E29" s="60"/>
      <c r="F29" s="60"/>
      <c r="G29" s="60"/>
      <c r="H29" s="60"/>
      <c r="I29" s="114"/>
      <c r="J29" s="60"/>
      <c r="K29" s="60"/>
      <c r="L29" s="39"/>
    </row>
    <row r="30" spans="2:12" s="1" customFormat="1" ht="25.35" customHeight="1">
      <c r="B30" s="39"/>
      <c r="D30" s="115" t="s">
        <v>44</v>
      </c>
      <c r="I30" s="108"/>
      <c r="J30" s="116">
        <f>ROUND(J93,2)</f>
        <v>0</v>
      </c>
      <c r="L30" s="39"/>
    </row>
    <row r="31" spans="2:12" s="1" customFormat="1" ht="6.95" customHeight="1">
      <c r="B31" s="39"/>
      <c r="D31" s="60"/>
      <c r="E31" s="60"/>
      <c r="F31" s="60"/>
      <c r="G31" s="60"/>
      <c r="H31" s="60"/>
      <c r="I31" s="114"/>
      <c r="J31" s="60"/>
      <c r="K31" s="60"/>
      <c r="L31" s="39"/>
    </row>
    <row r="32" spans="2:12" s="1" customFormat="1" ht="14.45" customHeight="1">
      <c r="B32" s="39"/>
      <c r="F32" s="117" t="s">
        <v>46</v>
      </c>
      <c r="I32" s="118" t="s">
        <v>45</v>
      </c>
      <c r="J32" s="117" t="s">
        <v>47</v>
      </c>
      <c r="L32" s="39"/>
    </row>
    <row r="33" spans="2:12" s="1" customFormat="1" ht="14.45" customHeight="1">
      <c r="B33" s="39"/>
      <c r="D33" s="119" t="s">
        <v>48</v>
      </c>
      <c r="E33" s="107" t="s">
        <v>49</v>
      </c>
      <c r="F33" s="120">
        <f>ROUND((SUM(BE93:BE368)),2)</f>
        <v>0</v>
      </c>
      <c r="I33" s="121">
        <v>0.21</v>
      </c>
      <c r="J33" s="120">
        <f>ROUND(((SUM(BE93:BE368))*I33),2)</f>
        <v>0</v>
      </c>
      <c r="L33" s="39"/>
    </row>
    <row r="34" spans="2:12" s="1" customFormat="1" ht="14.45" customHeight="1">
      <c r="B34" s="39"/>
      <c r="E34" s="107" t="s">
        <v>50</v>
      </c>
      <c r="F34" s="120">
        <f>ROUND((SUM(BF93:BF368)),2)</f>
        <v>0</v>
      </c>
      <c r="I34" s="121">
        <v>0.15</v>
      </c>
      <c r="J34" s="120">
        <f>ROUND(((SUM(BF93:BF368))*I34),2)</f>
        <v>0</v>
      </c>
      <c r="L34" s="39"/>
    </row>
    <row r="35" spans="2:12" s="1" customFormat="1" ht="14.45" customHeight="1" hidden="1">
      <c r="B35" s="39"/>
      <c r="E35" s="107" t="s">
        <v>51</v>
      </c>
      <c r="F35" s="120">
        <f>ROUND((SUM(BG93:BG368)),2)</f>
        <v>0</v>
      </c>
      <c r="I35" s="121">
        <v>0.21</v>
      </c>
      <c r="J35" s="120">
        <f>0</f>
        <v>0</v>
      </c>
      <c r="L35" s="39"/>
    </row>
    <row r="36" spans="2:12" s="1" customFormat="1" ht="14.45" customHeight="1" hidden="1">
      <c r="B36" s="39"/>
      <c r="E36" s="107" t="s">
        <v>52</v>
      </c>
      <c r="F36" s="120">
        <f>ROUND((SUM(BH93:BH368)),2)</f>
        <v>0</v>
      </c>
      <c r="I36" s="121">
        <v>0.15</v>
      </c>
      <c r="J36" s="120">
        <f>0</f>
        <v>0</v>
      </c>
      <c r="L36" s="39"/>
    </row>
    <row r="37" spans="2:12" s="1" customFormat="1" ht="14.45" customHeight="1" hidden="1">
      <c r="B37" s="39"/>
      <c r="E37" s="107" t="s">
        <v>53</v>
      </c>
      <c r="F37" s="120">
        <f>ROUND((SUM(BI93:BI368)),2)</f>
        <v>0</v>
      </c>
      <c r="I37" s="121">
        <v>0</v>
      </c>
      <c r="J37" s="120">
        <f>0</f>
        <v>0</v>
      </c>
      <c r="L37" s="39"/>
    </row>
    <row r="38" spans="2:12" s="1" customFormat="1" ht="6.95" customHeight="1">
      <c r="B38" s="39"/>
      <c r="I38" s="108"/>
      <c r="L38" s="39"/>
    </row>
    <row r="39" spans="2:12" s="1" customFormat="1" ht="25.35" customHeight="1">
      <c r="B39" s="39"/>
      <c r="C39" s="122"/>
      <c r="D39" s="123" t="s">
        <v>54</v>
      </c>
      <c r="E39" s="124"/>
      <c r="F39" s="124"/>
      <c r="G39" s="125" t="s">
        <v>55</v>
      </c>
      <c r="H39" s="126" t="s">
        <v>56</v>
      </c>
      <c r="I39" s="127"/>
      <c r="J39" s="128">
        <f>SUM(J30:J37)</f>
        <v>0</v>
      </c>
      <c r="K39" s="129"/>
      <c r="L39" s="39"/>
    </row>
    <row r="40" spans="2:12" s="1" customFormat="1" ht="14.45" customHeight="1">
      <c r="B40" s="130"/>
      <c r="C40" s="131"/>
      <c r="D40" s="131"/>
      <c r="E40" s="131"/>
      <c r="F40" s="131"/>
      <c r="G40" s="131"/>
      <c r="H40" s="131"/>
      <c r="I40" s="132"/>
      <c r="J40" s="131"/>
      <c r="K40" s="131"/>
      <c r="L40" s="39"/>
    </row>
    <row r="44" spans="2:12" s="1" customFormat="1" ht="6.95" customHeight="1">
      <c r="B44" s="133"/>
      <c r="C44" s="134"/>
      <c r="D44" s="134"/>
      <c r="E44" s="134"/>
      <c r="F44" s="134"/>
      <c r="G44" s="134"/>
      <c r="H44" s="134"/>
      <c r="I44" s="135"/>
      <c r="J44" s="134"/>
      <c r="K44" s="134"/>
      <c r="L44" s="39"/>
    </row>
    <row r="45" spans="2:12" s="1" customFormat="1" ht="24.95" customHeight="1">
      <c r="B45" s="35"/>
      <c r="C45" s="24" t="s">
        <v>108</v>
      </c>
      <c r="D45" s="36"/>
      <c r="E45" s="36"/>
      <c r="F45" s="36"/>
      <c r="G45" s="36"/>
      <c r="H45" s="36"/>
      <c r="I45" s="108"/>
      <c r="J45" s="36"/>
      <c r="K45" s="36"/>
      <c r="L45" s="39"/>
    </row>
    <row r="46" spans="2:12" s="1" customFormat="1" ht="6.95" customHeight="1">
      <c r="B46" s="35"/>
      <c r="C46" s="36"/>
      <c r="D46" s="36"/>
      <c r="E46" s="36"/>
      <c r="F46" s="36"/>
      <c r="G46" s="36"/>
      <c r="H46" s="36"/>
      <c r="I46" s="108"/>
      <c r="J46" s="36"/>
      <c r="K46" s="36"/>
      <c r="L46" s="39"/>
    </row>
    <row r="47" spans="2:12" s="1" customFormat="1" ht="12" customHeight="1">
      <c r="B47" s="35"/>
      <c r="C47" s="30" t="s">
        <v>16</v>
      </c>
      <c r="D47" s="36"/>
      <c r="E47" s="36"/>
      <c r="F47" s="36"/>
      <c r="G47" s="36"/>
      <c r="H47" s="36"/>
      <c r="I47" s="108"/>
      <c r="J47" s="36"/>
      <c r="K47" s="36"/>
      <c r="L47" s="39"/>
    </row>
    <row r="48" spans="2:12" s="1" customFormat="1" ht="16.5" customHeight="1">
      <c r="B48" s="35"/>
      <c r="C48" s="36"/>
      <c r="D48" s="36"/>
      <c r="E48" s="383" t="str">
        <f>E7</f>
        <v>REGENERACE PANELOVÉHO DOMU MATĚJE KOPECKÉHO 6, st.p.č. 2645, k.ú. CHEB, 650919</v>
      </c>
      <c r="F48" s="384"/>
      <c r="G48" s="384"/>
      <c r="H48" s="384"/>
      <c r="I48" s="108"/>
      <c r="J48" s="36"/>
      <c r="K48" s="36"/>
      <c r="L48" s="39"/>
    </row>
    <row r="49" spans="2:12" s="1" customFormat="1" ht="12" customHeight="1">
      <c r="B49" s="35"/>
      <c r="C49" s="30" t="s">
        <v>106</v>
      </c>
      <c r="D49" s="36"/>
      <c r="E49" s="36"/>
      <c r="F49" s="36"/>
      <c r="G49" s="36"/>
      <c r="H49" s="36"/>
      <c r="I49" s="108"/>
      <c r="J49" s="36"/>
      <c r="K49" s="36"/>
      <c r="L49" s="39"/>
    </row>
    <row r="50" spans="2:12" s="1" customFormat="1" ht="16.5" customHeight="1">
      <c r="B50" s="35"/>
      <c r="C50" s="36"/>
      <c r="D50" s="36"/>
      <c r="E50" s="356" t="str">
        <f>E9</f>
        <v>01 - ZATEPLENÍ A SÚ OBVODOVÉHO PLÁŠTĚ OBJEKTU</v>
      </c>
      <c r="F50" s="385"/>
      <c r="G50" s="385"/>
      <c r="H50" s="385"/>
      <c r="I50" s="108"/>
      <c r="J50" s="36"/>
      <c r="K50" s="36"/>
      <c r="L50" s="39"/>
    </row>
    <row r="51" spans="2:12" s="1" customFormat="1" ht="6.95" customHeight="1">
      <c r="B51" s="35"/>
      <c r="C51" s="36"/>
      <c r="D51" s="36"/>
      <c r="E51" s="36"/>
      <c r="F51" s="36"/>
      <c r="G51" s="36"/>
      <c r="H51" s="36"/>
      <c r="I51" s="108"/>
      <c r="J51" s="36"/>
      <c r="K51" s="36"/>
      <c r="L51" s="39"/>
    </row>
    <row r="52" spans="2:12" s="1" customFormat="1" ht="12" customHeight="1">
      <c r="B52" s="35"/>
      <c r="C52" s="30" t="s">
        <v>22</v>
      </c>
      <c r="D52" s="36"/>
      <c r="E52" s="36"/>
      <c r="F52" s="28" t="str">
        <f>F12</f>
        <v>Cheb</v>
      </c>
      <c r="G52" s="36"/>
      <c r="H52" s="36"/>
      <c r="I52" s="110" t="s">
        <v>24</v>
      </c>
      <c r="J52" s="59" t="str">
        <f>IF(J12="","",J12)</f>
        <v>3. 3. 2019</v>
      </c>
      <c r="K52" s="36"/>
      <c r="L52" s="39"/>
    </row>
    <row r="53" spans="2:12" s="1" customFormat="1" ht="6.95" customHeight="1">
      <c r="B53" s="35"/>
      <c r="C53" s="36"/>
      <c r="D53" s="36"/>
      <c r="E53" s="36"/>
      <c r="F53" s="36"/>
      <c r="G53" s="36"/>
      <c r="H53" s="36"/>
      <c r="I53" s="108"/>
      <c r="J53" s="36"/>
      <c r="K53" s="36"/>
      <c r="L53" s="39"/>
    </row>
    <row r="54" spans="2:12" s="1" customFormat="1" ht="27.95" customHeight="1">
      <c r="B54" s="35"/>
      <c r="C54" s="30" t="s">
        <v>26</v>
      </c>
      <c r="D54" s="36"/>
      <c r="E54" s="36"/>
      <c r="F54" s="28" t="str">
        <f>E15</f>
        <v>Město Cheb</v>
      </c>
      <c r="G54" s="36"/>
      <c r="H54" s="36"/>
      <c r="I54" s="110" t="s">
        <v>34</v>
      </c>
      <c r="J54" s="33" t="str">
        <f>E21</f>
        <v>Atelier Stoeckl s.r.o.</v>
      </c>
      <c r="K54" s="36"/>
      <c r="L54" s="39"/>
    </row>
    <row r="55" spans="2:12" s="1" customFormat="1" ht="15.2" customHeight="1">
      <c r="B55" s="35"/>
      <c r="C55" s="30" t="s">
        <v>32</v>
      </c>
      <c r="D55" s="36"/>
      <c r="E55" s="36"/>
      <c r="F55" s="28" t="str">
        <f>IF(E18="","",E18)</f>
        <v>Vyplň údaj</v>
      </c>
      <c r="G55" s="36"/>
      <c r="H55" s="36"/>
      <c r="I55" s="110" t="s">
        <v>39</v>
      </c>
      <c r="J55" s="33" t="str">
        <f>E24</f>
        <v>Ing. Václav Pastirik</v>
      </c>
      <c r="K55" s="36"/>
      <c r="L55" s="39"/>
    </row>
    <row r="56" spans="2:12" s="1" customFormat="1" ht="10.35" customHeight="1">
      <c r="B56" s="35"/>
      <c r="C56" s="36"/>
      <c r="D56" s="36"/>
      <c r="E56" s="36"/>
      <c r="F56" s="36"/>
      <c r="G56" s="36"/>
      <c r="H56" s="36"/>
      <c r="I56" s="108"/>
      <c r="J56" s="36"/>
      <c r="K56" s="36"/>
      <c r="L56" s="39"/>
    </row>
    <row r="57" spans="2:12" s="1" customFormat="1" ht="29.25" customHeight="1">
      <c r="B57" s="35"/>
      <c r="C57" s="136" t="s">
        <v>109</v>
      </c>
      <c r="D57" s="137"/>
      <c r="E57" s="137"/>
      <c r="F57" s="137"/>
      <c r="G57" s="137"/>
      <c r="H57" s="137"/>
      <c r="I57" s="138"/>
      <c r="J57" s="139" t="s">
        <v>110</v>
      </c>
      <c r="K57" s="137"/>
      <c r="L57" s="39"/>
    </row>
    <row r="58" spans="2:12" s="1" customFormat="1" ht="10.35" customHeight="1">
      <c r="B58" s="35"/>
      <c r="C58" s="36"/>
      <c r="D58" s="36"/>
      <c r="E58" s="36"/>
      <c r="F58" s="36"/>
      <c r="G58" s="36"/>
      <c r="H58" s="36"/>
      <c r="I58" s="108"/>
      <c r="J58" s="36"/>
      <c r="K58" s="36"/>
      <c r="L58" s="39"/>
    </row>
    <row r="59" spans="2:47" s="1" customFormat="1" ht="22.9" customHeight="1">
      <c r="B59" s="35"/>
      <c r="C59" s="140" t="s">
        <v>76</v>
      </c>
      <c r="D59" s="36"/>
      <c r="E59" s="36"/>
      <c r="F59" s="36"/>
      <c r="G59" s="36"/>
      <c r="H59" s="36"/>
      <c r="I59" s="108"/>
      <c r="J59" s="77">
        <f>J93</f>
        <v>0</v>
      </c>
      <c r="K59" s="36"/>
      <c r="L59" s="39"/>
      <c r="AU59" s="18" t="s">
        <v>111</v>
      </c>
    </row>
    <row r="60" spans="2:12" s="8" customFormat="1" ht="24.95" customHeight="1">
      <c r="B60" s="141"/>
      <c r="C60" s="142"/>
      <c r="D60" s="143" t="s">
        <v>112</v>
      </c>
      <c r="E60" s="144"/>
      <c r="F60" s="144"/>
      <c r="G60" s="144"/>
      <c r="H60" s="144"/>
      <c r="I60" s="145"/>
      <c r="J60" s="146">
        <f>J94</f>
        <v>0</v>
      </c>
      <c r="K60" s="142"/>
      <c r="L60" s="147"/>
    </row>
    <row r="61" spans="2:12" s="9" customFormat="1" ht="19.9" customHeight="1">
      <c r="B61" s="148"/>
      <c r="C61" s="149"/>
      <c r="D61" s="150" t="s">
        <v>113</v>
      </c>
      <c r="E61" s="151"/>
      <c r="F61" s="151"/>
      <c r="G61" s="151"/>
      <c r="H61" s="151"/>
      <c r="I61" s="152"/>
      <c r="J61" s="153">
        <f>J95</f>
        <v>0</v>
      </c>
      <c r="K61" s="149"/>
      <c r="L61" s="154"/>
    </row>
    <row r="62" spans="2:12" s="9" customFormat="1" ht="14.85" customHeight="1">
      <c r="B62" s="148"/>
      <c r="C62" s="149"/>
      <c r="D62" s="150" t="s">
        <v>114</v>
      </c>
      <c r="E62" s="151"/>
      <c r="F62" s="151"/>
      <c r="G62" s="151"/>
      <c r="H62" s="151"/>
      <c r="I62" s="152"/>
      <c r="J62" s="153">
        <f>J96</f>
        <v>0</v>
      </c>
      <c r="K62" s="149"/>
      <c r="L62" s="154"/>
    </row>
    <row r="63" spans="2:12" s="9" customFormat="1" ht="19.9" customHeight="1">
      <c r="B63" s="148"/>
      <c r="C63" s="149"/>
      <c r="D63" s="150" t="s">
        <v>115</v>
      </c>
      <c r="E63" s="151"/>
      <c r="F63" s="151"/>
      <c r="G63" s="151"/>
      <c r="H63" s="151"/>
      <c r="I63" s="152"/>
      <c r="J63" s="153">
        <f>J277</f>
        <v>0</v>
      </c>
      <c r="K63" s="149"/>
      <c r="L63" s="154"/>
    </row>
    <row r="64" spans="2:12" s="9" customFormat="1" ht="14.85" customHeight="1">
      <c r="B64" s="148"/>
      <c r="C64" s="149"/>
      <c r="D64" s="150" t="s">
        <v>116</v>
      </c>
      <c r="E64" s="151"/>
      <c r="F64" s="151"/>
      <c r="G64" s="151"/>
      <c r="H64" s="151"/>
      <c r="I64" s="152"/>
      <c r="J64" s="153">
        <f>J278</f>
        <v>0</v>
      </c>
      <c r="K64" s="149"/>
      <c r="L64" s="154"/>
    </row>
    <row r="65" spans="2:12" s="9" customFormat="1" ht="14.85" customHeight="1">
      <c r="B65" s="148"/>
      <c r="C65" s="149"/>
      <c r="D65" s="150" t="s">
        <v>117</v>
      </c>
      <c r="E65" s="151"/>
      <c r="F65" s="151"/>
      <c r="G65" s="151"/>
      <c r="H65" s="151"/>
      <c r="I65" s="152"/>
      <c r="J65" s="153">
        <f>J302</f>
        <v>0</v>
      </c>
      <c r="K65" s="149"/>
      <c r="L65" s="154"/>
    </row>
    <row r="66" spans="2:12" s="9" customFormat="1" ht="19.9" customHeight="1">
      <c r="B66" s="148"/>
      <c r="C66" s="149"/>
      <c r="D66" s="150" t="s">
        <v>118</v>
      </c>
      <c r="E66" s="151"/>
      <c r="F66" s="151"/>
      <c r="G66" s="151"/>
      <c r="H66" s="151"/>
      <c r="I66" s="152"/>
      <c r="J66" s="153">
        <f>J308</f>
        <v>0</v>
      </c>
      <c r="K66" s="149"/>
      <c r="L66" s="154"/>
    </row>
    <row r="67" spans="2:12" s="9" customFormat="1" ht="19.9" customHeight="1">
      <c r="B67" s="148"/>
      <c r="C67" s="149"/>
      <c r="D67" s="150" t="s">
        <v>119</v>
      </c>
      <c r="E67" s="151"/>
      <c r="F67" s="151"/>
      <c r="G67" s="151"/>
      <c r="H67" s="151"/>
      <c r="I67" s="152"/>
      <c r="J67" s="153">
        <f>J320</f>
        <v>0</v>
      </c>
      <c r="K67" s="149"/>
      <c r="L67" s="154"/>
    </row>
    <row r="68" spans="2:12" s="8" customFormat="1" ht="24.95" customHeight="1">
      <c r="B68" s="141"/>
      <c r="C68" s="142"/>
      <c r="D68" s="143" t="s">
        <v>120</v>
      </c>
      <c r="E68" s="144"/>
      <c r="F68" s="144"/>
      <c r="G68" s="144"/>
      <c r="H68" s="144"/>
      <c r="I68" s="145"/>
      <c r="J68" s="146">
        <f>J323</f>
        <v>0</v>
      </c>
      <c r="K68" s="142"/>
      <c r="L68" s="147"/>
    </row>
    <row r="69" spans="2:12" s="9" customFormat="1" ht="19.9" customHeight="1">
      <c r="B69" s="148"/>
      <c r="C69" s="149"/>
      <c r="D69" s="150" t="s">
        <v>121</v>
      </c>
      <c r="E69" s="151"/>
      <c r="F69" s="151"/>
      <c r="G69" s="151"/>
      <c r="H69" s="151"/>
      <c r="I69" s="152"/>
      <c r="J69" s="153">
        <f>J324</f>
        <v>0</v>
      </c>
      <c r="K69" s="149"/>
      <c r="L69" s="154"/>
    </row>
    <row r="70" spans="2:12" s="9" customFormat="1" ht="19.9" customHeight="1">
      <c r="B70" s="148"/>
      <c r="C70" s="149"/>
      <c r="D70" s="150" t="s">
        <v>122</v>
      </c>
      <c r="E70" s="151"/>
      <c r="F70" s="151"/>
      <c r="G70" s="151"/>
      <c r="H70" s="151"/>
      <c r="I70" s="152"/>
      <c r="J70" s="153">
        <f>J331</f>
        <v>0</v>
      </c>
      <c r="K70" s="149"/>
      <c r="L70" s="154"/>
    </row>
    <row r="71" spans="2:12" s="9" customFormat="1" ht="19.9" customHeight="1">
      <c r="B71" s="148"/>
      <c r="C71" s="149"/>
      <c r="D71" s="150" t="s">
        <v>123</v>
      </c>
      <c r="E71" s="151"/>
      <c r="F71" s="151"/>
      <c r="G71" s="151"/>
      <c r="H71" s="151"/>
      <c r="I71" s="152"/>
      <c r="J71" s="153">
        <f>J336</f>
        <v>0</v>
      </c>
      <c r="K71" s="149"/>
      <c r="L71" s="154"/>
    </row>
    <row r="72" spans="2:12" s="9" customFormat="1" ht="19.9" customHeight="1">
      <c r="B72" s="148"/>
      <c r="C72" s="149"/>
      <c r="D72" s="150" t="s">
        <v>124</v>
      </c>
      <c r="E72" s="151"/>
      <c r="F72" s="151"/>
      <c r="G72" s="151"/>
      <c r="H72" s="151"/>
      <c r="I72" s="152"/>
      <c r="J72" s="153">
        <f>J344</f>
        <v>0</v>
      </c>
      <c r="K72" s="149"/>
      <c r="L72" s="154"/>
    </row>
    <row r="73" spans="2:12" s="9" customFormat="1" ht="19.9" customHeight="1">
      <c r="B73" s="148"/>
      <c r="C73" s="149"/>
      <c r="D73" s="150" t="s">
        <v>125</v>
      </c>
      <c r="E73" s="151"/>
      <c r="F73" s="151"/>
      <c r="G73" s="151"/>
      <c r="H73" s="151"/>
      <c r="I73" s="152"/>
      <c r="J73" s="153">
        <f>J360</f>
        <v>0</v>
      </c>
      <c r="K73" s="149"/>
      <c r="L73" s="154"/>
    </row>
    <row r="74" spans="2:12" s="1" customFormat="1" ht="21.75" customHeight="1">
      <c r="B74" s="35"/>
      <c r="C74" s="36"/>
      <c r="D74" s="36"/>
      <c r="E74" s="36"/>
      <c r="F74" s="36"/>
      <c r="G74" s="36"/>
      <c r="H74" s="36"/>
      <c r="I74" s="108"/>
      <c r="J74" s="36"/>
      <c r="K74" s="36"/>
      <c r="L74" s="39"/>
    </row>
    <row r="75" spans="2:12" s="1" customFormat="1" ht="6.95" customHeight="1">
      <c r="B75" s="47"/>
      <c r="C75" s="48"/>
      <c r="D75" s="48"/>
      <c r="E75" s="48"/>
      <c r="F75" s="48"/>
      <c r="G75" s="48"/>
      <c r="H75" s="48"/>
      <c r="I75" s="132"/>
      <c r="J75" s="48"/>
      <c r="K75" s="48"/>
      <c r="L75" s="39"/>
    </row>
    <row r="79" spans="2:12" s="1" customFormat="1" ht="6.95" customHeight="1">
      <c r="B79" s="49"/>
      <c r="C79" s="50"/>
      <c r="D79" s="50"/>
      <c r="E79" s="50"/>
      <c r="F79" s="50"/>
      <c r="G79" s="50"/>
      <c r="H79" s="50"/>
      <c r="I79" s="135"/>
      <c r="J79" s="50"/>
      <c r="K79" s="50"/>
      <c r="L79" s="39"/>
    </row>
    <row r="80" spans="2:12" s="1" customFormat="1" ht="24.95" customHeight="1">
      <c r="B80" s="35"/>
      <c r="C80" s="24" t="s">
        <v>126</v>
      </c>
      <c r="D80" s="36"/>
      <c r="E80" s="36"/>
      <c r="F80" s="36"/>
      <c r="G80" s="36"/>
      <c r="H80" s="36"/>
      <c r="I80" s="108"/>
      <c r="J80" s="36"/>
      <c r="K80" s="36"/>
      <c r="L80" s="39"/>
    </row>
    <row r="81" spans="2:12" s="1" customFormat="1" ht="6.95" customHeight="1">
      <c r="B81" s="35"/>
      <c r="C81" s="36"/>
      <c r="D81" s="36"/>
      <c r="E81" s="36"/>
      <c r="F81" s="36"/>
      <c r="G81" s="36"/>
      <c r="H81" s="36"/>
      <c r="I81" s="108"/>
      <c r="J81" s="36"/>
      <c r="K81" s="36"/>
      <c r="L81" s="39"/>
    </row>
    <row r="82" spans="2:12" s="1" customFormat="1" ht="12" customHeight="1">
      <c r="B82" s="35"/>
      <c r="C82" s="30" t="s">
        <v>16</v>
      </c>
      <c r="D82" s="36"/>
      <c r="E82" s="36"/>
      <c r="F82" s="36"/>
      <c r="G82" s="36"/>
      <c r="H82" s="36"/>
      <c r="I82" s="108"/>
      <c r="J82" s="36"/>
      <c r="K82" s="36"/>
      <c r="L82" s="39"/>
    </row>
    <row r="83" spans="2:12" s="1" customFormat="1" ht="16.5" customHeight="1">
      <c r="B83" s="35"/>
      <c r="C83" s="36"/>
      <c r="D83" s="36"/>
      <c r="E83" s="383" t="str">
        <f>E7</f>
        <v>REGENERACE PANELOVÉHO DOMU MATĚJE KOPECKÉHO 6, st.p.č. 2645, k.ú. CHEB, 650919</v>
      </c>
      <c r="F83" s="384"/>
      <c r="G83" s="384"/>
      <c r="H83" s="384"/>
      <c r="I83" s="108"/>
      <c r="J83" s="36"/>
      <c r="K83" s="36"/>
      <c r="L83" s="39"/>
    </row>
    <row r="84" spans="2:12" s="1" customFormat="1" ht="12" customHeight="1">
      <c r="B84" s="35"/>
      <c r="C84" s="30" t="s">
        <v>106</v>
      </c>
      <c r="D84" s="36"/>
      <c r="E84" s="36"/>
      <c r="F84" s="36"/>
      <c r="G84" s="36"/>
      <c r="H84" s="36"/>
      <c r="I84" s="108"/>
      <c r="J84" s="36"/>
      <c r="K84" s="36"/>
      <c r="L84" s="39"/>
    </row>
    <row r="85" spans="2:12" s="1" customFormat="1" ht="16.5" customHeight="1">
      <c r="B85" s="35"/>
      <c r="C85" s="36"/>
      <c r="D85" s="36"/>
      <c r="E85" s="356" t="str">
        <f>E9</f>
        <v>01 - ZATEPLENÍ A SÚ OBVODOVÉHO PLÁŠTĚ OBJEKTU</v>
      </c>
      <c r="F85" s="385"/>
      <c r="G85" s="385"/>
      <c r="H85" s="385"/>
      <c r="I85" s="108"/>
      <c r="J85" s="36"/>
      <c r="K85" s="36"/>
      <c r="L85" s="39"/>
    </row>
    <row r="86" spans="2:12" s="1" customFormat="1" ht="6.95" customHeight="1">
      <c r="B86" s="35"/>
      <c r="C86" s="36"/>
      <c r="D86" s="36"/>
      <c r="E86" s="36"/>
      <c r="F86" s="36"/>
      <c r="G86" s="36"/>
      <c r="H86" s="36"/>
      <c r="I86" s="108"/>
      <c r="J86" s="36"/>
      <c r="K86" s="36"/>
      <c r="L86" s="39"/>
    </row>
    <row r="87" spans="2:12" s="1" customFormat="1" ht="12" customHeight="1">
      <c r="B87" s="35"/>
      <c r="C87" s="30" t="s">
        <v>22</v>
      </c>
      <c r="D87" s="36"/>
      <c r="E87" s="36"/>
      <c r="F87" s="28" t="str">
        <f>F12</f>
        <v>Cheb</v>
      </c>
      <c r="G87" s="36"/>
      <c r="H87" s="36"/>
      <c r="I87" s="110" t="s">
        <v>24</v>
      </c>
      <c r="J87" s="59" t="str">
        <f>IF(J12="","",J12)</f>
        <v>3. 3. 2019</v>
      </c>
      <c r="K87" s="36"/>
      <c r="L87" s="39"/>
    </row>
    <row r="88" spans="2:12" s="1" customFormat="1" ht="6.95" customHeight="1">
      <c r="B88" s="35"/>
      <c r="C88" s="36"/>
      <c r="D88" s="36"/>
      <c r="E88" s="36"/>
      <c r="F88" s="36"/>
      <c r="G88" s="36"/>
      <c r="H88" s="36"/>
      <c r="I88" s="108"/>
      <c r="J88" s="36"/>
      <c r="K88" s="36"/>
      <c r="L88" s="39"/>
    </row>
    <row r="89" spans="2:12" s="1" customFormat="1" ht="27.95" customHeight="1">
      <c r="B89" s="35"/>
      <c r="C89" s="30" t="s">
        <v>26</v>
      </c>
      <c r="D89" s="36"/>
      <c r="E89" s="36"/>
      <c r="F89" s="28" t="str">
        <f>E15</f>
        <v>Město Cheb</v>
      </c>
      <c r="G89" s="36"/>
      <c r="H89" s="36"/>
      <c r="I89" s="110" t="s">
        <v>34</v>
      </c>
      <c r="J89" s="33" t="str">
        <f>E21</f>
        <v>Atelier Stoeckl s.r.o.</v>
      </c>
      <c r="K89" s="36"/>
      <c r="L89" s="39"/>
    </row>
    <row r="90" spans="2:12" s="1" customFormat="1" ht="15.2" customHeight="1">
      <c r="B90" s="35"/>
      <c r="C90" s="30" t="s">
        <v>32</v>
      </c>
      <c r="D90" s="36"/>
      <c r="E90" s="36"/>
      <c r="F90" s="28" t="str">
        <f>IF(E18="","",E18)</f>
        <v>Vyplň údaj</v>
      </c>
      <c r="G90" s="36"/>
      <c r="H90" s="36"/>
      <c r="I90" s="110" t="s">
        <v>39</v>
      </c>
      <c r="J90" s="33" t="str">
        <f>E24</f>
        <v>Ing. Václav Pastirik</v>
      </c>
      <c r="K90" s="36"/>
      <c r="L90" s="39"/>
    </row>
    <row r="91" spans="2:12" s="1" customFormat="1" ht="10.35" customHeight="1">
      <c r="B91" s="35"/>
      <c r="C91" s="36"/>
      <c r="D91" s="36"/>
      <c r="E91" s="36"/>
      <c r="F91" s="36"/>
      <c r="G91" s="36"/>
      <c r="H91" s="36"/>
      <c r="I91" s="108"/>
      <c r="J91" s="36"/>
      <c r="K91" s="36"/>
      <c r="L91" s="39"/>
    </row>
    <row r="92" spans="2:20" s="10" customFormat="1" ht="29.25" customHeight="1">
      <c r="B92" s="155"/>
      <c r="C92" s="156" t="s">
        <v>127</v>
      </c>
      <c r="D92" s="157" t="s">
        <v>63</v>
      </c>
      <c r="E92" s="157" t="s">
        <v>59</v>
      </c>
      <c r="F92" s="157" t="s">
        <v>60</v>
      </c>
      <c r="G92" s="157" t="s">
        <v>128</v>
      </c>
      <c r="H92" s="157" t="s">
        <v>129</v>
      </c>
      <c r="I92" s="158" t="s">
        <v>130</v>
      </c>
      <c r="J92" s="157" t="s">
        <v>110</v>
      </c>
      <c r="K92" s="159" t="s">
        <v>131</v>
      </c>
      <c r="L92" s="160"/>
      <c r="M92" s="68" t="s">
        <v>19</v>
      </c>
      <c r="N92" s="69" t="s">
        <v>48</v>
      </c>
      <c r="O92" s="69" t="s">
        <v>132</v>
      </c>
      <c r="P92" s="69" t="s">
        <v>133</v>
      </c>
      <c r="Q92" s="69" t="s">
        <v>134</v>
      </c>
      <c r="R92" s="69" t="s">
        <v>135</v>
      </c>
      <c r="S92" s="69" t="s">
        <v>136</v>
      </c>
      <c r="T92" s="70" t="s">
        <v>137</v>
      </c>
    </row>
    <row r="93" spans="2:63" s="1" customFormat="1" ht="22.9" customHeight="1">
      <c r="B93" s="35"/>
      <c r="C93" s="75" t="s">
        <v>138</v>
      </c>
      <c r="D93" s="36"/>
      <c r="E93" s="36"/>
      <c r="F93" s="36"/>
      <c r="G93" s="36"/>
      <c r="H93" s="36"/>
      <c r="I93" s="108"/>
      <c r="J93" s="161">
        <f>BK93</f>
        <v>0</v>
      </c>
      <c r="K93" s="36"/>
      <c r="L93" s="39"/>
      <c r="M93" s="71"/>
      <c r="N93" s="72"/>
      <c r="O93" s="72"/>
      <c r="P93" s="162">
        <f>P94+P323</f>
        <v>0</v>
      </c>
      <c r="Q93" s="72"/>
      <c r="R93" s="162">
        <f>R94+R323</f>
        <v>31.034183060000004</v>
      </c>
      <c r="S93" s="72"/>
      <c r="T93" s="163">
        <f>T94+T323</f>
        <v>17.362044</v>
      </c>
      <c r="AT93" s="18" t="s">
        <v>77</v>
      </c>
      <c r="AU93" s="18" t="s">
        <v>111</v>
      </c>
      <c r="BK93" s="164">
        <f>BK94+BK323</f>
        <v>0</v>
      </c>
    </row>
    <row r="94" spans="2:63" s="11" customFormat="1" ht="25.9" customHeight="1">
      <c r="B94" s="165"/>
      <c r="C94" s="166"/>
      <c r="D94" s="167" t="s">
        <v>77</v>
      </c>
      <c r="E94" s="168" t="s">
        <v>139</v>
      </c>
      <c r="F94" s="168" t="s">
        <v>140</v>
      </c>
      <c r="G94" s="166"/>
      <c r="H94" s="166"/>
      <c r="I94" s="169"/>
      <c r="J94" s="170">
        <f>BK94</f>
        <v>0</v>
      </c>
      <c r="K94" s="166"/>
      <c r="L94" s="171"/>
      <c r="M94" s="172"/>
      <c r="N94" s="173"/>
      <c r="O94" s="173"/>
      <c r="P94" s="174">
        <f>P95+P277+P308+P320</f>
        <v>0</v>
      </c>
      <c r="Q94" s="173"/>
      <c r="R94" s="174">
        <f>R95+R277+R308+R320</f>
        <v>28.374753560000002</v>
      </c>
      <c r="S94" s="173"/>
      <c r="T94" s="175">
        <f>T95+T277+T308+T320</f>
        <v>8.448503</v>
      </c>
      <c r="AR94" s="176" t="s">
        <v>86</v>
      </c>
      <c r="AT94" s="177" t="s">
        <v>77</v>
      </c>
      <c r="AU94" s="177" t="s">
        <v>78</v>
      </c>
      <c r="AY94" s="176" t="s">
        <v>141</v>
      </c>
      <c r="BK94" s="178">
        <f>BK95+BK277+BK308+BK320</f>
        <v>0</v>
      </c>
    </row>
    <row r="95" spans="2:63" s="11" customFormat="1" ht="22.9" customHeight="1">
      <c r="B95" s="165"/>
      <c r="C95" s="166"/>
      <c r="D95" s="167" t="s">
        <v>77</v>
      </c>
      <c r="E95" s="179" t="s">
        <v>142</v>
      </c>
      <c r="F95" s="179" t="s">
        <v>143</v>
      </c>
      <c r="G95" s="166"/>
      <c r="H95" s="166"/>
      <c r="I95" s="169"/>
      <c r="J95" s="180">
        <f>BK95</f>
        <v>0</v>
      </c>
      <c r="K95" s="166"/>
      <c r="L95" s="171"/>
      <c r="M95" s="172"/>
      <c r="N95" s="173"/>
      <c r="O95" s="173"/>
      <c r="P95" s="174">
        <f>P96</f>
        <v>0</v>
      </c>
      <c r="Q95" s="173"/>
      <c r="R95" s="174">
        <f>R96</f>
        <v>28.374753560000002</v>
      </c>
      <c r="S95" s="173"/>
      <c r="T95" s="175">
        <f>T96</f>
        <v>0</v>
      </c>
      <c r="AR95" s="176" t="s">
        <v>86</v>
      </c>
      <c r="AT95" s="177" t="s">
        <v>77</v>
      </c>
      <c r="AU95" s="177" t="s">
        <v>86</v>
      </c>
      <c r="AY95" s="176" t="s">
        <v>141</v>
      </c>
      <c r="BK95" s="178">
        <f>BK96</f>
        <v>0</v>
      </c>
    </row>
    <row r="96" spans="2:63" s="11" customFormat="1" ht="20.85" customHeight="1">
      <c r="B96" s="165"/>
      <c r="C96" s="166"/>
      <c r="D96" s="167" t="s">
        <v>77</v>
      </c>
      <c r="E96" s="179" t="s">
        <v>144</v>
      </c>
      <c r="F96" s="179" t="s">
        <v>145</v>
      </c>
      <c r="G96" s="166"/>
      <c r="H96" s="166"/>
      <c r="I96" s="169"/>
      <c r="J96" s="180">
        <f>BK96</f>
        <v>0</v>
      </c>
      <c r="K96" s="166"/>
      <c r="L96" s="171"/>
      <c r="M96" s="172"/>
      <c r="N96" s="173"/>
      <c r="O96" s="173"/>
      <c r="P96" s="174">
        <f>SUM(P97:P276)</f>
        <v>0</v>
      </c>
      <c r="Q96" s="173"/>
      <c r="R96" s="174">
        <f>SUM(R97:R276)</f>
        <v>28.374753560000002</v>
      </c>
      <c r="S96" s="173"/>
      <c r="T96" s="175">
        <f>SUM(T97:T276)</f>
        <v>0</v>
      </c>
      <c r="AR96" s="176" t="s">
        <v>86</v>
      </c>
      <c r="AT96" s="177" t="s">
        <v>77</v>
      </c>
      <c r="AU96" s="177" t="s">
        <v>88</v>
      </c>
      <c r="AY96" s="176" t="s">
        <v>141</v>
      </c>
      <c r="BK96" s="178">
        <f>SUM(BK97:BK276)</f>
        <v>0</v>
      </c>
    </row>
    <row r="97" spans="2:65" s="1" customFormat="1" ht="16.5" customHeight="1">
      <c r="B97" s="35"/>
      <c r="C97" s="181" t="s">
        <v>86</v>
      </c>
      <c r="D97" s="181" t="s">
        <v>146</v>
      </c>
      <c r="E97" s="182" t="s">
        <v>147</v>
      </c>
      <c r="F97" s="183" t="s">
        <v>148</v>
      </c>
      <c r="G97" s="184" t="s">
        <v>149</v>
      </c>
      <c r="H97" s="185">
        <v>735.821</v>
      </c>
      <c r="I97" s="186"/>
      <c r="J97" s="187">
        <f>ROUND(I97*H97,2)</f>
        <v>0</v>
      </c>
      <c r="K97" s="183" t="s">
        <v>150</v>
      </c>
      <c r="L97" s="39"/>
      <c r="M97" s="188" t="s">
        <v>19</v>
      </c>
      <c r="N97" s="189" t="s">
        <v>49</v>
      </c>
      <c r="O97" s="64"/>
      <c r="P97" s="190">
        <f>O97*H97</f>
        <v>0</v>
      </c>
      <c r="Q97" s="190">
        <v>0</v>
      </c>
      <c r="R97" s="190">
        <f>Q97*H97</f>
        <v>0</v>
      </c>
      <c r="S97" s="190">
        <v>0</v>
      </c>
      <c r="T97" s="191">
        <f>S97*H97</f>
        <v>0</v>
      </c>
      <c r="AR97" s="192" t="s">
        <v>151</v>
      </c>
      <c r="AT97" s="192" t="s">
        <v>146</v>
      </c>
      <c r="AU97" s="192" t="s">
        <v>152</v>
      </c>
      <c r="AY97" s="18" t="s">
        <v>141</v>
      </c>
      <c r="BE97" s="193">
        <f>IF(N97="základní",J97,0)</f>
        <v>0</v>
      </c>
      <c r="BF97" s="193">
        <f>IF(N97="snížená",J97,0)</f>
        <v>0</v>
      </c>
      <c r="BG97" s="193">
        <f>IF(N97="zákl. přenesená",J97,0)</f>
        <v>0</v>
      </c>
      <c r="BH97" s="193">
        <f>IF(N97="sníž. přenesená",J97,0)</f>
        <v>0</v>
      </c>
      <c r="BI97" s="193">
        <f>IF(N97="nulová",J97,0)</f>
        <v>0</v>
      </c>
      <c r="BJ97" s="18" t="s">
        <v>86</v>
      </c>
      <c r="BK97" s="193">
        <f>ROUND(I97*H97,2)</f>
        <v>0</v>
      </c>
      <c r="BL97" s="18" t="s">
        <v>151</v>
      </c>
      <c r="BM97" s="192" t="s">
        <v>153</v>
      </c>
    </row>
    <row r="98" spans="2:51" s="12" customFormat="1" ht="11.25">
      <c r="B98" s="194"/>
      <c r="C98" s="195"/>
      <c r="D98" s="196" t="s">
        <v>154</v>
      </c>
      <c r="E98" s="197" t="s">
        <v>19</v>
      </c>
      <c r="F98" s="198" t="s">
        <v>155</v>
      </c>
      <c r="G98" s="195"/>
      <c r="H98" s="197" t="s">
        <v>19</v>
      </c>
      <c r="I98" s="199"/>
      <c r="J98" s="195"/>
      <c r="K98" s="195"/>
      <c r="L98" s="200"/>
      <c r="M98" s="201"/>
      <c r="N98" s="202"/>
      <c r="O98" s="202"/>
      <c r="P98" s="202"/>
      <c r="Q98" s="202"/>
      <c r="R98" s="202"/>
      <c r="S98" s="202"/>
      <c r="T98" s="203"/>
      <c r="AT98" s="204" t="s">
        <v>154</v>
      </c>
      <c r="AU98" s="204" t="s">
        <v>152</v>
      </c>
      <c r="AV98" s="12" t="s">
        <v>86</v>
      </c>
      <c r="AW98" s="12" t="s">
        <v>38</v>
      </c>
      <c r="AX98" s="12" t="s">
        <v>78</v>
      </c>
      <c r="AY98" s="204" t="s">
        <v>141</v>
      </c>
    </row>
    <row r="99" spans="2:51" s="12" customFormat="1" ht="11.25">
      <c r="B99" s="194"/>
      <c r="C99" s="195"/>
      <c r="D99" s="196" t="s">
        <v>154</v>
      </c>
      <c r="E99" s="197" t="s">
        <v>19</v>
      </c>
      <c r="F99" s="198" t="s">
        <v>156</v>
      </c>
      <c r="G99" s="195"/>
      <c r="H99" s="197" t="s">
        <v>19</v>
      </c>
      <c r="I99" s="199"/>
      <c r="J99" s="195"/>
      <c r="K99" s="195"/>
      <c r="L99" s="200"/>
      <c r="M99" s="201"/>
      <c r="N99" s="202"/>
      <c r="O99" s="202"/>
      <c r="P99" s="202"/>
      <c r="Q99" s="202"/>
      <c r="R99" s="202"/>
      <c r="S99" s="202"/>
      <c r="T99" s="203"/>
      <c r="AT99" s="204" t="s">
        <v>154</v>
      </c>
      <c r="AU99" s="204" t="s">
        <v>152</v>
      </c>
      <c r="AV99" s="12" t="s">
        <v>86</v>
      </c>
      <c r="AW99" s="12" t="s">
        <v>38</v>
      </c>
      <c r="AX99" s="12" t="s">
        <v>78</v>
      </c>
      <c r="AY99" s="204" t="s">
        <v>141</v>
      </c>
    </row>
    <row r="100" spans="2:51" s="12" customFormat="1" ht="11.25">
      <c r="B100" s="194"/>
      <c r="C100" s="195"/>
      <c r="D100" s="196" t="s">
        <v>154</v>
      </c>
      <c r="E100" s="197" t="s">
        <v>19</v>
      </c>
      <c r="F100" s="198" t="s">
        <v>157</v>
      </c>
      <c r="G100" s="195"/>
      <c r="H100" s="197" t="s">
        <v>19</v>
      </c>
      <c r="I100" s="199"/>
      <c r="J100" s="195"/>
      <c r="K100" s="195"/>
      <c r="L100" s="200"/>
      <c r="M100" s="201"/>
      <c r="N100" s="202"/>
      <c r="O100" s="202"/>
      <c r="P100" s="202"/>
      <c r="Q100" s="202"/>
      <c r="R100" s="202"/>
      <c r="S100" s="202"/>
      <c r="T100" s="203"/>
      <c r="AT100" s="204" t="s">
        <v>154</v>
      </c>
      <c r="AU100" s="204" t="s">
        <v>152</v>
      </c>
      <c r="AV100" s="12" t="s">
        <v>86</v>
      </c>
      <c r="AW100" s="12" t="s">
        <v>38</v>
      </c>
      <c r="AX100" s="12" t="s">
        <v>78</v>
      </c>
      <c r="AY100" s="204" t="s">
        <v>141</v>
      </c>
    </row>
    <row r="101" spans="2:51" s="12" customFormat="1" ht="11.25">
      <c r="B101" s="194"/>
      <c r="C101" s="195"/>
      <c r="D101" s="196" t="s">
        <v>154</v>
      </c>
      <c r="E101" s="197" t="s">
        <v>19</v>
      </c>
      <c r="F101" s="198" t="s">
        <v>158</v>
      </c>
      <c r="G101" s="195"/>
      <c r="H101" s="197" t="s">
        <v>19</v>
      </c>
      <c r="I101" s="199"/>
      <c r="J101" s="195"/>
      <c r="K101" s="195"/>
      <c r="L101" s="200"/>
      <c r="M101" s="201"/>
      <c r="N101" s="202"/>
      <c r="O101" s="202"/>
      <c r="P101" s="202"/>
      <c r="Q101" s="202"/>
      <c r="R101" s="202"/>
      <c r="S101" s="202"/>
      <c r="T101" s="203"/>
      <c r="AT101" s="204" t="s">
        <v>154</v>
      </c>
      <c r="AU101" s="204" t="s">
        <v>152</v>
      </c>
      <c r="AV101" s="12" t="s">
        <v>86</v>
      </c>
      <c r="AW101" s="12" t="s">
        <v>38</v>
      </c>
      <c r="AX101" s="12" t="s">
        <v>78</v>
      </c>
      <c r="AY101" s="204" t="s">
        <v>141</v>
      </c>
    </row>
    <row r="102" spans="2:51" s="12" customFormat="1" ht="11.25">
      <c r="B102" s="194"/>
      <c r="C102" s="195"/>
      <c r="D102" s="196" t="s">
        <v>154</v>
      </c>
      <c r="E102" s="197" t="s">
        <v>19</v>
      </c>
      <c r="F102" s="198" t="s">
        <v>159</v>
      </c>
      <c r="G102" s="195"/>
      <c r="H102" s="197" t="s">
        <v>19</v>
      </c>
      <c r="I102" s="199"/>
      <c r="J102" s="195"/>
      <c r="K102" s="195"/>
      <c r="L102" s="200"/>
      <c r="M102" s="201"/>
      <c r="N102" s="202"/>
      <c r="O102" s="202"/>
      <c r="P102" s="202"/>
      <c r="Q102" s="202"/>
      <c r="R102" s="202"/>
      <c r="S102" s="202"/>
      <c r="T102" s="203"/>
      <c r="AT102" s="204" t="s">
        <v>154</v>
      </c>
      <c r="AU102" s="204" t="s">
        <v>152</v>
      </c>
      <c r="AV102" s="12" t="s">
        <v>86</v>
      </c>
      <c r="AW102" s="12" t="s">
        <v>38</v>
      </c>
      <c r="AX102" s="12" t="s">
        <v>78</v>
      </c>
      <c r="AY102" s="204" t="s">
        <v>141</v>
      </c>
    </row>
    <row r="103" spans="2:51" s="13" customFormat="1" ht="11.25">
      <c r="B103" s="205"/>
      <c r="C103" s="206"/>
      <c r="D103" s="196" t="s">
        <v>154</v>
      </c>
      <c r="E103" s="207" t="s">
        <v>19</v>
      </c>
      <c r="F103" s="208" t="s">
        <v>160</v>
      </c>
      <c r="G103" s="206"/>
      <c r="H103" s="209">
        <v>24.838</v>
      </c>
      <c r="I103" s="210"/>
      <c r="J103" s="206"/>
      <c r="K103" s="206"/>
      <c r="L103" s="211"/>
      <c r="M103" s="212"/>
      <c r="N103" s="213"/>
      <c r="O103" s="213"/>
      <c r="P103" s="213"/>
      <c r="Q103" s="213"/>
      <c r="R103" s="213"/>
      <c r="S103" s="213"/>
      <c r="T103" s="214"/>
      <c r="AT103" s="215" t="s">
        <v>154</v>
      </c>
      <c r="AU103" s="215" t="s">
        <v>152</v>
      </c>
      <c r="AV103" s="13" t="s">
        <v>88</v>
      </c>
      <c r="AW103" s="13" t="s">
        <v>38</v>
      </c>
      <c r="AX103" s="13" t="s">
        <v>78</v>
      </c>
      <c r="AY103" s="215" t="s">
        <v>141</v>
      </c>
    </row>
    <row r="104" spans="2:51" s="12" customFormat="1" ht="11.25">
      <c r="B104" s="194"/>
      <c r="C104" s="195"/>
      <c r="D104" s="196" t="s">
        <v>154</v>
      </c>
      <c r="E104" s="197" t="s">
        <v>19</v>
      </c>
      <c r="F104" s="198" t="s">
        <v>161</v>
      </c>
      <c r="G104" s="195"/>
      <c r="H104" s="197" t="s">
        <v>19</v>
      </c>
      <c r="I104" s="199"/>
      <c r="J104" s="195"/>
      <c r="K104" s="195"/>
      <c r="L104" s="200"/>
      <c r="M104" s="201"/>
      <c r="N104" s="202"/>
      <c r="O104" s="202"/>
      <c r="P104" s="202"/>
      <c r="Q104" s="202"/>
      <c r="R104" s="202"/>
      <c r="S104" s="202"/>
      <c r="T104" s="203"/>
      <c r="AT104" s="204" t="s">
        <v>154</v>
      </c>
      <c r="AU104" s="204" t="s">
        <v>152</v>
      </c>
      <c r="AV104" s="12" t="s">
        <v>86</v>
      </c>
      <c r="AW104" s="12" t="s">
        <v>38</v>
      </c>
      <c r="AX104" s="12" t="s">
        <v>78</v>
      </c>
      <c r="AY104" s="204" t="s">
        <v>141</v>
      </c>
    </row>
    <row r="105" spans="2:51" s="13" customFormat="1" ht="11.25">
      <c r="B105" s="205"/>
      <c r="C105" s="206"/>
      <c r="D105" s="196" t="s">
        <v>154</v>
      </c>
      <c r="E105" s="207" t="s">
        <v>19</v>
      </c>
      <c r="F105" s="208" t="s">
        <v>162</v>
      </c>
      <c r="G105" s="206"/>
      <c r="H105" s="209">
        <v>21.39</v>
      </c>
      <c r="I105" s="210"/>
      <c r="J105" s="206"/>
      <c r="K105" s="206"/>
      <c r="L105" s="211"/>
      <c r="M105" s="212"/>
      <c r="N105" s="213"/>
      <c r="O105" s="213"/>
      <c r="P105" s="213"/>
      <c r="Q105" s="213"/>
      <c r="R105" s="213"/>
      <c r="S105" s="213"/>
      <c r="T105" s="214"/>
      <c r="AT105" s="215" t="s">
        <v>154</v>
      </c>
      <c r="AU105" s="215" t="s">
        <v>152</v>
      </c>
      <c r="AV105" s="13" t="s">
        <v>88</v>
      </c>
      <c r="AW105" s="13" t="s">
        <v>38</v>
      </c>
      <c r="AX105" s="13" t="s">
        <v>78</v>
      </c>
      <c r="AY105" s="215" t="s">
        <v>141</v>
      </c>
    </row>
    <row r="106" spans="2:51" s="12" customFormat="1" ht="11.25">
      <c r="B106" s="194"/>
      <c r="C106" s="195"/>
      <c r="D106" s="196" t="s">
        <v>154</v>
      </c>
      <c r="E106" s="197" t="s">
        <v>19</v>
      </c>
      <c r="F106" s="198" t="s">
        <v>163</v>
      </c>
      <c r="G106" s="195"/>
      <c r="H106" s="197" t="s">
        <v>19</v>
      </c>
      <c r="I106" s="199"/>
      <c r="J106" s="195"/>
      <c r="K106" s="195"/>
      <c r="L106" s="200"/>
      <c r="M106" s="201"/>
      <c r="N106" s="202"/>
      <c r="O106" s="202"/>
      <c r="P106" s="202"/>
      <c r="Q106" s="202"/>
      <c r="R106" s="202"/>
      <c r="S106" s="202"/>
      <c r="T106" s="203"/>
      <c r="AT106" s="204" t="s">
        <v>154</v>
      </c>
      <c r="AU106" s="204" t="s">
        <v>152</v>
      </c>
      <c r="AV106" s="12" t="s">
        <v>86</v>
      </c>
      <c r="AW106" s="12" t="s">
        <v>38</v>
      </c>
      <c r="AX106" s="12" t="s">
        <v>78</v>
      </c>
      <c r="AY106" s="204" t="s">
        <v>141</v>
      </c>
    </row>
    <row r="107" spans="2:51" s="13" customFormat="1" ht="11.25">
      <c r="B107" s="205"/>
      <c r="C107" s="206"/>
      <c r="D107" s="196" t="s">
        <v>154</v>
      </c>
      <c r="E107" s="207" t="s">
        <v>19</v>
      </c>
      <c r="F107" s="208" t="s">
        <v>164</v>
      </c>
      <c r="G107" s="206"/>
      <c r="H107" s="209">
        <v>32.202</v>
      </c>
      <c r="I107" s="210"/>
      <c r="J107" s="206"/>
      <c r="K107" s="206"/>
      <c r="L107" s="211"/>
      <c r="M107" s="212"/>
      <c r="N107" s="213"/>
      <c r="O107" s="213"/>
      <c r="P107" s="213"/>
      <c r="Q107" s="213"/>
      <c r="R107" s="213"/>
      <c r="S107" s="213"/>
      <c r="T107" s="214"/>
      <c r="AT107" s="215" t="s">
        <v>154</v>
      </c>
      <c r="AU107" s="215" t="s">
        <v>152</v>
      </c>
      <c r="AV107" s="13" t="s">
        <v>88</v>
      </c>
      <c r="AW107" s="13" t="s">
        <v>38</v>
      </c>
      <c r="AX107" s="13" t="s">
        <v>78</v>
      </c>
      <c r="AY107" s="215" t="s">
        <v>141</v>
      </c>
    </row>
    <row r="108" spans="2:51" s="12" customFormat="1" ht="11.25">
      <c r="B108" s="194"/>
      <c r="C108" s="195"/>
      <c r="D108" s="196" t="s">
        <v>154</v>
      </c>
      <c r="E108" s="197" t="s">
        <v>19</v>
      </c>
      <c r="F108" s="198" t="s">
        <v>165</v>
      </c>
      <c r="G108" s="195"/>
      <c r="H108" s="197" t="s">
        <v>19</v>
      </c>
      <c r="I108" s="199"/>
      <c r="J108" s="195"/>
      <c r="K108" s="195"/>
      <c r="L108" s="200"/>
      <c r="M108" s="201"/>
      <c r="N108" s="202"/>
      <c r="O108" s="202"/>
      <c r="P108" s="202"/>
      <c r="Q108" s="202"/>
      <c r="R108" s="202"/>
      <c r="S108" s="202"/>
      <c r="T108" s="203"/>
      <c r="AT108" s="204" t="s">
        <v>154</v>
      </c>
      <c r="AU108" s="204" t="s">
        <v>152</v>
      </c>
      <c r="AV108" s="12" t="s">
        <v>86</v>
      </c>
      <c r="AW108" s="12" t="s">
        <v>38</v>
      </c>
      <c r="AX108" s="12" t="s">
        <v>78</v>
      </c>
      <c r="AY108" s="204" t="s">
        <v>141</v>
      </c>
    </row>
    <row r="109" spans="2:51" s="13" customFormat="1" ht="11.25">
      <c r="B109" s="205"/>
      <c r="C109" s="206"/>
      <c r="D109" s="196" t="s">
        <v>154</v>
      </c>
      <c r="E109" s="207" t="s">
        <v>19</v>
      </c>
      <c r="F109" s="208" t="s">
        <v>166</v>
      </c>
      <c r="G109" s="206"/>
      <c r="H109" s="209">
        <v>19.22</v>
      </c>
      <c r="I109" s="210"/>
      <c r="J109" s="206"/>
      <c r="K109" s="206"/>
      <c r="L109" s="211"/>
      <c r="M109" s="212"/>
      <c r="N109" s="213"/>
      <c r="O109" s="213"/>
      <c r="P109" s="213"/>
      <c r="Q109" s="213"/>
      <c r="R109" s="213"/>
      <c r="S109" s="213"/>
      <c r="T109" s="214"/>
      <c r="AT109" s="215" t="s">
        <v>154</v>
      </c>
      <c r="AU109" s="215" t="s">
        <v>152</v>
      </c>
      <c r="AV109" s="13" t="s">
        <v>88</v>
      </c>
      <c r="AW109" s="13" t="s">
        <v>38</v>
      </c>
      <c r="AX109" s="13" t="s">
        <v>78</v>
      </c>
      <c r="AY109" s="215" t="s">
        <v>141</v>
      </c>
    </row>
    <row r="110" spans="2:51" s="12" customFormat="1" ht="11.25">
      <c r="B110" s="194"/>
      <c r="C110" s="195"/>
      <c r="D110" s="196" t="s">
        <v>154</v>
      </c>
      <c r="E110" s="197" t="s">
        <v>19</v>
      </c>
      <c r="F110" s="198" t="s">
        <v>167</v>
      </c>
      <c r="G110" s="195"/>
      <c r="H110" s="197" t="s">
        <v>19</v>
      </c>
      <c r="I110" s="199"/>
      <c r="J110" s="195"/>
      <c r="K110" s="195"/>
      <c r="L110" s="200"/>
      <c r="M110" s="201"/>
      <c r="N110" s="202"/>
      <c r="O110" s="202"/>
      <c r="P110" s="202"/>
      <c r="Q110" s="202"/>
      <c r="R110" s="202"/>
      <c r="S110" s="202"/>
      <c r="T110" s="203"/>
      <c r="AT110" s="204" t="s">
        <v>154</v>
      </c>
      <c r="AU110" s="204" t="s">
        <v>152</v>
      </c>
      <c r="AV110" s="12" t="s">
        <v>86</v>
      </c>
      <c r="AW110" s="12" t="s">
        <v>38</v>
      </c>
      <c r="AX110" s="12" t="s">
        <v>78</v>
      </c>
      <c r="AY110" s="204" t="s">
        <v>141</v>
      </c>
    </row>
    <row r="111" spans="2:51" s="13" customFormat="1" ht="11.25">
      <c r="B111" s="205"/>
      <c r="C111" s="206"/>
      <c r="D111" s="196" t="s">
        <v>154</v>
      </c>
      <c r="E111" s="207" t="s">
        <v>19</v>
      </c>
      <c r="F111" s="208" t="s">
        <v>168</v>
      </c>
      <c r="G111" s="206"/>
      <c r="H111" s="209">
        <v>-7.313</v>
      </c>
      <c r="I111" s="210"/>
      <c r="J111" s="206"/>
      <c r="K111" s="206"/>
      <c r="L111" s="211"/>
      <c r="M111" s="212"/>
      <c r="N111" s="213"/>
      <c r="O111" s="213"/>
      <c r="P111" s="213"/>
      <c r="Q111" s="213"/>
      <c r="R111" s="213"/>
      <c r="S111" s="213"/>
      <c r="T111" s="214"/>
      <c r="AT111" s="215" t="s">
        <v>154</v>
      </c>
      <c r="AU111" s="215" t="s">
        <v>152</v>
      </c>
      <c r="AV111" s="13" t="s">
        <v>88</v>
      </c>
      <c r="AW111" s="13" t="s">
        <v>38</v>
      </c>
      <c r="AX111" s="13" t="s">
        <v>78</v>
      </c>
      <c r="AY111" s="215" t="s">
        <v>141</v>
      </c>
    </row>
    <row r="112" spans="2:51" s="12" customFormat="1" ht="11.25">
      <c r="B112" s="194"/>
      <c r="C112" s="195"/>
      <c r="D112" s="196" t="s">
        <v>154</v>
      </c>
      <c r="E112" s="197" t="s">
        <v>19</v>
      </c>
      <c r="F112" s="198" t="s">
        <v>169</v>
      </c>
      <c r="G112" s="195"/>
      <c r="H112" s="197" t="s">
        <v>19</v>
      </c>
      <c r="I112" s="199"/>
      <c r="J112" s="195"/>
      <c r="K112" s="195"/>
      <c r="L112" s="200"/>
      <c r="M112" s="201"/>
      <c r="N112" s="202"/>
      <c r="O112" s="202"/>
      <c r="P112" s="202"/>
      <c r="Q112" s="202"/>
      <c r="R112" s="202"/>
      <c r="S112" s="202"/>
      <c r="T112" s="203"/>
      <c r="AT112" s="204" t="s">
        <v>154</v>
      </c>
      <c r="AU112" s="204" t="s">
        <v>152</v>
      </c>
      <c r="AV112" s="12" t="s">
        <v>86</v>
      </c>
      <c r="AW112" s="12" t="s">
        <v>38</v>
      </c>
      <c r="AX112" s="12" t="s">
        <v>78</v>
      </c>
      <c r="AY112" s="204" t="s">
        <v>141</v>
      </c>
    </row>
    <row r="113" spans="2:51" s="13" customFormat="1" ht="11.25">
      <c r="B113" s="205"/>
      <c r="C113" s="206"/>
      <c r="D113" s="196" t="s">
        <v>154</v>
      </c>
      <c r="E113" s="207" t="s">
        <v>19</v>
      </c>
      <c r="F113" s="208" t="s">
        <v>170</v>
      </c>
      <c r="G113" s="206"/>
      <c r="H113" s="209">
        <v>4.59</v>
      </c>
      <c r="I113" s="210"/>
      <c r="J113" s="206"/>
      <c r="K113" s="206"/>
      <c r="L113" s="211"/>
      <c r="M113" s="212"/>
      <c r="N113" s="213"/>
      <c r="O113" s="213"/>
      <c r="P113" s="213"/>
      <c r="Q113" s="213"/>
      <c r="R113" s="213"/>
      <c r="S113" s="213"/>
      <c r="T113" s="214"/>
      <c r="AT113" s="215" t="s">
        <v>154</v>
      </c>
      <c r="AU113" s="215" t="s">
        <v>152</v>
      </c>
      <c r="AV113" s="13" t="s">
        <v>88</v>
      </c>
      <c r="AW113" s="13" t="s">
        <v>38</v>
      </c>
      <c r="AX113" s="13" t="s">
        <v>78</v>
      </c>
      <c r="AY113" s="215" t="s">
        <v>141</v>
      </c>
    </row>
    <row r="114" spans="2:51" s="12" customFormat="1" ht="11.25">
      <c r="B114" s="194"/>
      <c r="C114" s="195"/>
      <c r="D114" s="196" t="s">
        <v>154</v>
      </c>
      <c r="E114" s="197" t="s">
        <v>19</v>
      </c>
      <c r="F114" s="198" t="s">
        <v>171</v>
      </c>
      <c r="G114" s="195"/>
      <c r="H114" s="197" t="s">
        <v>19</v>
      </c>
      <c r="I114" s="199"/>
      <c r="J114" s="195"/>
      <c r="K114" s="195"/>
      <c r="L114" s="200"/>
      <c r="M114" s="201"/>
      <c r="N114" s="202"/>
      <c r="O114" s="202"/>
      <c r="P114" s="202"/>
      <c r="Q114" s="202"/>
      <c r="R114" s="202"/>
      <c r="S114" s="202"/>
      <c r="T114" s="203"/>
      <c r="AT114" s="204" t="s">
        <v>154</v>
      </c>
      <c r="AU114" s="204" t="s">
        <v>152</v>
      </c>
      <c r="AV114" s="12" t="s">
        <v>86</v>
      </c>
      <c r="AW114" s="12" t="s">
        <v>38</v>
      </c>
      <c r="AX114" s="12" t="s">
        <v>78</v>
      </c>
      <c r="AY114" s="204" t="s">
        <v>141</v>
      </c>
    </row>
    <row r="115" spans="2:51" s="13" customFormat="1" ht="11.25">
      <c r="B115" s="205"/>
      <c r="C115" s="206"/>
      <c r="D115" s="196" t="s">
        <v>154</v>
      </c>
      <c r="E115" s="207" t="s">
        <v>19</v>
      </c>
      <c r="F115" s="208" t="s">
        <v>172</v>
      </c>
      <c r="G115" s="206"/>
      <c r="H115" s="209">
        <v>2.25</v>
      </c>
      <c r="I115" s="210"/>
      <c r="J115" s="206"/>
      <c r="K115" s="206"/>
      <c r="L115" s="211"/>
      <c r="M115" s="212"/>
      <c r="N115" s="213"/>
      <c r="O115" s="213"/>
      <c r="P115" s="213"/>
      <c r="Q115" s="213"/>
      <c r="R115" s="213"/>
      <c r="S115" s="213"/>
      <c r="T115" s="214"/>
      <c r="AT115" s="215" t="s">
        <v>154</v>
      </c>
      <c r="AU115" s="215" t="s">
        <v>152</v>
      </c>
      <c r="AV115" s="13" t="s">
        <v>88</v>
      </c>
      <c r="AW115" s="13" t="s">
        <v>38</v>
      </c>
      <c r="AX115" s="13" t="s">
        <v>78</v>
      </c>
      <c r="AY115" s="215" t="s">
        <v>141</v>
      </c>
    </row>
    <row r="116" spans="2:51" s="14" customFormat="1" ht="11.25">
      <c r="B116" s="216"/>
      <c r="C116" s="217"/>
      <c r="D116" s="196" t="s">
        <v>154</v>
      </c>
      <c r="E116" s="218" t="s">
        <v>19</v>
      </c>
      <c r="F116" s="219" t="s">
        <v>173</v>
      </c>
      <c r="G116" s="217"/>
      <c r="H116" s="220">
        <v>97.177</v>
      </c>
      <c r="I116" s="221"/>
      <c r="J116" s="217"/>
      <c r="K116" s="217"/>
      <c r="L116" s="222"/>
      <c r="M116" s="223"/>
      <c r="N116" s="224"/>
      <c r="O116" s="224"/>
      <c r="P116" s="224"/>
      <c r="Q116" s="224"/>
      <c r="R116" s="224"/>
      <c r="S116" s="224"/>
      <c r="T116" s="225"/>
      <c r="AT116" s="226" t="s">
        <v>154</v>
      </c>
      <c r="AU116" s="226" t="s">
        <v>152</v>
      </c>
      <c r="AV116" s="14" t="s">
        <v>152</v>
      </c>
      <c r="AW116" s="14" t="s">
        <v>38</v>
      </c>
      <c r="AX116" s="14" t="s">
        <v>78</v>
      </c>
      <c r="AY116" s="226" t="s">
        <v>141</v>
      </c>
    </row>
    <row r="117" spans="2:51" s="12" customFormat="1" ht="11.25">
      <c r="B117" s="194"/>
      <c r="C117" s="195"/>
      <c r="D117" s="196" t="s">
        <v>154</v>
      </c>
      <c r="E117" s="197" t="s">
        <v>19</v>
      </c>
      <c r="F117" s="198" t="s">
        <v>157</v>
      </c>
      <c r="G117" s="195"/>
      <c r="H117" s="197" t="s">
        <v>19</v>
      </c>
      <c r="I117" s="199"/>
      <c r="J117" s="195"/>
      <c r="K117" s="195"/>
      <c r="L117" s="200"/>
      <c r="M117" s="201"/>
      <c r="N117" s="202"/>
      <c r="O117" s="202"/>
      <c r="P117" s="202"/>
      <c r="Q117" s="202"/>
      <c r="R117" s="202"/>
      <c r="S117" s="202"/>
      <c r="T117" s="203"/>
      <c r="AT117" s="204" t="s">
        <v>154</v>
      </c>
      <c r="AU117" s="204" t="s">
        <v>152</v>
      </c>
      <c r="AV117" s="12" t="s">
        <v>86</v>
      </c>
      <c r="AW117" s="12" t="s">
        <v>38</v>
      </c>
      <c r="AX117" s="12" t="s">
        <v>78</v>
      </c>
      <c r="AY117" s="204" t="s">
        <v>141</v>
      </c>
    </row>
    <row r="118" spans="2:51" s="12" customFormat="1" ht="11.25">
      <c r="B118" s="194"/>
      <c r="C118" s="195"/>
      <c r="D118" s="196" t="s">
        <v>154</v>
      </c>
      <c r="E118" s="197" t="s">
        <v>19</v>
      </c>
      <c r="F118" s="198" t="s">
        <v>174</v>
      </c>
      <c r="G118" s="195"/>
      <c r="H118" s="197" t="s">
        <v>19</v>
      </c>
      <c r="I118" s="199"/>
      <c r="J118" s="195"/>
      <c r="K118" s="195"/>
      <c r="L118" s="200"/>
      <c r="M118" s="201"/>
      <c r="N118" s="202"/>
      <c r="O118" s="202"/>
      <c r="P118" s="202"/>
      <c r="Q118" s="202"/>
      <c r="R118" s="202"/>
      <c r="S118" s="202"/>
      <c r="T118" s="203"/>
      <c r="AT118" s="204" t="s">
        <v>154</v>
      </c>
      <c r="AU118" s="204" t="s">
        <v>152</v>
      </c>
      <c r="AV118" s="12" t="s">
        <v>86</v>
      </c>
      <c r="AW118" s="12" t="s">
        <v>38</v>
      </c>
      <c r="AX118" s="12" t="s">
        <v>78</v>
      </c>
      <c r="AY118" s="204" t="s">
        <v>141</v>
      </c>
    </row>
    <row r="119" spans="2:51" s="13" customFormat="1" ht="11.25">
      <c r="B119" s="205"/>
      <c r="C119" s="206"/>
      <c r="D119" s="196" t="s">
        <v>154</v>
      </c>
      <c r="E119" s="207" t="s">
        <v>19</v>
      </c>
      <c r="F119" s="208" t="s">
        <v>175</v>
      </c>
      <c r="G119" s="206"/>
      <c r="H119" s="209">
        <v>7.939</v>
      </c>
      <c r="I119" s="210"/>
      <c r="J119" s="206"/>
      <c r="K119" s="206"/>
      <c r="L119" s="211"/>
      <c r="M119" s="212"/>
      <c r="N119" s="213"/>
      <c r="O119" s="213"/>
      <c r="P119" s="213"/>
      <c r="Q119" s="213"/>
      <c r="R119" s="213"/>
      <c r="S119" s="213"/>
      <c r="T119" s="214"/>
      <c r="AT119" s="215" t="s">
        <v>154</v>
      </c>
      <c r="AU119" s="215" t="s">
        <v>152</v>
      </c>
      <c r="AV119" s="13" t="s">
        <v>88</v>
      </c>
      <c r="AW119" s="13" t="s">
        <v>38</v>
      </c>
      <c r="AX119" s="13" t="s">
        <v>78</v>
      </c>
      <c r="AY119" s="215" t="s">
        <v>141</v>
      </c>
    </row>
    <row r="120" spans="2:51" s="14" customFormat="1" ht="11.25">
      <c r="B120" s="216"/>
      <c r="C120" s="217"/>
      <c r="D120" s="196" t="s">
        <v>154</v>
      </c>
      <c r="E120" s="218" t="s">
        <v>19</v>
      </c>
      <c r="F120" s="219" t="s">
        <v>173</v>
      </c>
      <c r="G120" s="217"/>
      <c r="H120" s="220">
        <v>7.939</v>
      </c>
      <c r="I120" s="221"/>
      <c r="J120" s="217"/>
      <c r="K120" s="217"/>
      <c r="L120" s="222"/>
      <c r="M120" s="223"/>
      <c r="N120" s="224"/>
      <c r="O120" s="224"/>
      <c r="P120" s="224"/>
      <c r="Q120" s="224"/>
      <c r="R120" s="224"/>
      <c r="S120" s="224"/>
      <c r="T120" s="225"/>
      <c r="AT120" s="226" t="s">
        <v>154</v>
      </c>
      <c r="AU120" s="226" t="s">
        <v>152</v>
      </c>
      <c r="AV120" s="14" t="s">
        <v>152</v>
      </c>
      <c r="AW120" s="14" t="s">
        <v>38</v>
      </c>
      <c r="AX120" s="14" t="s">
        <v>78</v>
      </c>
      <c r="AY120" s="226" t="s">
        <v>141</v>
      </c>
    </row>
    <row r="121" spans="2:51" s="12" customFormat="1" ht="11.25">
      <c r="B121" s="194"/>
      <c r="C121" s="195"/>
      <c r="D121" s="196" t="s">
        <v>154</v>
      </c>
      <c r="E121" s="197" t="s">
        <v>19</v>
      </c>
      <c r="F121" s="198" t="s">
        <v>157</v>
      </c>
      <c r="G121" s="195"/>
      <c r="H121" s="197" t="s">
        <v>19</v>
      </c>
      <c r="I121" s="199"/>
      <c r="J121" s="195"/>
      <c r="K121" s="195"/>
      <c r="L121" s="200"/>
      <c r="M121" s="201"/>
      <c r="N121" s="202"/>
      <c r="O121" s="202"/>
      <c r="P121" s="202"/>
      <c r="Q121" s="202"/>
      <c r="R121" s="202"/>
      <c r="S121" s="202"/>
      <c r="T121" s="203"/>
      <c r="AT121" s="204" t="s">
        <v>154</v>
      </c>
      <c r="AU121" s="204" t="s">
        <v>152</v>
      </c>
      <c r="AV121" s="12" t="s">
        <v>86</v>
      </c>
      <c r="AW121" s="12" t="s">
        <v>38</v>
      </c>
      <c r="AX121" s="12" t="s">
        <v>78</v>
      </c>
      <c r="AY121" s="204" t="s">
        <v>141</v>
      </c>
    </row>
    <row r="122" spans="2:51" s="12" customFormat="1" ht="11.25">
      <c r="B122" s="194"/>
      <c r="C122" s="195"/>
      <c r="D122" s="196" t="s">
        <v>154</v>
      </c>
      <c r="E122" s="197" t="s">
        <v>19</v>
      </c>
      <c r="F122" s="198" t="s">
        <v>176</v>
      </c>
      <c r="G122" s="195"/>
      <c r="H122" s="197" t="s">
        <v>19</v>
      </c>
      <c r="I122" s="199"/>
      <c r="J122" s="195"/>
      <c r="K122" s="195"/>
      <c r="L122" s="200"/>
      <c r="M122" s="201"/>
      <c r="N122" s="202"/>
      <c r="O122" s="202"/>
      <c r="P122" s="202"/>
      <c r="Q122" s="202"/>
      <c r="R122" s="202"/>
      <c r="S122" s="202"/>
      <c r="T122" s="203"/>
      <c r="AT122" s="204" t="s">
        <v>154</v>
      </c>
      <c r="AU122" s="204" t="s">
        <v>152</v>
      </c>
      <c r="AV122" s="12" t="s">
        <v>86</v>
      </c>
      <c r="AW122" s="12" t="s">
        <v>38</v>
      </c>
      <c r="AX122" s="12" t="s">
        <v>78</v>
      </c>
      <c r="AY122" s="204" t="s">
        <v>141</v>
      </c>
    </row>
    <row r="123" spans="2:51" s="12" customFormat="1" ht="11.25">
      <c r="B123" s="194"/>
      <c r="C123" s="195"/>
      <c r="D123" s="196" t="s">
        <v>154</v>
      </c>
      <c r="E123" s="197" t="s">
        <v>19</v>
      </c>
      <c r="F123" s="198" t="s">
        <v>159</v>
      </c>
      <c r="G123" s="195"/>
      <c r="H123" s="197" t="s">
        <v>19</v>
      </c>
      <c r="I123" s="199"/>
      <c r="J123" s="195"/>
      <c r="K123" s="195"/>
      <c r="L123" s="200"/>
      <c r="M123" s="201"/>
      <c r="N123" s="202"/>
      <c r="O123" s="202"/>
      <c r="P123" s="202"/>
      <c r="Q123" s="202"/>
      <c r="R123" s="202"/>
      <c r="S123" s="202"/>
      <c r="T123" s="203"/>
      <c r="AT123" s="204" t="s">
        <v>154</v>
      </c>
      <c r="AU123" s="204" t="s">
        <v>152</v>
      </c>
      <c r="AV123" s="12" t="s">
        <v>86</v>
      </c>
      <c r="AW123" s="12" t="s">
        <v>38</v>
      </c>
      <c r="AX123" s="12" t="s">
        <v>78</v>
      </c>
      <c r="AY123" s="204" t="s">
        <v>141</v>
      </c>
    </row>
    <row r="124" spans="2:51" s="13" customFormat="1" ht="11.25">
      <c r="B124" s="205"/>
      <c r="C124" s="206"/>
      <c r="D124" s="196" t="s">
        <v>154</v>
      </c>
      <c r="E124" s="207" t="s">
        <v>19</v>
      </c>
      <c r="F124" s="208" t="s">
        <v>177</v>
      </c>
      <c r="G124" s="206"/>
      <c r="H124" s="209">
        <v>528.073</v>
      </c>
      <c r="I124" s="210"/>
      <c r="J124" s="206"/>
      <c r="K124" s="206"/>
      <c r="L124" s="211"/>
      <c r="M124" s="212"/>
      <c r="N124" s="213"/>
      <c r="O124" s="213"/>
      <c r="P124" s="213"/>
      <c r="Q124" s="213"/>
      <c r="R124" s="213"/>
      <c r="S124" s="213"/>
      <c r="T124" s="214"/>
      <c r="AT124" s="215" t="s">
        <v>154</v>
      </c>
      <c r="AU124" s="215" t="s">
        <v>152</v>
      </c>
      <c r="AV124" s="13" t="s">
        <v>88</v>
      </c>
      <c r="AW124" s="13" t="s">
        <v>38</v>
      </c>
      <c r="AX124" s="13" t="s">
        <v>78</v>
      </c>
      <c r="AY124" s="215" t="s">
        <v>141</v>
      </c>
    </row>
    <row r="125" spans="2:51" s="12" customFormat="1" ht="11.25">
      <c r="B125" s="194"/>
      <c r="C125" s="195"/>
      <c r="D125" s="196" t="s">
        <v>154</v>
      </c>
      <c r="E125" s="197" t="s">
        <v>19</v>
      </c>
      <c r="F125" s="198" t="s">
        <v>161</v>
      </c>
      <c r="G125" s="195"/>
      <c r="H125" s="197" t="s">
        <v>19</v>
      </c>
      <c r="I125" s="199"/>
      <c r="J125" s="195"/>
      <c r="K125" s="195"/>
      <c r="L125" s="200"/>
      <c r="M125" s="201"/>
      <c r="N125" s="202"/>
      <c r="O125" s="202"/>
      <c r="P125" s="202"/>
      <c r="Q125" s="202"/>
      <c r="R125" s="202"/>
      <c r="S125" s="202"/>
      <c r="T125" s="203"/>
      <c r="AT125" s="204" t="s">
        <v>154</v>
      </c>
      <c r="AU125" s="204" t="s">
        <v>152</v>
      </c>
      <c r="AV125" s="12" t="s">
        <v>86</v>
      </c>
      <c r="AW125" s="12" t="s">
        <v>38</v>
      </c>
      <c r="AX125" s="12" t="s">
        <v>78</v>
      </c>
      <c r="AY125" s="204" t="s">
        <v>141</v>
      </c>
    </row>
    <row r="126" spans="2:51" s="13" customFormat="1" ht="11.25">
      <c r="B126" s="205"/>
      <c r="C126" s="206"/>
      <c r="D126" s="196" t="s">
        <v>154</v>
      </c>
      <c r="E126" s="207" t="s">
        <v>19</v>
      </c>
      <c r="F126" s="208" t="s">
        <v>178</v>
      </c>
      <c r="G126" s="206"/>
      <c r="H126" s="209">
        <v>295.568</v>
      </c>
      <c r="I126" s="210"/>
      <c r="J126" s="206"/>
      <c r="K126" s="206"/>
      <c r="L126" s="211"/>
      <c r="M126" s="212"/>
      <c r="N126" s="213"/>
      <c r="O126" s="213"/>
      <c r="P126" s="213"/>
      <c r="Q126" s="213"/>
      <c r="R126" s="213"/>
      <c r="S126" s="213"/>
      <c r="T126" s="214"/>
      <c r="AT126" s="215" t="s">
        <v>154</v>
      </c>
      <c r="AU126" s="215" t="s">
        <v>152</v>
      </c>
      <c r="AV126" s="13" t="s">
        <v>88</v>
      </c>
      <c r="AW126" s="13" t="s">
        <v>38</v>
      </c>
      <c r="AX126" s="13" t="s">
        <v>78</v>
      </c>
      <c r="AY126" s="215" t="s">
        <v>141</v>
      </c>
    </row>
    <row r="127" spans="2:51" s="12" customFormat="1" ht="11.25">
      <c r="B127" s="194"/>
      <c r="C127" s="195"/>
      <c r="D127" s="196" t="s">
        <v>154</v>
      </c>
      <c r="E127" s="197" t="s">
        <v>19</v>
      </c>
      <c r="F127" s="198" t="s">
        <v>163</v>
      </c>
      <c r="G127" s="195"/>
      <c r="H127" s="197" t="s">
        <v>19</v>
      </c>
      <c r="I127" s="199"/>
      <c r="J127" s="195"/>
      <c r="K127" s="195"/>
      <c r="L127" s="200"/>
      <c r="M127" s="201"/>
      <c r="N127" s="202"/>
      <c r="O127" s="202"/>
      <c r="P127" s="202"/>
      <c r="Q127" s="202"/>
      <c r="R127" s="202"/>
      <c r="S127" s="202"/>
      <c r="T127" s="203"/>
      <c r="AT127" s="204" t="s">
        <v>154</v>
      </c>
      <c r="AU127" s="204" t="s">
        <v>152</v>
      </c>
      <c r="AV127" s="12" t="s">
        <v>86</v>
      </c>
      <c r="AW127" s="12" t="s">
        <v>38</v>
      </c>
      <c r="AX127" s="12" t="s">
        <v>78</v>
      </c>
      <c r="AY127" s="204" t="s">
        <v>141</v>
      </c>
    </row>
    <row r="128" spans="2:51" s="13" customFormat="1" ht="11.25">
      <c r="B128" s="205"/>
      <c r="C128" s="206"/>
      <c r="D128" s="196" t="s">
        <v>154</v>
      </c>
      <c r="E128" s="207" t="s">
        <v>19</v>
      </c>
      <c r="F128" s="208" t="s">
        <v>179</v>
      </c>
      <c r="G128" s="206"/>
      <c r="H128" s="209">
        <v>534.448</v>
      </c>
      <c r="I128" s="210"/>
      <c r="J128" s="206"/>
      <c r="K128" s="206"/>
      <c r="L128" s="211"/>
      <c r="M128" s="212"/>
      <c r="N128" s="213"/>
      <c r="O128" s="213"/>
      <c r="P128" s="213"/>
      <c r="Q128" s="213"/>
      <c r="R128" s="213"/>
      <c r="S128" s="213"/>
      <c r="T128" s="214"/>
      <c r="AT128" s="215" t="s">
        <v>154</v>
      </c>
      <c r="AU128" s="215" t="s">
        <v>152</v>
      </c>
      <c r="AV128" s="13" t="s">
        <v>88</v>
      </c>
      <c r="AW128" s="13" t="s">
        <v>38</v>
      </c>
      <c r="AX128" s="13" t="s">
        <v>78</v>
      </c>
      <c r="AY128" s="215" t="s">
        <v>141</v>
      </c>
    </row>
    <row r="129" spans="2:51" s="12" customFormat="1" ht="11.25">
      <c r="B129" s="194"/>
      <c r="C129" s="195"/>
      <c r="D129" s="196" t="s">
        <v>154</v>
      </c>
      <c r="E129" s="197" t="s">
        <v>19</v>
      </c>
      <c r="F129" s="198" t="s">
        <v>165</v>
      </c>
      <c r="G129" s="195"/>
      <c r="H129" s="197" t="s">
        <v>19</v>
      </c>
      <c r="I129" s="199"/>
      <c r="J129" s="195"/>
      <c r="K129" s="195"/>
      <c r="L129" s="200"/>
      <c r="M129" s="201"/>
      <c r="N129" s="202"/>
      <c r="O129" s="202"/>
      <c r="P129" s="202"/>
      <c r="Q129" s="202"/>
      <c r="R129" s="202"/>
      <c r="S129" s="202"/>
      <c r="T129" s="203"/>
      <c r="AT129" s="204" t="s">
        <v>154</v>
      </c>
      <c r="AU129" s="204" t="s">
        <v>152</v>
      </c>
      <c r="AV129" s="12" t="s">
        <v>86</v>
      </c>
      <c r="AW129" s="12" t="s">
        <v>38</v>
      </c>
      <c r="AX129" s="12" t="s">
        <v>78</v>
      </c>
      <c r="AY129" s="204" t="s">
        <v>141</v>
      </c>
    </row>
    <row r="130" spans="2:51" s="13" customFormat="1" ht="11.25">
      <c r="B130" s="205"/>
      <c r="C130" s="206"/>
      <c r="D130" s="196" t="s">
        <v>154</v>
      </c>
      <c r="E130" s="207" t="s">
        <v>19</v>
      </c>
      <c r="F130" s="208" t="s">
        <v>178</v>
      </c>
      <c r="G130" s="206"/>
      <c r="H130" s="209">
        <v>295.568</v>
      </c>
      <c r="I130" s="210"/>
      <c r="J130" s="206"/>
      <c r="K130" s="206"/>
      <c r="L130" s="211"/>
      <c r="M130" s="212"/>
      <c r="N130" s="213"/>
      <c r="O130" s="213"/>
      <c r="P130" s="213"/>
      <c r="Q130" s="213"/>
      <c r="R130" s="213"/>
      <c r="S130" s="213"/>
      <c r="T130" s="214"/>
      <c r="AT130" s="215" t="s">
        <v>154</v>
      </c>
      <c r="AU130" s="215" t="s">
        <v>152</v>
      </c>
      <c r="AV130" s="13" t="s">
        <v>88</v>
      </c>
      <c r="AW130" s="13" t="s">
        <v>38</v>
      </c>
      <c r="AX130" s="13" t="s">
        <v>78</v>
      </c>
      <c r="AY130" s="215" t="s">
        <v>141</v>
      </c>
    </row>
    <row r="131" spans="2:51" s="12" customFormat="1" ht="11.25">
      <c r="B131" s="194"/>
      <c r="C131" s="195"/>
      <c r="D131" s="196" t="s">
        <v>154</v>
      </c>
      <c r="E131" s="197" t="s">
        <v>19</v>
      </c>
      <c r="F131" s="198" t="s">
        <v>167</v>
      </c>
      <c r="G131" s="195"/>
      <c r="H131" s="197" t="s">
        <v>19</v>
      </c>
      <c r="I131" s="199"/>
      <c r="J131" s="195"/>
      <c r="K131" s="195"/>
      <c r="L131" s="200"/>
      <c r="M131" s="201"/>
      <c r="N131" s="202"/>
      <c r="O131" s="202"/>
      <c r="P131" s="202"/>
      <c r="Q131" s="202"/>
      <c r="R131" s="202"/>
      <c r="S131" s="202"/>
      <c r="T131" s="203"/>
      <c r="AT131" s="204" t="s">
        <v>154</v>
      </c>
      <c r="AU131" s="204" t="s">
        <v>152</v>
      </c>
      <c r="AV131" s="12" t="s">
        <v>86</v>
      </c>
      <c r="AW131" s="12" t="s">
        <v>38</v>
      </c>
      <c r="AX131" s="12" t="s">
        <v>78</v>
      </c>
      <c r="AY131" s="204" t="s">
        <v>141</v>
      </c>
    </row>
    <row r="132" spans="2:51" s="13" customFormat="1" ht="11.25">
      <c r="B132" s="205"/>
      <c r="C132" s="206"/>
      <c r="D132" s="196" t="s">
        <v>154</v>
      </c>
      <c r="E132" s="207" t="s">
        <v>19</v>
      </c>
      <c r="F132" s="208" t="s">
        <v>180</v>
      </c>
      <c r="G132" s="206"/>
      <c r="H132" s="209">
        <v>-161.28</v>
      </c>
      <c r="I132" s="210"/>
      <c r="J132" s="206"/>
      <c r="K132" s="206"/>
      <c r="L132" s="211"/>
      <c r="M132" s="212"/>
      <c r="N132" s="213"/>
      <c r="O132" s="213"/>
      <c r="P132" s="213"/>
      <c r="Q132" s="213"/>
      <c r="R132" s="213"/>
      <c r="S132" s="213"/>
      <c r="T132" s="214"/>
      <c r="AT132" s="215" t="s">
        <v>154</v>
      </c>
      <c r="AU132" s="215" t="s">
        <v>152</v>
      </c>
      <c r="AV132" s="13" t="s">
        <v>88</v>
      </c>
      <c r="AW132" s="13" t="s">
        <v>38</v>
      </c>
      <c r="AX132" s="13" t="s">
        <v>78</v>
      </c>
      <c r="AY132" s="215" t="s">
        <v>141</v>
      </c>
    </row>
    <row r="133" spans="2:51" s="13" customFormat="1" ht="11.25">
      <c r="B133" s="205"/>
      <c r="C133" s="206"/>
      <c r="D133" s="196" t="s">
        <v>154</v>
      </c>
      <c r="E133" s="207" t="s">
        <v>19</v>
      </c>
      <c r="F133" s="208" t="s">
        <v>181</v>
      </c>
      <c r="G133" s="206"/>
      <c r="H133" s="209">
        <v>-143.592</v>
      </c>
      <c r="I133" s="210"/>
      <c r="J133" s="206"/>
      <c r="K133" s="206"/>
      <c r="L133" s="211"/>
      <c r="M133" s="212"/>
      <c r="N133" s="213"/>
      <c r="O133" s="213"/>
      <c r="P133" s="213"/>
      <c r="Q133" s="213"/>
      <c r="R133" s="213"/>
      <c r="S133" s="213"/>
      <c r="T133" s="214"/>
      <c r="AT133" s="215" t="s">
        <v>154</v>
      </c>
      <c r="AU133" s="215" t="s">
        <v>152</v>
      </c>
      <c r="AV133" s="13" t="s">
        <v>88</v>
      </c>
      <c r="AW133" s="13" t="s">
        <v>38</v>
      </c>
      <c r="AX133" s="13" t="s">
        <v>78</v>
      </c>
      <c r="AY133" s="215" t="s">
        <v>141</v>
      </c>
    </row>
    <row r="134" spans="2:51" s="13" customFormat="1" ht="11.25">
      <c r="B134" s="205"/>
      <c r="C134" s="206"/>
      <c r="D134" s="196" t="s">
        <v>154</v>
      </c>
      <c r="E134" s="207" t="s">
        <v>19</v>
      </c>
      <c r="F134" s="208" t="s">
        <v>168</v>
      </c>
      <c r="G134" s="206"/>
      <c r="H134" s="209">
        <v>-7.313</v>
      </c>
      <c r="I134" s="210"/>
      <c r="J134" s="206"/>
      <c r="K134" s="206"/>
      <c r="L134" s="211"/>
      <c r="M134" s="212"/>
      <c r="N134" s="213"/>
      <c r="O134" s="213"/>
      <c r="P134" s="213"/>
      <c r="Q134" s="213"/>
      <c r="R134" s="213"/>
      <c r="S134" s="213"/>
      <c r="T134" s="214"/>
      <c r="AT134" s="215" t="s">
        <v>154</v>
      </c>
      <c r="AU134" s="215" t="s">
        <v>152</v>
      </c>
      <c r="AV134" s="13" t="s">
        <v>88</v>
      </c>
      <c r="AW134" s="13" t="s">
        <v>38</v>
      </c>
      <c r="AX134" s="13" t="s">
        <v>78</v>
      </c>
      <c r="AY134" s="215" t="s">
        <v>141</v>
      </c>
    </row>
    <row r="135" spans="2:51" s="13" customFormat="1" ht="11.25">
      <c r="B135" s="205"/>
      <c r="C135" s="206"/>
      <c r="D135" s="196" t="s">
        <v>154</v>
      </c>
      <c r="E135" s="207" t="s">
        <v>19</v>
      </c>
      <c r="F135" s="208" t="s">
        <v>182</v>
      </c>
      <c r="G135" s="206"/>
      <c r="H135" s="209">
        <v>-4.087</v>
      </c>
      <c r="I135" s="210"/>
      <c r="J135" s="206"/>
      <c r="K135" s="206"/>
      <c r="L135" s="211"/>
      <c r="M135" s="212"/>
      <c r="N135" s="213"/>
      <c r="O135" s="213"/>
      <c r="P135" s="213"/>
      <c r="Q135" s="213"/>
      <c r="R135" s="213"/>
      <c r="S135" s="213"/>
      <c r="T135" s="214"/>
      <c r="AT135" s="215" t="s">
        <v>154</v>
      </c>
      <c r="AU135" s="215" t="s">
        <v>152</v>
      </c>
      <c r="AV135" s="13" t="s">
        <v>88</v>
      </c>
      <c r="AW135" s="13" t="s">
        <v>38</v>
      </c>
      <c r="AX135" s="13" t="s">
        <v>78</v>
      </c>
      <c r="AY135" s="215" t="s">
        <v>141</v>
      </c>
    </row>
    <row r="136" spans="2:51" s="12" customFormat="1" ht="11.25">
      <c r="B136" s="194"/>
      <c r="C136" s="195"/>
      <c r="D136" s="196" t="s">
        <v>154</v>
      </c>
      <c r="E136" s="197" t="s">
        <v>19</v>
      </c>
      <c r="F136" s="198" t="s">
        <v>169</v>
      </c>
      <c r="G136" s="195"/>
      <c r="H136" s="197" t="s">
        <v>19</v>
      </c>
      <c r="I136" s="199"/>
      <c r="J136" s="195"/>
      <c r="K136" s="195"/>
      <c r="L136" s="200"/>
      <c r="M136" s="201"/>
      <c r="N136" s="202"/>
      <c r="O136" s="202"/>
      <c r="P136" s="202"/>
      <c r="Q136" s="202"/>
      <c r="R136" s="202"/>
      <c r="S136" s="202"/>
      <c r="T136" s="203"/>
      <c r="AT136" s="204" t="s">
        <v>154</v>
      </c>
      <c r="AU136" s="204" t="s">
        <v>152</v>
      </c>
      <c r="AV136" s="12" t="s">
        <v>86</v>
      </c>
      <c r="AW136" s="12" t="s">
        <v>38</v>
      </c>
      <c r="AX136" s="12" t="s">
        <v>78</v>
      </c>
      <c r="AY136" s="204" t="s">
        <v>141</v>
      </c>
    </row>
    <row r="137" spans="2:51" s="13" customFormat="1" ht="11.25">
      <c r="B137" s="205"/>
      <c r="C137" s="206"/>
      <c r="D137" s="196" t="s">
        <v>154</v>
      </c>
      <c r="E137" s="207" t="s">
        <v>19</v>
      </c>
      <c r="F137" s="208" t="s">
        <v>183</v>
      </c>
      <c r="G137" s="206"/>
      <c r="H137" s="209">
        <v>35.52</v>
      </c>
      <c r="I137" s="210"/>
      <c r="J137" s="206"/>
      <c r="K137" s="206"/>
      <c r="L137" s="211"/>
      <c r="M137" s="212"/>
      <c r="N137" s="213"/>
      <c r="O137" s="213"/>
      <c r="P137" s="213"/>
      <c r="Q137" s="213"/>
      <c r="R137" s="213"/>
      <c r="S137" s="213"/>
      <c r="T137" s="214"/>
      <c r="AT137" s="215" t="s">
        <v>154</v>
      </c>
      <c r="AU137" s="215" t="s">
        <v>152</v>
      </c>
      <c r="AV137" s="13" t="s">
        <v>88</v>
      </c>
      <c r="AW137" s="13" t="s">
        <v>38</v>
      </c>
      <c r="AX137" s="13" t="s">
        <v>78</v>
      </c>
      <c r="AY137" s="215" t="s">
        <v>141</v>
      </c>
    </row>
    <row r="138" spans="2:51" s="13" customFormat="1" ht="11.25">
      <c r="B138" s="205"/>
      <c r="C138" s="206"/>
      <c r="D138" s="196" t="s">
        <v>154</v>
      </c>
      <c r="E138" s="207" t="s">
        <v>19</v>
      </c>
      <c r="F138" s="208" t="s">
        <v>184</v>
      </c>
      <c r="G138" s="206"/>
      <c r="H138" s="209">
        <v>45.632</v>
      </c>
      <c r="I138" s="210"/>
      <c r="J138" s="206"/>
      <c r="K138" s="206"/>
      <c r="L138" s="211"/>
      <c r="M138" s="212"/>
      <c r="N138" s="213"/>
      <c r="O138" s="213"/>
      <c r="P138" s="213"/>
      <c r="Q138" s="213"/>
      <c r="R138" s="213"/>
      <c r="S138" s="213"/>
      <c r="T138" s="214"/>
      <c r="AT138" s="215" t="s">
        <v>154</v>
      </c>
      <c r="AU138" s="215" t="s">
        <v>152</v>
      </c>
      <c r="AV138" s="13" t="s">
        <v>88</v>
      </c>
      <c r="AW138" s="13" t="s">
        <v>38</v>
      </c>
      <c r="AX138" s="13" t="s">
        <v>78</v>
      </c>
      <c r="AY138" s="215" t="s">
        <v>141</v>
      </c>
    </row>
    <row r="139" spans="2:51" s="13" customFormat="1" ht="11.25">
      <c r="B139" s="205"/>
      <c r="C139" s="206"/>
      <c r="D139" s="196" t="s">
        <v>154</v>
      </c>
      <c r="E139" s="207" t="s">
        <v>19</v>
      </c>
      <c r="F139" s="208" t="s">
        <v>170</v>
      </c>
      <c r="G139" s="206"/>
      <c r="H139" s="209">
        <v>4.59</v>
      </c>
      <c r="I139" s="210"/>
      <c r="J139" s="206"/>
      <c r="K139" s="206"/>
      <c r="L139" s="211"/>
      <c r="M139" s="212"/>
      <c r="N139" s="213"/>
      <c r="O139" s="213"/>
      <c r="P139" s="213"/>
      <c r="Q139" s="213"/>
      <c r="R139" s="213"/>
      <c r="S139" s="213"/>
      <c r="T139" s="214"/>
      <c r="AT139" s="215" t="s">
        <v>154</v>
      </c>
      <c r="AU139" s="215" t="s">
        <v>152</v>
      </c>
      <c r="AV139" s="13" t="s">
        <v>88</v>
      </c>
      <c r="AW139" s="13" t="s">
        <v>38</v>
      </c>
      <c r="AX139" s="13" t="s">
        <v>78</v>
      </c>
      <c r="AY139" s="215" t="s">
        <v>141</v>
      </c>
    </row>
    <row r="140" spans="2:51" s="13" customFormat="1" ht="11.25">
      <c r="B140" s="205"/>
      <c r="C140" s="206"/>
      <c r="D140" s="196" t="s">
        <v>154</v>
      </c>
      <c r="E140" s="207" t="s">
        <v>19</v>
      </c>
      <c r="F140" s="208" t="s">
        <v>185</v>
      </c>
      <c r="G140" s="206"/>
      <c r="H140" s="209">
        <v>1.36</v>
      </c>
      <c r="I140" s="210"/>
      <c r="J140" s="206"/>
      <c r="K140" s="206"/>
      <c r="L140" s="211"/>
      <c r="M140" s="212"/>
      <c r="N140" s="213"/>
      <c r="O140" s="213"/>
      <c r="P140" s="213"/>
      <c r="Q140" s="213"/>
      <c r="R140" s="213"/>
      <c r="S140" s="213"/>
      <c r="T140" s="214"/>
      <c r="AT140" s="215" t="s">
        <v>154</v>
      </c>
      <c r="AU140" s="215" t="s">
        <v>152</v>
      </c>
      <c r="AV140" s="13" t="s">
        <v>88</v>
      </c>
      <c r="AW140" s="13" t="s">
        <v>38</v>
      </c>
      <c r="AX140" s="13" t="s">
        <v>78</v>
      </c>
      <c r="AY140" s="215" t="s">
        <v>141</v>
      </c>
    </row>
    <row r="141" spans="2:51" s="12" customFormat="1" ht="11.25">
      <c r="B141" s="194"/>
      <c r="C141" s="195"/>
      <c r="D141" s="196" t="s">
        <v>154</v>
      </c>
      <c r="E141" s="197" t="s">
        <v>19</v>
      </c>
      <c r="F141" s="198" t="s">
        <v>171</v>
      </c>
      <c r="G141" s="195"/>
      <c r="H141" s="197" t="s">
        <v>19</v>
      </c>
      <c r="I141" s="199"/>
      <c r="J141" s="195"/>
      <c r="K141" s="195"/>
      <c r="L141" s="200"/>
      <c r="M141" s="201"/>
      <c r="N141" s="202"/>
      <c r="O141" s="202"/>
      <c r="P141" s="202"/>
      <c r="Q141" s="202"/>
      <c r="R141" s="202"/>
      <c r="S141" s="202"/>
      <c r="T141" s="203"/>
      <c r="AT141" s="204" t="s">
        <v>154</v>
      </c>
      <c r="AU141" s="204" t="s">
        <v>152</v>
      </c>
      <c r="AV141" s="12" t="s">
        <v>86</v>
      </c>
      <c r="AW141" s="12" t="s">
        <v>38</v>
      </c>
      <c r="AX141" s="12" t="s">
        <v>78</v>
      </c>
      <c r="AY141" s="204" t="s">
        <v>141</v>
      </c>
    </row>
    <row r="142" spans="2:51" s="13" customFormat="1" ht="11.25">
      <c r="B142" s="205"/>
      <c r="C142" s="206"/>
      <c r="D142" s="196" t="s">
        <v>154</v>
      </c>
      <c r="E142" s="207" t="s">
        <v>19</v>
      </c>
      <c r="F142" s="208" t="s">
        <v>186</v>
      </c>
      <c r="G142" s="206"/>
      <c r="H142" s="209">
        <v>31.71</v>
      </c>
      <c r="I142" s="210"/>
      <c r="J142" s="206"/>
      <c r="K142" s="206"/>
      <c r="L142" s="211"/>
      <c r="M142" s="212"/>
      <c r="N142" s="213"/>
      <c r="O142" s="213"/>
      <c r="P142" s="213"/>
      <c r="Q142" s="213"/>
      <c r="R142" s="213"/>
      <c r="S142" s="213"/>
      <c r="T142" s="214"/>
      <c r="AT142" s="215" t="s">
        <v>154</v>
      </c>
      <c r="AU142" s="215" t="s">
        <v>152</v>
      </c>
      <c r="AV142" s="13" t="s">
        <v>88</v>
      </c>
      <c r="AW142" s="13" t="s">
        <v>38</v>
      </c>
      <c r="AX142" s="13" t="s">
        <v>78</v>
      </c>
      <c r="AY142" s="215" t="s">
        <v>141</v>
      </c>
    </row>
    <row r="143" spans="2:51" s="12" customFormat="1" ht="11.25">
      <c r="B143" s="194"/>
      <c r="C143" s="195"/>
      <c r="D143" s="196" t="s">
        <v>154</v>
      </c>
      <c r="E143" s="197" t="s">
        <v>19</v>
      </c>
      <c r="F143" s="198" t="s">
        <v>187</v>
      </c>
      <c r="G143" s="195"/>
      <c r="H143" s="197" t="s">
        <v>19</v>
      </c>
      <c r="I143" s="199"/>
      <c r="J143" s="195"/>
      <c r="K143" s="195"/>
      <c r="L143" s="200"/>
      <c r="M143" s="201"/>
      <c r="N143" s="202"/>
      <c r="O143" s="202"/>
      <c r="P143" s="202"/>
      <c r="Q143" s="202"/>
      <c r="R143" s="202"/>
      <c r="S143" s="202"/>
      <c r="T143" s="203"/>
      <c r="AT143" s="204" t="s">
        <v>154</v>
      </c>
      <c r="AU143" s="204" t="s">
        <v>152</v>
      </c>
      <c r="AV143" s="12" t="s">
        <v>86</v>
      </c>
      <c r="AW143" s="12" t="s">
        <v>38</v>
      </c>
      <c r="AX143" s="12" t="s">
        <v>78</v>
      </c>
      <c r="AY143" s="204" t="s">
        <v>141</v>
      </c>
    </row>
    <row r="144" spans="2:51" s="13" customFormat="1" ht="11.25">
      <c r="B144" s="205"/>
      <c r="C144" s="206"/>
      <c r="D144" s="196" t="s">
        <v>154</v>
      </c>
      <c r="E144" s="207" t="s">
        <v>19</v>
      </c>
      <c r="F144" s="208" t="s">
        <v>188</v>
      </c>
      <c r="G144" s="206"/>
      <c r="H144" s="209">
        <v>144.987</v>
      </c>
      <c r="I144" s="210"/>
      <c r="J144" s="206"/>
      <c r="K144" s="206"/>
      <c r="L144" s="211"/>
      <c r="M144" s="212"/>
      <c r="N144" s="213"/>
      <c r="O144" s="213"/>
      <c r="P144" s="213"/>
      <c r="Q144" s="213"/>
      <c r="R144" s="213"/>
      <c r="S144" s="213"/>
      <c r="T144" s="214"/>
      <c r="AT144" s="215" t="s">
        <v>154</v>
      </c>
      <c r="AU144" s="215" t="s">
        <v>152</v>
      </c>
      <c r="AV144" s="13" t="s">
        <v>88</v>
      </c>
      <c r="AW144" s="13" t="s">
        <v>38</v>
      </c>
      <c r="AX144" s="13" t="s">
        <v>78</v>
      </c>
      <c r="AY144" s="215" t="s">
        <v>141</v>
      </c>
    </row>
    <row r="145" spans="2:51" s="14" customFormat="1" ht="11.25">
      <c r="B145" s="216"/>
      <c r="C145" s="217"/>
      <c r="D145" s="196" t="s">
        <v>154</v>
      </c>
      <c r="E145" s="218" t="s">
        <v>19</v>
      </c>
      <c r="F145" s="219" t="s">
        <v>173</v>
      </c>
      <c r="G145" s="217"/>
      <c r="H145" s="220">
        <v>1601.1839999999997</v>
      </c>
      <c r="I145" s="221"/>
      <c r="J145" s="217"/>
      <c r="K145" s="217"/>
      <c r="L145" s="222"/>
      <c r="M145" s="223"/>
      <c r="N145" s="224"/>
      <c r="O145" s="224"/>
      <c r="P145" s="224"/>
      <c r="Q145" s="224"/>
      <c r="R145" s="224"/>
      <c r="S145" s="224"/>
      <c r="T145" s="225"/>
      <c r="AT145" s="226" t="s">
        <v>154</v>
      </c>
      <c r="AU145" s="226" t="s">
        <v>152</v>
      </c>
      <c r="AV145" s="14" t="s">
        <v>152</v>
      </c>
      <c r="AW145" s="14" t="s">
        <v>38</v>
      </c>
      <c r="AX145" s="14" t="s">
        <v>78</v>
      </c>
      <c r="AY145" s="226" t="s">
        <v>141</v>
      </c>
    </row>
    <row r="146" spans="2:51" s="12" customFormat="1" ht="11.25">
      <c r="B146" s="194"/>
      <c r="C146" s="195"/>
      <c r="D146" s="196" t="s">
        <v>154</v>
      </c>
      <c r="E146" s="197" t="s">
        <v>19</v>
      </c>
      <c r="F146" s="198" t="s">
        <v>189</v>
      </c>
      <c r="G146" s="195"/>
      <c r="H146" s="197" t="s">
        <v>19</v>
      </c>
      <c r="I146" s="199"/>
      <c r="J146" s="195"/>
      <c r="K146" s="195"/>
      <c r="L146" s="200"/>
      <c r="M146" s="201"/>
      <c r="N146" s="202"/>
      <c r="O146" s="202"/>
      <c r="P146" s="202"/>
      <c r="Q146" s="202"/>
      <c r="R146" s="202"/>
      <c r="S146" s="202"/>
      <c r="T146" s="203"/>
      <c r="AT146" s="204" t="s">
        <v>154</v>
      </c>
      <c r="AU146" s="204" t="s">
        <v>152</v>
      </c>
      <c r="AV146" s="12" t="s">
        <v>86</v>
      </c>
      <c r="AW146" s="12" t="s">
        <v>38</v>
      </c>
      <c r="AX146" s="12" t="s">
        <v>78</v>
      </c>
      <c r="AY146" s="204" t="s">
        <v>141</v>
      </c>
    </row>
    <row r="147" spans="2:51" s="13" customFormat="1" ht="11.25">
      <c r="B147" s="205"/>
      <c r="C147" s="206"/>
      <c r="D147" s="196" t="s">
        <v>154</v>
      </c>
      <c r="E147" s="207" t="s">
        <v>19</v>
      </c>
      <c r="F147" s="208" t="s">
        <v>190</v>
      </c>
      <c r="G147" s="206"/>
      <c r="H147" s="209">
        <v>7.134</v>
      </c>
      <c r="I147" s="210"/>
      <c r="J147" s="206"/>
      <c r="K147" s="206"/>
      <c r="L147" s="211"/>
      <c r="M147" s="212"/>
      <c r="N147" s="213"/>
      <c r="O147" s="213"/>
      <c r="P147" s="213"/>
      <c r="Q147" s="213"/>
      <c r="R147" s="213"/>
      <c r="S147" s="213"/>
      <c r="T147" s="214"/>
      <c r="AT147" s="215" t="s">
        <v>154</v>
      </c>
      <c r="AU147" s="215" t="s">
        <v>152</v>
      </c>
      <c r="AV147" s="13" t="s">
        <v>88</v>
      </c>
      <c r="AW147" s="13" t="s">
        <v>38</v>
      </c>
      <c r="AX147" s="13" t="s">
        <v>78</v>
      </c>
      <c r="AY147" s="215" t="s">
        <v>141</v>
      </c>
    </row>
    <row r="148" spans="2:51" s="14" customFormat="1" ht="11.25">
      <c r="B148" s="216"/>
      <c r="C148" s="217"/>
      <c r="D148" s="196" t="s">
        <v>154</v>
      </c>
      <c r="E148" s="218" t="s">
        <v>19</v>
      </c>
      <c r="F148" s="219" t="s">
        <v>173</v>
      </c>
      <c r="G148" s="217"/>
      <c r="H148" s="220">
        <v>7.134</v>
      </c>
      <c r="I148" s="221"/>
      <c r="J148" s="217"/>
      <c r="K148" s="217"/>
      <c r="L148" s="222"/>
      <c r="M148" s="223"/>
      <c r="N148" s="224"/>
      <c r="O148" s="224"/>
      <c r="P148" s="224"/>
      <c r="Q148" s="224"/>
      <c r="R148" s="224"/>
      <c r="S148" s="224"/>
      <c r="T148" s="225"/>
      <c r="AT148" s="226" t="s">
        <v>154</v>
      </c>
      <c r="AU148" s="226" t="s">
        <v>152</v>
      </c>
      <c r="AV148" s="14" t="s">
        <v>152</v>
      </c>
      <c r="AW148" s="14" t="s">
        <v>38</v>
      </c>
      <c r="AX148" s="14" t="s">
        <v>78</v>
      </c>
      <c r="AY148" s="226" t="s">
        <v>141</v>
      </c>
    </row>
    <row r="149" spans="2:51" s="12" customFormat="1" ht="11.25">
      <c r="B149" s="194"/>
      <c r="C149" s="195"/>
      <c r="D149" s="196" t="s">
        <v>154</v>
      </c>
      <c r="E149" s="197" t="s">
        <v>19</v>
      </c>
      <c r="F149" s="198" t="s">
        <v>157</v>
      </c>
      <c r="G149" s="195"/>
      <c r="H149" s="197" t="s">
        <v>19</v>
      </c>
      <c r="I149" s="199"/>
      <c r="J149" s="195"/>
      <c r="K149" s="195"/>
      <c r="L149" s="200"/>
      <c r="M149" s="201"/>
      <c r="N149" s="202"/>
      <c r="O149" s="202"/>
      <c r="P149" s="202"/>
      <c r="Q149" s="202"/>
      <c r="R149" s="202"/>
      <c r="S149" s="202"/>
      <c r="T149" s="203"/>
      <c r="AT149" s="204" t="s">
        <v>154</v>
      </c>
      <c r="AU149" s="204" t="s">
        <v>152</v>
      </c>
      <c r="AV149" s="12" t="s">
        <v>86</v>
      </c>
      <c r="AW149" s="12" t="s">
        <v>38</v>
      </c>
      <c r="AX149" s="12" t="s">
        <v>78</v>
      </c>
      <c r="AY149" s="204" t="s">
        <v>141</v>
      </c>
    </row>
    <row r="150" spans="2:51" s="12" customFormat="1" ht="11.25">
      <c r="B150" s="194"/>
      <c r="C150" s="195"/>
      <c r="D150" s="196" t="s">
        <v>154</v>
      </c>
      <c r="E150" s="197" t="s">
        <v>19</v>
      </c>
      <c r="F150" s="198" t="s">
        <v>191</v>
      </c>
      <c r="G150" s="195"/>
      <c r="H150" s="197" t="s">
        <v>19</v>
      </c>
      <c r="I150" s="199"/>
      <c r="J150" s="195"/>
      <c r="K150" s="195"/>
      <c r="L150" s="200"/>
      <c r="M150" s="201"/>
      <c r="N150" s="202"/>
      <c r="O150" s="202"/>
      <c r="P150" s="202"/>
      <c r="Q150" s="202"/>
      <c r="R150" s="202"/>
      <c r="S150" s="202"/>
      <c r="T150" s="203"/>
      <c r="AT150" s="204" t="s">
        <v>154</v>
      </c>
      <c r="AU150" s="204" t="s">
        <v>152</v>
      </c>
      <c r="AV150" s="12" t="s">
        <v>86</v>
      </c>
      <c r="AW150" s="12" t="s">
        <v>38</v>
      </c>
      <c r="AX150" s="12" t="s">
        <v>78</v>
      </c>
      <c r="AY150" s="204" t="s">
        <v>141</v>
      </c>
    </row>
    <row r="151" spans="2:51" s="13" customFormat="1" ht="11.25">
      <c r="B151" s="205"/>
      <c r="C151" s="206"/>
      <c r="D151" s="196" t="s">
        <v>154</v>
      </c>
      <c r="E151" s="207" t="s">
        <v>19</v>
      </c>
      <c r="F151" s="208" t="s">
        <v>192</v>
      </c>
      <c r="G151" s="206"/>
      <c r="H151" s="209">
        <v>-977.613</v>
      </c>
      <c r="I151" s="210"/>
      <c r="J151" s="206"/>
      <c r="K151" s="206"/>
      <c r="L151" s="211"/>
      <c r="M151" s="212"/>
      <c r="N151" s="213"/>
      <c r="O151" s="213"/>
      <c r="P151" s="213"/>
      <c r="Q151" s="213"/>
      <c r="R151" s="213"/>
      <c r="S151" s="213"/>
      <c r="T151" s="214"/>
      <c r="AT151" s="215" t="s">
        <v>154</v>
      </c>
      <c r="AU151" s="215" t="s">
        <v>152</v>
      </c>
      <c r="AV151" s="13" t="s">
        <v>88</v>
      </c>
      <c r="AW151" s="13" t="s">
        <v>38</v>
      </c>
      <c r="AX151" s="13" t="s">
        <v>78</v>
      </c>
      <c r="AY151" s="215" t="s">
        <v>141</v>
      </c>
    </row>
    <row r="152" spans="2:51" s="15" customFormat="1" ht="11.25">
      <c r="B152" s="227"/>
      <c r="C152" s="228"/>
      <c r="D152" s="196" t="s">
        <v>154</v>
      </c>
      <c r="E152" s="229" t="s">
        <v>19</v>
      </c>
      <c r="F152" s="230" t="s">
        <v>193</v>
      </c>
      <c r="G152" s="228"/>
      <c r="H152" s="231">
        <v>735.8209999999997</v>
      </c>
      <c r="I152" s="232"/>
      <c r="J152" s="228"/>
      <c r="K152" s="228"/>
      <c r="L152" s="233"/>
      <c r="M152" s="234"/>
      <c r="N152" s="235"/>
      <c r="O152" s="235"/>
      <c r="P152" s="235"/>
      <c r="Q152" s="235"/>
      <c r="R152" s="235"/>
      <c r="S152" s="235"/>
      <c r="T152" s="236"/>
      <c r="AT152" s="237" t="s">
        <v>154</v>
      </c>
      <c r="AU152" s="237" t="s">
        <v>152</v>
      </c>
      <c r="AV152" s="15" t="s">
        <v>151</v>
      </c>
      <c r="AW152" s="15" t="s">
        <v>38</v>
      </c>
      <c r="AX152" s="15" t="s">
        <v>86</v>
      </c>
      <c r="AY152" s="237" t="s">
        <v>141</v>
      </c>
    </row>
    <row r="153" spans="2:65" s="1" customFormat="1" ht="16.5" customHeight="1">
      <c r="B153" s="35"/>
      <c r="C153" s="181" t="s">
        <v>88</v>
      </c>
      <c r="D153" s="181" t="s">
        <v>146</v>
      </c>
      <c r="E153" s="182" t="s">
        <v>194</v>
      </c>
      <c r="F153" s="183" t="s">
        <v>195</v>
      </c>
      <c r="G153" s="184" t="s">
        <v>149</v>
      </c>
      <c r="H153" s="185">
        <v>735.821</v>
      </c>
      <c r="I153" s="186"/>
      <c r="J153" s="187">
        <f>ROUND(I153*H153,2)</f>
        <v>0</v>
      </c>
      <c r="K153" s="183" t="s">
        <v>150</v>
      </c>
      <c r="L153" s="39"/>
      <c r="M153" s="188" t="s">
        <v>19</v>
      </c>
      <c r="N153" s="189" t="s">
        <v>49</v>
      </c>
      <c r="O153" s="64"/>
      <c r="P153" s="190">
        <f>O153*H153</f>
        <v>0</v>
      </c>
      <c r="Q153" s="190">
        <v>0.00026</v>
      </c>
      <c r="R153" s="190">
        <f>Q153*H153</f>
        <v>0.19131346</v>
      </c>
      <c r="S153" s="190">
        <v>0</v>
      </c>
      <c r="T153" s="191">
        <f>S153*H153</f>
        <v>0</v>
      </c>
      <c r="AR153" s="192" t="s">
        <v>151</v>
      </c>
      <c r="AT153" s="192" t="s">
        <v>146</v>
      </c>
      <c r="AU153" s="192" t="s">
        <v>152</v>
      </c>
      <c r="AY153" s="18" t="s">
        <v>141</v>
      </c>
      <c r="BE153" s="193">
        <f>IF(N153="základní",J153,0)</f>
        <v>0</v>
      </c>
      <c r="BF153" s="193">
        <f>IF(N153="snížená",J153,0)</f>
        <v>0</v>
      </c>
      <c r="BG153" s="193">
        <f>IF(N153="zákl. přenesená",J153,0)</f>
        <v>0</v>
      </c>
      <c r="BH153" s="193">
        <f>IF(N153="sníž. přenesená",J153,0)</f>
        <v>0</v>
      </c>
      <c r="BI153" s="193">
        <f>IF(N153="nulová",J153,0)</f>
        <v>0</v>
      </c>
      <c r="BJ153" s="18" t="s">
        <v>86</v>
      </c>
      <c r="BK153" s="193">
        <f>ROUND(I153*H153,2)</f>
        <v>0</v>
      </c>
      <c r="BL153" s="18" t="s">
        <v>151</v>
      </c>
      <c r="BM153" s="192" t="s">
        <v>196</v>
      </c>
    </row>
    <row r="154" spans="2:65" s="1" customFormat="1" ht="24" customHeight="1">
      <c r="B154" s="35"/>
      <c r="C154" s="181" t="s">
        <v>152</v>
      </c>
      <c r="D154" s="181" t="s">
        <v>146</v>
      </c>
      <c r="E154" s="182" t="s">
        <v>197</v>
      </c>
      <c r="F154" s="183" t="s">
        <v>198</v>
      </c>
      <c r="G154" s="184" t="s">
        <v>149</v>
      </c>
      <c r="H154" s="185">
        <v>316.272</v>
      </c>
      <c r="I154" s="186"/>
      <c r="J154" s="187">
        <f>ROUND(I154*H154,2)</f>
        <v>0</v>
      </c>
      <c r="K154" s="183" t="s">
        <v>150</v>
      </c>
      <c r="L154" s="39"/>
      <c r="M154" s="188" t="s">
        <v>19</v>
      </c>
      <c r="N154" s="189" t="s">
        <v>49</v>
      </c>
      <c r="O154" s="64"/>
      <c r="P154" s="190">
        <f>O154*H154</f>
        <v>0</v>
      </c>
      <c r="Q154" s="190">
        <v>0</v>
      </c>
      <c r="R154" s="190">
        <f>Q154*H154</f>
        <v>0</v>
      </c>
      <c r="S154" s="190">
        <v>0</v>
      </c>
      <c r="T154" s="191">
        <f>S154*H154</f>
        <v>0</v>
      </c>
      <c r="AR154" s="192" t="s">
        <v>151</v>
      </c>
      <c r="AT154" s="192" t="s">
        <v>146</v>
      </c>
      <c r="AU154" s="192" t="s">
        <v>152</v>
      </c>
      <c r="AY154" s="18" t="s">
        <v>141</v>
      </c>
      <c r="BE154" s="193">
        <f>IF(N154="základní",J154,0)</f>
        <v>0</v>
      </c>
      <c r="BF154" s="193">
        <f>IF(N154="snížená",J154,0)</f>
        <v>0</v>
      </c>
      <c r="BG154" s="193">
        <f>IF(N154="zákl. přenesená",J154,0)</f>
        <v>0</v>
      </c>
      <c r="BH154" s="193">
        <f>IF(N154="sníž. přenesená",J154,0)</f>
        <v>0</v>
      </c>
      <c r="BI154" s="193">
        <f>IF(N154="nulová",J154,0)</f>
        <v>0</v>
      </c>
      <c r="BJ154" s="18" t="s">
        <v>86</v>
      </c>
      <c r="BK154" s="193">
        <f>ROUND(I154*H154,2)</f>
        <v>0</v>
      </c>
      <c r="BL154" s="18" t="s">
        <v>151</v>
      </c>
      <c r="BM154" s="192" t="s">
        <v>199</v>
      </c>
    </row>
    <row r="155" spans="2:47" s="1" customFormat="1" ht="39">
      <c r="B155" s="35"/>
      <c r="C155" s="36"/>
      <c r="D155" s="196" t="s">
        <v>200</v>
      </c>
      <c r="E155" s="36"/>
      <c r="F155" s="238" t="s">
        <v>201</v>
      </c>
      <c r="G155" s="36"/>
      <c r="H155" s="36"/>
      <c r="I155" s="108"/>
      <c r="J155" s="36"/>
      <c r="K155" s="36"/>
      <c r="L155" s="39"/>
      <c r="M155" s="239"/>
      <c r="N155" s="64"/>
      <c r="O155" s="64"/>
      <c r="P155" s="64"/>
      <c r="Q155" s="64"/>
      <c r="R155" s="64"/>
      <c r="S155" s="64"/>
      <c r="T155" s="65"/>
      <c r="AT155" s="18" t="s">
        <v>200</v>
      </c>
      <c r="AU155" s="18" t="s">
        <v>152</v>
      </c>
    </row>
    <row r="156" spans="2:47" s="1" customFormat="1" ht="19.5">
      <c r="B156" s="35"/>
      <c r="C156" s="36"/>
      <c r="D156" s="196" t="s">
        <v>202</v>
      </c>
      <c r="E156" s="36"/>
      <c r="F156" s="238" t="s">
        <v>203</v>
      </c>
      <c r="G156" s="36"/>
      <c r="H156" s="36"/>
      <c r="I156" s="108"/>
      <c r="J156" s="36"/>
      <c r="K156" s="36"/>
      <c r="L156" s="39"/>
      <c r="M156" s="239"/>
      <c r="N156" s="64"/>
      <c r="O156" s="64"/>
      <c r="P156" s="64"/>
      <c r="Q156" s="64"/>
      <c r="R156" s="64"/>
      <c r="S156" s="64"/>
      <c r="T156" s="65"/>
      <c r="AT156" s="18" t="s">
        <v>202</v>
      </c>
      <c r="AU156" s="18" t="s">
        <v>152</v>
      </c>
    </row>
    <row r="157" spans="2:51" s="12" customFormat="1" ht="11.25">
      <c r="B157" s="194"/>
      <c r="C157" s="195"/>
      <c r="D157" s="196" t="s">
        <v>154</v>
      </c>
      <c r="E157" s="197" t="s">
        <v>19</v>
      </c>
      <c r="F157" s="198" t="s">
        <v>204</v>
      </c>
      <c r="G157" s="195"/>
      <c r="H157" s="197" t="s">
        <v>19</v>
      </c>
      <c r="I157" s="199"/>
      <c r="J157" s="195"/>
      <c r="K157" s="195"/>
      <c r="L157" s="200"/>
      <c r="M157" s="201"/>
      <c r="N157" s="202"/>
      <c r="O157" s="202"/>
      <c r="P157" s="202"/>
      <c r="Q157" s="202"/>
      <c r="R157" s="202"/>
      <c r="S157" s="202"/>
      <c r="T157" s="203"/>
      <c r="AT157" s="204" t="s">
        <v>154</v>
      </c>
      <c r="AU157" s="204" t="s">
        <v>152</v>
      </c>
      <c r="AV157" s="12" t="s">
        <v>86</v>
      </c>
      <c r="AW157" s="12" t="s">
        <v>38</v>
      </c>
      <c r="AX157" s="12" t="s">
        <v>78</v>
      </c>
      <c r="AY157" s="204" t="s">
        <v>141</v>
      </c>
    </row>
    <row r="158" spans="2:51" s="13" customFormat="1" ht="11.25">
      <c r="B158" s="205"/>
      <c r="C158" s="206"/>
      <c r="D158" s="196" t="s">
        <v>154</v>
      </c>
      <c r="E158" s="207" t="s">
        <v>19</v>
      </c>
      <c r="F158" s="208" t="s">
        <v>205</v>
      </c>
      <c r="G158" s="206"/>
      <c r="H158" s="209">
        <v>161.28</v>
      </c>
      <c r="I158" s="210"/>
      <c r="J158" s="206"/>
      <c r="K158" s="206"/>
      <c r="L158" s="211"/>
      <c r="M158" s="212"/>
      <c r="N158" s="213"/>
      <c r="O158" s="213"/>
      <c r="P158" s="213"/>
      <c r="Q158" s="213"/>
      <c r="R158" s="213"/>
      <c r="S158" s="213"/>
      <c r="T158" s="214"/>
      <c r="AT158" s="215" t="s">
        <v>154</v>
      </c>
      <c r="AU158" s="215" t="s">
        <v>152</v>
      </c>
      <c r="AV158" s="13" t="s">
        <v>88</v>
      </c>
      <c r="AW158" s="13" t="s">
        <v>38</v>
      </c>
      <c r="AX158" s="13" t="s">
        <v>78</v>
      </c>
      <c r="AY158" s="215" t="s">
        <v>141</v>
      </c>
    </row>
    <row r="159" spans="2:51" s="13" customFormat="1" ht="11.25">
      <c r="B159" s="205"/>
      <c r="C159" s="206"/>
      <c r="D159" s="196" t="s">
        <v>154</v>
      </c>
      <c r="E159" s="207" t="s">
        <v>19</v>
      </c>
      <c r="F159" s="208" t="s">
        <v>206</v>
      </c>
      <c r="G159" s="206"/>
      <c r="H159" s="209">
        <v>143.592</v>
      </c>
      <c r="I159" s="210"/>
      <c r="J159" s="206"/>
      <c r="K159" s="206"/>
      <c r="L159" s="211"/>
      <c r="M159" s="212"/>
      <c r="N159" s="213"/>
      <c r="O159" s="213"/>
      <c r="P159" s="213"/>
      <c r="Q159" s="213"/>
      <c r="R159" s="213"/>
      <c r="S159" s="213"/>
      <c r="T159" s="214"/>
      <c r="AT159" s="215" t="s">
        <v>154</v>
      </c>
      <c r="AU159" s="215" t="s">
        <v>152</v>
      </c>
      <c r="AV159" s="13" t="s">
        <v>88</v>
      </c>
      <c r="AW159" s="13" t="s">
        <v>38</v>
      </c>
      <c r="AX159" s="13" t="s">
        <v>78</v>
      </c>
      <c r="AY159" s="215" t="s">
        <v>141</v>
      </c>
    </row>
    <row r="160" spans="2:51" s="13" customFormat="1" ht="11.25">
      <c r="B160" s="205"/>
      <c r="C160" s="206"/>
      <c r="D160" s="196" t="s">
        <v>154</v>
      </c>
      <c r="E160" s="207" t="s">
        <v>19</v>
      </c>
      <c r="F160" s="208" t="s">
        <v>207</v>
      </c>
      <c r="G160" s="206"/>
      <c r="H160" s="209">
        <v>7.313</v>
      </c>
      <c r="I160" s="210"/>
      <c r="J160" s="206"/>
      <c r="K160" s="206"/>
      <c r="L160" s="211"/>
      <c r="M160" s="212"/>
      <c r="N160" s="213"/>
      <c r="O160" s="213"/>
      <c r="P160" s="213"/>
      <c r="Q160" s="213"/>
      <c r="R160" s="213"/>
      <c r="S160" s="213"/>
      <c r="T160" s="214"/>
      <c r="AT160" s="215" t="s">
        <v>154</v>
      </c>
      <c r="AU160" s="215" t="s">
        <v>152</v>
      </c>
      <c r="AV160" s="13" t="s">
        <v>88</v>
      </c>
      <c r="AW160" s="13" t="s">
        <v>38</v>
      </c>
      <c r="AX160" s="13" t="s">
        <v>78</v>
      </c>
      <c r="AY160" s="215" t="s">
        <v>141</v>
      </c>
    </row>
    <row r="161" spans="2:51" s="13" customFormat="1" ht="11.25">
      <c r="B161" s="205"/>
      <c r="C161" s="206"/>
      <c r="D161" s="196" t="s">
        <v>154</v>
      </c>
      <c r="E161" s="207" t="s">
        <v>19</v>
      </c>
      <c r="F161" s="208" t="s">
        <v>208</v>
      </c>
      <c r="G161" s="206"/>
      <c r="H161" s="209">
        <v>4.087</v>
      </c>
      <c r="I161" s="210"/>
      <c r="J161" s="206"/>
      <c r="K161" s="206"/>
      <c r="L161" s="211"/>
      <c r="M161" s="212"/>
      <c r="N161" s="213"/>
      <c r="O161" s="213"/>
      <c r="P161" s="213"/>
      <c r="Q161" s="213"/>
      <c r="R161" s="213"/>
      <c r="S161" s="213"/>
      <c r="T161" s="214"/>
      <c r="AT161" s="215" t="s">
        <v>154</v>
      </c>
      <c r="AU161" s="215" t="s">
        <v>152</v>
      </c>
      <c r="AV161" s="13" t="s">
        <v>88</v>
      </c>
      <c r="AW161" s="13" t="s">
        <v>38</v>
      </c>
      <c r="AX161" s="13" t="s">
        <v>78</v>
      </c>
      <c r="AY161" s="215" t="s">
        <v>141</v>
      </c>
    </row>
    <row r="162" spans="2:51" s="15" customFormat="1" ht="11.25">
      <c r="B162" s="227"/>
      <c r="C162" s="228"/>
      <c r="D162" s="196" t="s">
        <v>154</v>
      </c>
      <c r="E162" s="229" t="s">
        <v>19</v>
      </c>
      <c r="F162" s="230" t="s">
        <v>193</v>
      </c>
      <c r="G162" s="228"/>
      <c r="H162" s="231">
        <v>316.272</v>
      </c>
      <c r="I162" s="232"/>
      <c r="J162" s="228"/>
      <c r="K162" s="228"/>
      <c r="L162" s="233"/>
      <c r="M162" s="234"/>
      <c r="N162" s="235"/>
      <c r="O162" s="235"/>
      <c r="P162" s="235"/>
      <c r="Q162" s="235"/>
      <c r="R162" s="235"/>
      <c r="S162" s="235"/>
      <c r="T162" s="236"/>
      <c r="AT162" s="237" t="s">
        <v>154</v>
      </c>
      <c r="AU162" s="237" t="s">
        <v>152</v>
      </c>
      <c r="AV162" s="15" t="s">
        <v>151</v>
      </c>
      <c r="AW162" s="15" t="s">
        <v>38</v>
      </c>
      <c r="AX162" s="15" t="s">
        <v>86</v>
      </c>
      <c r="AY162" s="237" t="s">
        <v>141</v>
      </c>
    </row>
    <row r="163" spans="2:65" s="1" customFormat="1" ht="16.5" customHeight="1">
      <c r="B163" s="35"/>
      <c r="C163" s="181" t="s">
        <v>151</v>
      </c>
      <c r="D163" s="181" t="s">
        <v>146</v>
      </c>
      <c r="E163" s="182" t="s">
        <v>209</v>
      </c>
      <c r="F163" s="183" t="s">
        <v>210</v>
      </c>
      <c r="G163" s="184" t="s">
        <v>149</v>
      </c>
      <c r="H163" s="185">
        <v>94.927</v>
      </c>
      <c r="I163" s="186"/>
      <c r="J163" s="187">
        <f>ROUND(I163*H163,2)</f>
        <v>0</v>
      </c>
      <c r="K163" s="183" t="s">
        <v>150</v>
      </c>
      <c r="L163" s="39"/>
      <c r="M163" s="188" t="s">
        <v>19</v>
      </c>
      <c r="N163" s="189" t="s">
        <v>49</v>
      </c>
      <c r="O163" s="64"/>
      <c r="P163" s="190">
        <f>O163*H163</f>
        <v>0</v>
      </c>
      <c r="Q163" s="190">
        <v>0.02048</v>
      </c>
      <c r="R163" s="190">
        <f>Q163*H163</f>
        <v>1.9441049600000002</v>
      </c>
      <c r="S163" s="190">
        <v>0</v>
      </c>
      <c r="T163" s="191">
        <f>S163*H163</f>
        <v>0</v>
      </c>
      <c r="AR163" s="192" t="s">
        <v>151</v>
      </c>
      <c r="AT163" s="192" t="s">
        <v>146</v>
      </c>
      <c r="AU163" s="192" t="s">
        <v>152</v>
      </c>
      <c r="AY163" s="18" t="s">
        <v>141</v>
      </c>
      <c r="BE163" s="193">
        <f>IF(N163="základní",J163,0)</f>
        <v>0</v>
      </c>
      <c r="BF163" s="193">
        <f>IF(N163="snížená",J163,0)</f>
        <v>0</v>
      </c>
      <c r="BG163" s="193">
        <f>IF(N163="zákl. přenesená",J163,0)</f>
        <v>0</v>
      </c>
      <c r="BH163" s="193">
        <f>IF(N163="sníž. přenesená",J163,0)</f>
        <v>0</v>
      </c>
      <c r="BI163" s="193">
        <f>IF(N163="nulová",J163,0)</f>
        <v>0</v>
      </c>
      <c r="BJ163" s="18" t="s">
        <v>86</v>
      </c>
      <c r="BK163" s="193">
        <f>ROUND(I163*H163,2)</f>
        <v>0</v>
      </c>
      <c r="BL163" s="18" t="s">
        <v>151</v>
      </c>
      <c r="BM163" s="192" t="s">
        <v>211</v>
      </c>
    </row>
    <row r="164" spans="2:47" s="1" customFormat="1" ht="97.5">
      <c r="B164" s="35"/>
      <c r="C164" s="36"/>
      <c r="D164" s="196" t="s">
        <v>200</v>
      </c>
      <c r="E164" s="36"/>
      <c r="F164" s="238" t="s">
        <v>212</v>
      </c>
      <c r="G164" s="36"/>
      <c r="H164" s="36"/>
      <c r="I164" s="108"/>
      <c r="J164" s="36"/>
      <c r="K164" s="36"/>
      <c r="L164" s="39"/>
      <c r="M164" s="239"/>
      <c r="N164" s="64"/>
      <c r="O164" s="64"/>
      <c r="P164" s="64"/>
      <c r="Q164" s="64"/>
      <c r="R164" s="64"/>
      <c r="S164" s="64"/>
      <c r="T164" s="65"/>
      <c r="AT164" s="18" t="s">
        <v>200</v>
      </c>
      <c r="AU164" s="18" t="s">
        <v>152</v>
      </c>
    </row>
    <row r="165" spans="2:47" s="1" customFormat="1" ht="19.5">
      <c r="B165" s="35"/>
      <c r="C165" s="36"/>
      <c r="D165" s="196" t="s">
        <v>202</v>
      </c>
      <c r="E165" s="36"/>
      <c r="F165" s="238" t="s">
        <v>213</v>
      </c>
      <c r="G165" s="36"/>
      <c r="H165" s="36"/>
      <c r="I165" s="108"/>
      <c r="J165" s="36"/>
      <c r="K165" s="36"/>
      <c r="L165" s="39"/>
      <c r="M165" s="239"/>
      <c r="N165" s="64"/>
      <c r="O165" s="64"/>
      <c r="P165" s="64"/>
      <c r="Q165" s="64"/>
      <c r="R165" s="64"/>
      <c r="S165" s="64"/>
      <c r="T165" s="65"/>
      <c r="AT165" s="18" t="s">
        <v>202</v>
      </c>
      <c r="AU165" s="18" t="s">
        <v>152</v>
      </c>
    </row>
    <row r="166" spans="2:51" s="12" customFormat="1" ht="11.25">
      <c r="B166" s="194"/>
      <c r="C166" s="195"/>
      <c r="D166" s="196" t="s">
        <v>154</v>
      </c>
      <c r="E166" s="197" t="s">
        <v>19</v>
      </c>
      <c r="F166" s="198" t="s">
        <v>214</v>
      </c>
      <c r="G166" s="195"/>
      <c r="H166" s="197" t="s">
        <v>19</v>
      </c>
      <c r="I166" s="199"/>
      <c r="J166" s="195"/>
      <c r="K166" s="195"/>
      <c r="L166" s="200"/>
      <c r="M166" s="201"/>
      <c r="N166" s="202"/>
      <c r="O166" s="202"/>
      <c r="P166" s="202"/>
      <c r="Q166" s="202"/>
      <c r="R166" s="202"/>
      <c r="S166" s="202"/>
      <c r="T166" s="203"/>
      <c r="AT166" s="204" t="s">
        <v>154</v>
      </c>
      <c r="AU166" s="204" t="s">
        <v>152</v>
      </c>
      <c r="AV166" s="12" t="s">
        <v>86</v>
      </c>
      <c r="AW166" s="12" t="s">
        <v>38</v>
      </c>
      <c r="AX166" s="12" t="s">
        <v>78</v>
      </c>
      <c r="AY166" s="204" t="s">
        <v>141</v>
      </c>
    </row>
    <row r="167" spans="2:51" s="13" customFormat="1" ht="11.25">
      <c r="B167" s="205"/>
      <c r="C167" s="206"/>
      <c r="D167" s="196" t="s">
        <v>154</v>
      </c>
      <c r="E167" s="207" t="s">
        <v>19</v>
      </c>
      <c r="F167" s="208" t="s">
        <v>215</v>
      </c>
      <c r="G167" s="206"/>
      <c r="H167" s="209">
        <v>94.927</v>
      </c>
      <c r="I167" s="210"/>
      <c r="J167" s="206"/>
      <c r="K167" s="206"/>
      <c r="L167" s="211"/>
      <c r="M167" s="212"/>
      <c r="N167" s="213"/>
      <c r="O167" s="213"/>
      <c r="P167" s="213"/>
      <c r="Q167" s="213"/>
      <c r="R167" s="213"/>
      <c r="S167" s="213"/>
      <c r="T167" s="214"/>
      <c r="AT167" s="215" t="s">
        <v>154</v>
      </c>
      <c r="AU167" s="215" t="s">
        <v>152</v>
      </c>
      <c r="AV167" s="13" t="s">
        <v>88</v>
      </c>
      <c r="AW167" s="13" t="s">
        <v>38</v>
      </c>
      <c r="AX167" s="13" t="s">
        <v>86</v>
      </c>
      <c r="AY167" s="215" t="s">
        <v>141</v>
      </c>
    </row>
    <row r="168" spans="2:65" s="1" customFormat="1" ht="24" customHeight="1">
      <c r="B168" s="35"/>
      <c r="C168" s="181" t="s">
        <v>216</v>
      </c>
      <c r="D168" s="181" t="s">
        <v>146</v>
      </c>
      <c r="E168" s="182" t="s">
        <v>217</v>
      </c>
      <c r="F168" s="183" t="s">
        <v>218</v>
      </c>
      <c r="G168" s="184" t="s">
        <v>149</v>
      </c>
      <c r="H168" s="185">
        <v>94.927</v>
      </c>
      <c r="I168" s="186"/>
      <c r="J168" s="187">
        <f>ROUND(I168*H168,2)</f>
        <v>0</v>
      </c>
      <c r="K168" s="183" t="s">
        <v>150</v>
      </c>
      <c r="L168" s="39"/>
      <c r="M168" s="188" t="s">
        <v>19</v>
      </c>
      <c r="N168" s="189" t="s">
        <v>49</v>
      </c>
      <c r="O168" s="64"/>
      <c r="P168" s="190">
        <f>O168*H168</f>
        <v>0</v>
      </c>
      <c r="Q168" s="190">
        <v>0.0079</v>
      </c>
      <c r="R168" s="190">
        <f>Q168*H168</f>
        <v>0.7499233000000002</v>
      </c>
      <c r="S168" s="190">
        <v>0</v>
      </c>
      <c r="T168" s="191">
        <f>S168*H168</f>
        <v>0</v>
      </c>
      <c r="AR168" s="192" t="s">
        <v>151</v>
      </c>
      <c r="AT168" s="192" t="s">
        <v>146</v>
      </c>
      <c r="AU168" s="192" t="s">
        <v>152</v>
      </c>
      <c r="AY168" s="18" t="s">
        <v>141</v>
      </c>
      <c r="BE168" s="193">
        <f>IF(N168="základní",J168,0)</f>
        <v>0</v>
      </c>
      <c r="BF168" s="193">
        <f>IF(N168="snížená",J168,0)</f>
        <v>0</v>
      </c>
      <c r="BG168" s="193">
        <f>IF(N168="zákl. přenesená",J168,0)</f>
        <v>0</v>
      </c>
      <c r="BH168" s="193">
        <f>IF(N168="sníž. přenesená",J168,0)</f>
        <v>0</v>
      </c>
      <c r="BI168" s="193">
        <f>IF(N168="nulová",J168,0)</f>
        <v>0</v>
      </c>
      <c r="BJ168" s="18" t="s">
        <v>86</v>
      </c>
      <c r="BK168" s="193">
        <f>ROUND(I168*H168,2)</f>
        <v>0</v>
      </c>
      <c r="BL168" s="18" t="s">
        <v>151</v>
      </c>
      <c r="BM168" s="192" t="s">
        <v>219</v>
      </c>
    </row>
    <row r="169" spans="2:47" s="1" customFormat="1" ht="97.5">
      <c r="B169" s="35"/>
      <c r="C169" s="36"/>
      <c r="D169" s="196" t="s">
        <v>200</v>
      </c>
      <c r="E169" s="36"/>
      <c r="F169" s="238" t="s">
        <v>212</v>
      </c>
      <c r="G169" s="36"/>
      <c r="H169" s="36"/>
      <c r="I169" s="108"/>
      <c r="J169" s="36"/>
      <c r="K169" s="36"/>
      <c r="L169" s="39"/>
      <c r="M169" s="239"/>
      <c r="N169" s="64"/>
      <c r="O169" s="64"/>
      <c r="P169" s="64"/>
      <c r="Q169" s="64"/>
      <c r="R169" s="64"/>
      <c r="S169" s="64"/>
      <c r="T169" s="65"/>
      <c r="AT169" s="18" t="s">
        <v>200</v>
      </c>
      <c r="AU169" s="18" t="s">
        <v>152</v>
      </c>
    </row>
    <row r="170" spans="2:47" s="1" customFormat="1" ht="19.5">
      <c r="B170" s="35"/>
      <c r="C170" s="36"/>
      <c r="D170" s="196" t="s">
        <v>202</v>
      </c>
      <c r="E170" s="36"/>
      <c r="F170" s="238" t="s">
        <v>213</v>
      </c>
      <c r="G170" s="36"/>
      <c r="H170" s="36"/>
      <c r="I170" s="108"/>
      <c r="J170" s="36"/>
      <c r="K170" s="36"/>
      <c r="L170" s="39"/>
      <c r="M170" s="239"/>
      <c r="N170" s="64"/>
      <c r="O170" s="64"/>
      <c r="P170" s="64"/>
      <c r="Q170" s="64"/>
      <c r="R170" s="64"/>
      <c r="S170" s="64"/>
      <c r="T170" s="65"/>
      <c r="AT170" s="18" t="s">
        <v>202</v>
      </c>
      <c r="AU170" s="18" t="s">
        <v>152</v>
      </c>
    </row>
    <row r="171" spans="2:65" s="1" customFormat="1" ht="24" customHeight="1">
      <c r="B171" s="35"/>
      <c r="C171" s="181" t="s">
        <v>142</v>
      </c>
      <c r="D171" s="181" t="s">
        <v>146</v>
      </c>
      <c r="E171" s="182" t="s">
        <v>220</v>
      </c>
      <c r="F171" s="183" t="s">
        <v>221</v>
      </c>
      <c r="G171" s="184" t="s">
        <v>149</v>
      </c>
      <c r="H171" s="185">
        <v>0.909</v>
      </c>
      <c r="I171" s="186"/>
      <c r="J171" s="187">
        <f>ROUND(I171*H171,2)</f>
        <v>0</v>
      </c>
      <c r="K171" s="183" t="s">
        <v>150</v>
      </c>
      <c r="L171" s="39"/>
      <c r="M171" s="188" t="s">
        <v>19</v>
      </c>
      <c r="N171" s="189" t="s">
        <v>49</v>
      </c>
      <c r="O171" s="64"/>
      <c r="P171" s="190">
        <f>O171*H171</f>
        <v>0</v>
      </c>
      <c r="Q171" s="190">
        <v>0.00825</v>
      </c>
      <c r="R171" s="190">
        <f>Q171*H171</f>
        <v>0.007499250000000001</v>
      </c>
      <c r="S171" s="190">
        <v>0</v>
      </c>
      <c r="T171" s="191">
        <f>S171*H171</f>
        <v>0</v>
      </c>
      <c r="AR171" s="192" t="s">
        <v>151</v>
      </c>
      <c r="AT171" s="192" t="s">
        <v>146</v>
      </c>
      <c r="AU171" s="192" t="s">
        <v>152</v>
      </c>
      <c r="AY171" s="18" t="s">
        <v>141</v>
      </c>
      <c r="BE171" s="193">
        <f>IF(N171="základní",J171,0)</f>
        <v>0</v>
      </c>
      <c r="BF171" s="193">
        <f>IF(N171="snížená",J171,0)</f>
        <v>0</v>
      </c>
      <c r="BG171" s="193">
        <f>IF(N171="zákl. přenesená",J171,0)</f>
        <v>0</v>
      </c>
      <c r="BH171" s="193">
        <f>IF(N171="sníž. přenesená",J171,0)</f>
        <v>0</v>
      </c>
      <c r="BI171" s="193">
        <f>IF(N171="nulová",J171,0)</f>
        <v>0</v>
      </c>
      <c r="BJ171" s="18" t="s">
        <v>86</v>
      </c>
      <c r="BK171" s="193">
        <f>ROUND(I171*H171,2)</f>
        <v>0</v>
      </c>
      <c r="BL171" s="18" t="s">
        <v>151</v>
      </c>
      <c r="BM171" s="192" t="s">
        <v>222</v>
      </c>
    </row>
    <row r="172" spans="2:47" s="1" customFormat="1" ht="175.5">
      <c r="B172" s="35"/>
      <c r="C172" s="36"/>
      <c r="D172" s="196" t="s">
        <v>200</v>
      </c>
      <c r="E172" s="36"/>
      <c r="F172" s="238" t="s">
        <v>223</v>
      </c>
      <c r="G172" s="36"/>
      <c r="H172" s="36"/>
      <c r="I172" s="108"/>
      <c r="J172" s="36"/>
      <c r="K172" s="36"/>
      <c r="L172" s="39"/>
      <c r="M172" s="239"/>
      <c r="N172" s="64"/>
      <c r="O172" s="64"/>
      <c r="P172" s="64"/>
      <c r="Q172" s="64"/>
      <c r="R172" s="64"/>
      <c r="S172" s="64"/>
      <c r="T172" s="65"/>
      <c r="AT172" s="18" t="s">
        <v>200</v>
      </c>
      <c r="AU172" s="18" t="s">
        <v>152</v>
      </c>
    </row>
    <row r="173" spans="2:47" s="1" customFormat="1" ht="19.5">
      <c r="B173" s="35"/>
      <c r="C173" s="36"/>
      <c r="D173" s="196" t="s">
        <v>202</v>
      </c>
      <c r="E173" s="36"/>
      <c r="F173" s="238" t="s">
        <v>224</v>
      </c>
      <c r="G173" s="36"/>
      <c r="H173" s="36"/>
      <c r="I173" s="108"/>
      <c r="J173" s="36"/>
      <c r="K173" s="36"/>
      <c r="L173" s="39"/>
      <c r="M173" s="239"/>
      <c r="N173" s="64"/>
      <c r="O173" s="64"/>
      <c r="P173" s="64"/>
      <c r="Q173" s="64"/>
      <c r="R173" s="64"/>
      <c r="S173" s="64"/>
      <c r="T173" s="65"/>
      <c r="AT173" s="18" t="s">
        <v>202</v>
      </c>
      <c r="AU173" s="18" t="s">
        <v>152</v>
      </c>
    </row>
    <row r="174" spans="2:51" s="12" customFormat="1" ht="11.25">
      <c r="B174" s="194"/>
      <c r="C174" s="195"/>
      <c r="D174" s="196" t="s">
        <v>154</v>
      </c>
      <c r="E174" s="197" t="s">
        <v>19</v>
      </c>
      <c r="F174" s="198" t="s">
        <v>155</v>
      </c>
      <c r="G174" s="195"/>
      <c r="H174" s="197" t="s">
        <v>19</v>
      </c>
      <c r="I174" s="199"/>
      <c r="J174" s="195"/>
      <c r="K174" s="195"/>
      <c r="L174" s="200"/>
      <c r="M174" s="201"/>
      <c r="N174" s="202"/>
      <c r="O174" s="202"/>
      <c r="P174" s="202"/>
      <c r="Q174" s="202"/>
      <c r="R174" s="202"/>
      <c r="S174" s="202"/>
      <c r="T174" s="203"/>
      <c r="AT174" s="204" t="s">
        <v>154</v>
      </c>
      <c r="AU174" s="204" t="s">
        <v>152</v>
      </c>
      <c r="AV174" s="12" t="s">
        <v>86</v>
      </c>
      <c r="AW174" s="12" t="s">
        <v>38</v>
      </c>
      <c r="AX174" s="12" t="s">
        <v>78</v>
      </c>
      <c r="AY174" s="204" t="s">
        <v>141</v>
      </c>
    </row>
    <row r="175" spans="2:51" s="12" customFormat="1" ht="11.25">
      <c r="B175" s="194"/>
      <c r="C175" s="195"/>
      <c r="D175" s="196" t="s">
        <v>154</v>
      </c>
      <c r="E175" s="197" t="s">
        <v>19</v>
      </c>
      <c r="F175" s="198" t="s">
        <v>174</v>
      </c>
      <c r="G175" s="195"/>
      <c r="H175" s="197" t="s">
        <v>19</v>
      </c>
      <c r="I175" s="199"/>
      <c r="J175" s="195"/>
      <c r="K175" s="195"/>
      <c r="L175" s="200"/>
      <c r="M175" s="201"/>
      <c r="N175" s="202"/>
      <c r="O175" s="202"/>
      <c r="P175" s="202"/>
      <c r="Q175" s="202"/>
      <c r="R175" s="202"/>
      <c r="S175" s="202"/>
      <c r="T175" s="203"/>
      <c r="AT175" s="204" t="s">
        <v>154</v>
      </c>
      <c r="AU175" s="204" t="s">
        <v>152</v>
      </c>
      <c r="AV175" s="12" t="s">
        <v>86</v>
      </c>
      <c r="AW175" s="12" t="s">
        <v>38</v>
      </c>
      <c r="AX175" s="12" t="s">
        <v>78</v>
      </c>
      <c r="AY175" s="204" t="s">
        <v>141</v>
      </c>
    </row>
    <row r="176" spans="2:51" s="13" customFormat="1" ht="11.25">
      <c r="B176" s="205"/>
      <c r="C176" s="206"/>
      <c r="D176" s="196" t="s">
        <v>154</v>
      </c>
      <c r="E176" s="207" t="s">
        <v>19</v>
      </c>
      <c r="F176" s="208" t="s">
        <v>225</v>
      </c>
      <c r="G176" s="206"/>
      <c r="H176" s="209">
        <v>0.909</v>
      </c>
      <c r="I176" s="210"/>
      <c r="J176" s="206"/>
      <c r="K176" s="206"/>
      <c r="L176" s="211"/>
      <c r="M176" s="212"/>
      <c r="N176" s="213"/>
      <c r="O176" s="213"/>
      <c r="P176" s="213"/>
      <c r="Q176" s="213"/>
      <c r="R176" s="213"/>
      <c r="S176" s="213"/>
      <c r="T176" s="214"/>
      <c r="AT176" s="215" t="s">
        <v>154</v>
      </c>
      <c r="AU176" s="215" t="s">
        <v>152</v>
      </c>
      <c r="AV176" s="13" t="s">
        <v>88</v>
      </c>
      <c r="AW176" s="13" t="s">
        <v>38</v>
      </c>
      <c r="AX176" s="13" t="s">
        <v>86</v>
      </c>
      <c r="AY176" s="215" t="s">
        <v>141</v>
      </c>
    </row>
    <row r="177" spans="2:65" s="1" customFormat="1" ht="16.5" customHeight="1">
      <c r="B177" s="35"/>
      <c r="C177" s="240" t="s">
        <v>226</v>
      </c>
      <c r="D177" s="240" t="s">
        <v>227</v>
      </c>
      <c r="E177" s="241" t="s">
        <v>228</v>
      </c>
      <c r="F177" s="242" t="s">
        <v>229</v>
      </c>
      <c r="G177" s="243" t="s">
        <v>149</v>
      </c>
      <c r="H177" s="244">
        <v>0.927</v>
      </c>
      <c r="I177" s="245"/>
      <c r="J177" s="246">
        <f>ROUND(I177*H177,2)</f>
        <v>0</v>
      </c>
      <c r="K177" s="242" t="s">
        <v>150</v>
      </c>
      <c r="L177" s="247"/>
      <c r="M177" s="248" t="s">
        <v>19</v>
      </c>
      <c r="N177" s="249" t="s">
        <v>49</v>
      </c>
      <c r="O177" s="64"/>
      <c r="P177" s="190">
        <f>O177*H177</f>
        <v>0</v>
      </c>
      <c r="Q177" s="190">
        <v>0.0028</v>
      </c>
      <c r="R177" s="190">
        <f>Q177*H177</f>
        <v>0.0025956</v>
      </c>
      <c r="S177" s="190">
        <v>0</v>
      </c>
      <c r="T177" s="191">
        <f>S177*H177</f>
        <v>0</v>
      </c>
      <c r="AR177" s="192" t="s">
        <v>230</v>
      </c>
      <c r="AT177" s="192" t="s">
        <v>227</v>
      </c>
      <c r="AU177" s="192" t="s">
        <v>152</v>
      </c>
      <c r="AY177" s="18" t="s">
        <v>141</v>
      </c>
      <c r="BE177" s="193">
        <f>IF(N177="základní",J177,0)</f>
        <v>0</v>
      </c>
      <c r="BF177" s="193">
        <f>IF(N177="snížená",J177,0)</f>
        <v>0</v>
      </c>
      <c r="BG177" s="193">
        <f>IF(N177="zákl. přenesená",J177,0)</f>
        <v>0</v>
      </c>
      <c r="BH177" s="193">
        <f>IF(N177="sníž. přenesená",J177,0)</f>
        <v>0</v>
      </c>
      <c r="BI177" s="193">
        <f>IF(N177="nulová",J177,0)</f>
        <v>0</v>
      </c>
      <c r="BJ177" s="18" t="s">
        <v>86</v>
      </c>
      <c r="BK177" s="193">
        <f>ROUND(I177*H177,2)</f>
        <v>0</v>
      </c>
      <c r="BL177" s="18" t="s">
        <v>151</v>
      </c>
      <c r="BM177" s="192" t="s">
        <v>231</v>
      </c>
    </row>
    <row r="178" spans="2:51" s="13" customFormat="1" ht="11.25">
      <c r="B178" s="205"/>
      <c r="C178" s="206"/>
      <c r="D178" s="196" t="s">
        <v>154</v>
      </c>
      <c r="E178" s="207" t="s">
        <v>19</v>
      </c>
      <c r="F178" s="208" t="s">
        <v>232</v>
      </c>
      <c r="G178" s="206"/>
      <c r="H178" s="209">
        <v>0.927</v>
      </c>
      <c r="I178" s="210"/>
      <c r="J178" s="206"/>
      <c r="K178" s="206"/>
      <c r="L178" s="211"/>
      <c r="M178" s="212"/>
      <c r="N178" s="213"/>
      <c r="O178" s="213"/>
      <c r="P178" s="213"/>
      <c r="Q178" s="213"/>
      <c r="R178" s="213"/>
      <c r="S178" s="213"/>
      <c r="T178" s="214"/>
      <c r="AT178" s="215" t="s">
        <v>154</v>
      </c>
      <c r="AU178" s="215" t="s">
        <v>152</v>
      </c>
      <c r="AV178" s="13" t="s">
        <v>88</v>
      </c>
      <c r="AW178" s="13" t="s">
        <v>38</v>
      </c>
      <c r="AX178" s="13" t="s">
        <v>86</v>
      </c>
      <c r="AY178" s="215" t="s">
        <v>141</v>
      </c>
    </row>
    <row r="179" spans="2:65" s="1" customFormat="1" ht="24" customHeight="1">
      <c r="B179" s="35"/>
      <c r="C179" s="181" t="s">
        <v>230</v>
      </c>
      <c r="D179" s="181" t="s">
        <v>146</v>
      </c>
      <c r="E179" s="182" t="s">
        <v>233</v>
      </c>
      <c r="F179" s="183" t="s">
        <v>234</v>
      </c>
      <c r="G179" s="184" t="s">
        <v>149</v>
      </c>
      <c r="H179" s="185">
        <v>42.766</v>
      </c>
      <c r="I179" s="186"/>
      <c r="J179" s="187">
        <f>ROUND(I179*H179,2)</f>
        <v>0</v>
      </c>
      <c r="K179" s="183" t="s">
        <v>150</v>
      </c>
      <c r="L179" s="39"/>
      <c r="M179" s="188" t="s">
        <v>19</v>
      </c>
      <c r="N179" s="189" t="s">
        <v>49</v>
      </c>
      <c r="O179" s="64"/>
      <c r="P179" s="190">
        <f>O179*H179</f>
        <v>0</v>
      </c>
      <c r="Q179" s="190">
        <v>0.00832</v>
      </c>
      <c r="R179" s="190">
        <f>Q179*H179</f>
        <v>0.3558131199999999</v>
      </c>
      <c r="S179" s="190">
        <v>0</v>
      </c>
      <c r="T179" s="191">
        <f>S179*H179</f>
        <v>0</v>
      </c>
      <c r="AR179" s="192" t="s">
        <v>151</v>
      </c>
      <c r="AT179" s="192" t="s">
        <v>146</v>
      </c>
      <c r="AU179" s="192" t="s">
        <v>152</v>
      </c>
      <c r="AY179" s="18" t="s">
        <v>141</v>
      </c>
      <c r="BE179" s="193">
        <f>IF(N179="základní",J179,0)</f>
        <v>0</v>
      </c>
      <c r="BF179" s="193">
        <f>IF(N179="snížená",J179,0)</f>
        <v>0</v>
      </c>
      <c r="BG179" s="193">
        <f>IF(N179="zákl. přenesená",J179,0)</f>
        <v>0</v>
      </c>
      <c r="BH179" s="193">
        <f>IF(N179="sníž. přenesená",J179,0)</f>
        <v>0</v>
      </c>
      <c r="BI179" s="193">
        <f>IF(N179="nulová",J179,0)</f>
        <v>0</v>
      </c>
      <c r="BJ179" s="18" t="s">
        <v>86</v>
      </c>
      <c r="BK179" s="193">
        <f>ROUND(I179*H179,2)</f>
        <v>0</v>
      </c>
      <c r="BL179" s="18" t="s">
        <v>151</v>
      </c>
      <c r="BM179" s="192" t="s">
        <v>235</v>
      </c>
    </row>
    <row r="180" spans="2:47" s="1" customFormat="1" ht="175.5">
      <c r="B180" s="35"/>
      <c r="C180" s="36"/>
      <c r="D180" s="196" t="s">
        <v>200</v>
      </c>
      <c r="E180" s="36"/>
      <c r="F180" s="238" t="s">
        <v>223</v>
      </c>
      <c r="G180" s="36"/>
      <c r="H180" s="36"/>
      <c r="I180" s="108"/>
      <c r="J180" s="36"/>
      <c r="K180" s="36"/>
      <c r="L180" s="39"/>
      <c r="M180" s="239"/>
      <c r="N180" s="64"/>
      <c r="O180" s="64"/>
      <c r="P180" s="64"/>
      <c r="Q180" s="64"/>
      <c r="R180" s="64"/>
      <c r="S180" s="64"/>
      <c r="T180" s="65"/>
      <c r="AT180" s="18" t="s">
        <v>200</v>
      </c>
      <c r="AU180" s="18" t="s">
        <v>152</v>
      </c>
    </row>
    <row r="181" spans="2:47" s="1" customFormat="1" ht="19.5">
      <c r="B181" s="35"/>
      <c r="C181" s="36"/>
      <c r="D181" s="196" t="s">
        <v>202</v>
      </c>
      <c r="E181" s="36"/>
      <c r="F181" s="238" t="s">
        <v>236</v>
      </c>
      <c r="G181" s="36"/>
      <c r="H181" s="36"/>
      <c r="I181" s="108"/>
      <c r="J181" s="36"/>
      <c r="K181" s="36"/>
      <c r="L181" s="39"/>
      <c r="M181" s="239"/>
      <c r="N181" s="64"/>
      <c r="O181" s="64"/>
      <c r="P181" s="64"/>
      <c r="Q181" s="64"/>
      <c r="R181" s="64"/>
      <c r="S181" s="64"/>
      <c r="T181" s="65"/>
      <c r="AT181" s="18" t="s">
        <v>202</v>
      </c>
      <c r="AU181" s="18" t="s">
        <v>152</v>
      </c>
    </row>
    <row r="182" spans="2:51" s="12" customFormat="1" ht="11.25">
      <c r="B182" s="194"/>
      <c r="C182" s="195"/>
      <c r="D182" s="196" t="s">
        <v>154</v>
      </c>
      <c r="E182" s="197" t="s">
        <v>19</v>
      </c>
      <c r="F182" s="198" t="s">
        <v>155</v>
      </c>
      <c r="G182" s="195"/>
      <c r="H182" s="197" t="s">
        <v>19</v>
      </c>
      <c r="I182" s="199"/>
      <c r="J182" s="195"/>
      <c r="K182" s="195"/>
      <c r="L182" s="200"/>
      <c r="M182" s="201"/>
      <c r="N182" s="202"/>
      <c r="O182" s="202"/>
      <c r="P182" s="202"/>
      <c r="Q182" s="202"/>
      <c r="R182" s="202"/>
      <c r="S182" s="202"/>
      <c r="T182" s="203"/>
      <c r="AT182" s="204" t="s">
        <v>154</v>
      </c>
      <c r="AU182" s="204" t="s">
        <v>152</v>
      </c>
      <c r="AV182" s="12" t="s">
        <v>86</v>
      </c>
      <c r="AW182" s="12" t="s">
        <v>38</v>
      </c>
      <c r="AX182" s="12" t="s">
        <v>78</v>
      </c>
      <c r="AY182" s="204" t="s">
        <v>141</v>
      </c>
    </row>
    <row r="183" spans="2:51" s="12" customFormat="1" ht="11.25">
      <c r="B183" s="194"/>
      <c r="C183" s="195"/>
      <c r="D183" s="196" t="s">
        <v>154</v>
      </c>
      <c r="E183" s="197" t="s">
        <v>19</v>
      </c>
      <c r="F183" s="198" t="s">
        <v>237</v>
      </c>
      <c r="G183" s="195"/>
      <c r="H183" s="197" t="s">
        <v>19</v>
      </c>
      <c r="I183" s="199"/>
      <c r="J183" s="195"/>
      <c r="K183" s="195"/>
      <c r="L183" s="200"/>
      <c r="M183" s="201"/>
      <c r="N183" s="202"/>
      <c r="O183" s="202"/>
      <c r="P183" s="202"/>
      <c r="Q183" s="202"/>
      <c r="R183" s="202"/>
      <c r="S183" s="202"/>
      <c r="T183" s="203"/>
      <c r="AT183" s="204" t="s">
        <v>154</v>
      </c>
      <c r="AU183" s="204" t="s">
        <v>152</v>
      </c>
      <c r="AV183" s="12" t="s">
        <v>86</v>
      </c>
      <c r="AW183" s="12" t="s">
        <v>38</v>
      </c>
      <c r="AX183" s="12" t="s">
        <v>78</v>
      </c>
      <c r="AY183" s="204" t="s">
        <v>141</v>
      </c>
    </row>
    <row r="184" spans="2:51" s="12" customFormat="1" ht="11.25">
      <c r="B184" s="194"/>
      <c r="C184" s="195"/>
      <c r="D184" s="196" t="s">
        <v>154</v>
      </c>
      <c r="E184" s="197" t="s">
        <v>19</v>
      </c>
      <c r="F184" s="198" t="s">
        <v>159</v>
      </c>
      <c r="G184" s="195"/>
      <c r="H184" s="197" t="s">
        <v>19</v>
      </c>
      <c r="I184" s="199"/>
      <c r="J184" s="195"/>
      <c r="K184" s="195"/>
      <c r="L184" s="200"/>
      <c r="M184" s="201"/>
      <c r="N184" s="202"/>
      <c r="O184" s="202"/>
      <c r="P184" s="202"/>
      <c r="Q184" s="202"/>
      <c r="R184" s="202"/>
      <c r="S184" s="202"/>
      <c r="T184" s="203"/>
      <c r="AT184" s="204" t="s">
        <v>154</v>
      </c>
      <c r="AU184" s="204" t="s">
        <v>152</v>
      </c>
      <c r="AV184" s="12" t="s">
        <v>86</v>
      </c>
      <c r="AW184" s="12" t="s">
        <v>38</v>
      </c>
      <c r="AX184" s="12" t="s">
        <v>78</v>
      </c>
      <c r="AY184" s="204" t="s">
        <v>141</v>
      </c>
    </row>
    <row r="185" spans="2:51" s="13" customFormat="1" ht="11.25">
      <c r="B185" s="205"/>
      <c r="C185" s="206"/>
      <c r="D185" s="196" t="s">
        <v>154</v>
      </c>
      <c r="E185" s="207" t="s">
        <v>19</v>
      </c>
      <c r="F185" s="208" t="s">
        <v>238</v>
      </c>
      <c r="G185" s="206"/>
      <c r="H185" s="209">
        <v>9.393</v>
      </c>
      <c r="I185" s="210"/>
      <c r="J185" s="206"/>
      <c r="K185" s="206"/>
      <c r="L185" s="211"/>
      <c r="M185" s="212"/>
      <c r="N185" s="213"/>
      <c r="O185" s="213"/>
      <c r="P185" s="213"/>
      <c r="Q185" s="213"/>
      <c r="R185" s="213"/>
      <c r="S185" s="213"/>
      <c r="T185" s="214"/>
      <c r="AT185" s="215" t="s">
        <v>154</v>
      </c>
      <c r="AU185" s="215" t="s">
        <v>152</v>
      </c>
      <c r="AV185" s="13" t="s">
        <v>88</v>
      </c>
      <c r="AW185" s="13" t="s">
        <v>38</v>
      </c>
      <c r="AX185" s="13" t="s">
        <v>78</v>
      </c>
      <c r="AY185" s="215" t="s">
        <v>141</v>
      </c>
    </row>
    <row r="186" spans="2:51" s="12" customFormat="1" ht="11.25">
      <c r="B186" s="194"/>
      <c r="C186" s="195"/>
      <c r="D186" s="196" t="s">
        <v>154</v>
      </c>
      <c r="E186" s="197" t="s">
        <v>19</v>
      </c>
      <c r="F186" s="198" t="s">
        <v>161</v>
      </c>
      <c r="G186" s="195"/>
      <c r="H186" s="197" t="s">
        <v>19</v>
      </c>
      <c r="I186" s="199"/>
      <c r="J186" s="195"/>
      <c r="K186" s="195"/>
      <c r="L186" s="200"/>
      <c r="M186" s="201"/>
      <c r="N186" s="202"/>
      <c r="O186" s="202"/>
      <c r="P186" s="202"/>
      <c r="Q186" s="202"/>
      <c r="R186" s="202"/>
      <c r="S186" s="202"/>
      <c r="T186" s="203"/>
      <c r="AT186" s="204" t="s">
        <v>154</v>
      </c>
      <c r="AU186" s="204" t="s">
        <v>152</v>
      </c>
      <c r="AV186" s="12" t="s">
        <v>86</v>
      </c>
      <c r="AW186" s="12" t="s">
        <v>38</v>
      </c>
      <c r="AX186" s="12" t="s">
        <v>78</v>
      </c>
      <c r="AY186" s="204" t="s">
        <v>141</v>
      </c>
    </row>
    <row r="187" spans="2:51" s="13" customFormat="1" ht="11.25">
      <c r="B187" s="205"/>
      <c r="C187" s="206"/>
      <c r="D187" s="196" t="s">
        <v>154</v>
      </c>
      <c r="E187" s="207" t="s">
        <v>19</v>
      </c>
      <c r="F187" s="208" t="s">
        <v>239</v>
      </c>
      <c r="G187" s="206"/>
      <c r="H187" s="209">
        <v>11.025</v>
      </c>
      <c r="I187" s="210"/>
      <c r="J187" s="206"/>
      <c r="K187" s="206"/>
      <c r="L187" s="211"/>
      <c r="M187" s="212"/>
      <c r="N187" s="213"/>
      <c r="O187" s="213"/>
      <c r="P187" s="213"/>
      <c r="Q187" s="213"/>
      <c r="R187" s="213"/>
      <c r="S187" s="213"/>
      <c r="T187" s="214"/>
      <c r="AT187" s="215" t="s">
        <v>154</v>
      </c>
      <c r="AU187" s="215" t="s">
        <v>152</v>
      </c>
      <c r="AV187" s="13" t="s">
        <v>88</v>
      </c>
      <c r="AW187" s="13" t="s">
        <v>38</v>
      </c>
      <c r="AX187" s="13" t="s">
        <v>78</v>
      </c>
      <c r="AY187" s="215" t="s">
        <v>141</v>
      </c>
    </row>
    <row r="188" spans="2:51" s="12" customFormat="1" ht="11.25">
      <c r="B188" s="194"/>
      <c r="C188" s="195"/>
      <c r="D188" s="196" t="s">
        <v>154</v>
      </c>
      <c r="E188" s="197" t="s">
        <v>19</v>
      </c>
      <c r="F188" s="198" t="s">
        <v>163</v>
      </c>
      <c r="G188" s="195"/>
      <c r="H188" s="197" t="s">
        <v>19</v>
      </c>
      <c r="I188" s="199"/>
      <c r="J188" s="195"/>
      <c r="K188" s="195"/>
      <c r="L188" s="200"/>
      <c r="M188" s="201"/>
      <c r="N188" s="202"/>
      <c r="O188" s="202"/>
      <c r="P188" s="202"/>
      <c r="Q188" s="202"/>
      <c r="R188" s="202"/>
      <c r="S188" s="202"/>
      <c r="T188" s="203"/>
      <c r="AT188" s="204" t="s">
        <v>154</v>
      </c>
      <c r="AU188" s="204" t="s">
        <v>152</v>
      </c>
      <c r="AV188" s="12" t="s">
        <v>86</v>
      </c>
      <c r="AW188" s="12" t="s">
        <v>38</v>
      </c>
      <c r="AX188" s="12" t="s">
        <v>78</v>
      </c>
      <c r="AY188" s="204" t="s">
        <v>141</v>
      </c>
    </row>
    <row r="189" spans="2:51" s="13" customFormat="1" ht="11.25">
      <c r="B189" s="205"/>
      <c r="C189" s="206"/>
      <c r="D189" s="196" t="s">
        <v>154</v>
      </c>
      <c r="E189" s="207" t="s">
        <v>19</v>
      </c>
      <c r="F189" s="208" t="s">
        <v>240</v>
      </c>
      <c r="G189" s="206"/>
      <c r="H189" s="209">
        <v>14.914</v>
      </c>
      <c r="I189" s="210"/>
      <c r="J189" s="206"/>
      <c r="K189" s="206"/>
      <c r="L189" s="211"/>
      <c r="M189" s="212"/>
      <c r="N189" s="213"/>
      <c r="O189" s="213"/>
      <c r="P189" s="213"/>
      <c r="Q189" s="213"/>
      <c r="R189" s="213"/>
      <c r="S189" s="213"/>
      <c r="T189" s="214"/>
      <c r="AT189" s="215" t="s">
        <v>154</v>
      </c>
      <c r="AU189" s="215" t="s">
        <v>152</v>
      </c>
      <c r="AV189" s="13" t="s">
        <v>88</v>
      </c>
      <c r="AW189" s="13" t="s">
        <v>38</v>
      </c>
      <c r="AX189" s="13" t="s">
        <v>78</v>
      </c>
      <c r="AY189" s="215" t="s">
        <v>141</v>
      </c>
    </row>
    <row r="190" spans="2:51" s="12" customFormat="1" ht="11.25">
      <c r="B190" s="194"/>
      <c r="C190" s="195"/>
      <c r="D190" s="196" t="s">
        <v>154</v>
      </c>
      <c r="E190" s="197" t="s">
        <v>19</v>
      </c>
      <c r="F190" s="198" t="s">
        <v>165</v>
      </c>
      <c r="G190" s="195"/>
      <c r="H190" s="197" t="s">
        <v>19</v>
      </c>
      <c r="I190" s="199"/>
      <c r="J190" s="195"/>
      <c r="K190" s="195"/>
      <c r="L190" s="200"/>
      <c r="M190" s="201"/>
      <c r="N190" s="202"/>
      <c r="O190" s="202"/>
      <c r="P190" s="202"/>
      <c r="Q190" s="202"/>
      <c r="R190" s="202"/>
      <c r="S190" s="202"/>
      <c r="T190" s="203"/>
      <c r="AT190" s="204" t="s">
        <v>154</v>
      </c>
      <c r="AU190" s="204" t="s">
        <v>152</v>
      </c>
      <c r="AV190" s="12" t="s">
        <v>86</v>
      </c>
      <c r="AW190" s="12" t="s">
        <v>38</v>
      </c>
      <c r="AX190" s="12" t="s">
        <v>78</v>
      </c>
      <c r="AY190" s="204" t="s">
        <v>141</v>
      </c>
    </row>
    <row r="191" spans="2:51" s="13" customFormat="1" ht="11.25">
      <c r="B191" s="205"/>
      <c r="C191" s="206"/>
      <c r="D191" s="196" t="s">
        <v>154</v>
      </c>
      <c r="E191" s="207" t="s">
        <v>19</v>
      </c>
      <c r="F191" s="208" t="s">
        <v>241</v>
      </c>
      <c r="G191" s="206"/>
      <c r="H191" s="209">
        <v>7.434</v>
      </c>
      <c r="I191" s="210"/>
      <c r="J191" s="206"/>
      <c r="K191" s="206"/>
      <c r="L191" s="211"/>
      <c r="M191" s="212"/>
      <c r="N191" s="213"/>
      <c r="O191" s="213"/>
      <c r="P191" s="213"/>
      <c r="Q191" s="213"/>
      <c r="R191" s="213"/>
      <c r="S191" s="213"/>
      <c r="T191" s="214"/>
      <c r="AT191" s="215" t="s">
        <v>154</v>
      </c>
      <c r="AU191" s="215" t="s">
        <v>152</v>
      </c>
      <c r="AV191" s="13" t="s">
        <v>88</v>
      </c>
      <c r="AW191" s="13" t="s">
        <v>38</v>
      </c>
      <c r="AX191" s="13" t="s">
        <v>78</v>
      </c>
      <c r="AY191" s="215" t="s">
        <v>141</v>
      </c>
    </row>
    <row r="192" spans="2:51" s="15" customFormat="1" ht="11.25">
      <c r="B192" s="227"/>
      <c r="C192" s="228"/>
      <c r="D192" s="196" t="s">
        <v>154</v>
      </c>
      <c r="E192" s="229" t="s">
        <v>19</v>
      </c>
      <c r="F192" s="230" t="s">
        <v>193</v>
      </c>
      <c r="G192" s="228"/>
      <c r="H192" s="231">
        <v>42.766</v>
      </c>
      <c r="I192" s="232"/>
      <c r="J192" s="228"/>
      <c r="K192" s="228"/>
      <c r="L192" s="233"/>
      <c r="M192" s="234"/>
      <c r="N192" s="235"/>
      <c r="O192" s="235"/>
      <c r="P192" s="235"/>
      <c r="Q192" s="235"/>
      <c r="R192" s="235"/>
      <c r="S192" s="235"/>
      <c r="T192" s="236"/>
      <c r="AT192" s="237" t="s">
        <v>154</v>
      </c>
      <c r="AU192" s="237" t="s">
        <v>152</v>
      </c>
      <c r="AV192" s="15" t="s">
        <v>151</v>
      </c>
      <c r="AW192" s="15" t="s">
        <v>38</v>
      </c>
      <c r="AX192" s="15" t="s">
        <v>86</v>
      </c>
      <c r="AY192" s="237" t="s">
        <v>141</v>
      </c>
    </row>
    <row r="193" spans="2:65" s="1" customFormat="1" ht="16.5" customHeight="1">
      <c r="B193" s="35"/>
      <c r="C193" s="240" t="s">
        <v>242</v>
      </c>
      <c r="D193" s="240" t="s">
        <v>227</v>
      </c>
      <c r="E193" s="241" t="s">
        <v>243</v>
      </c>
      <c r="F193" s="242" t="s">
        <v>244</v>
      </c>
      <c r="G193" s="243" t="s">
        <v>149</v>
      </c>
      <c r="H193" s="244">
        <v>43.621</v>
      </c>
      <c r="I193" s="245"/>
      <c r="J193" s="246">
        <f>ROUND(I193*H193,2)</f>
        <v>0</v>
      </c>
      <c r="K193" s="242" t="s">
        <v>150</v>
      </c>
      <c r="L193" s="247"/>
      <c r="M193" s="248" t="s">
        <v>19</v>
      </c>
      <c r="N193" s="249" t="s">
        <v>49</v>
      </c>
      <c r="O193" s="64"/>
      <c r="P193" s="190">
        <f>O193*H193</f>
        <v>0</v>
      </c>
      <c r="Q193" s="190">
        <v>0.0035</v>
      </c>
      <c r="R193" s="190">
        <f>Q193*H193</f>
        <v>0.15267350000000002</v>
      </c>
      <c r="S193" s="190">
        <v>0</v>
      </c>
      <c r="T193" s="191">
        <f>S193*H193</f>
        <v>0</v>
      </c>
      <c r="AR193" s="192" t="s">
        <v>230</v>
      </c>
      <c r="AT193" s="192" t="s">
        <v>227</v>
      </c>
      <c r="AU193" s="192" t="s">
        <v>152</v>
      </c>
      <c r="AY193" s="18" t="s">
        <v>141</v>
      </c>
      <c r="BE193" s="193">
        <f>IF(N193="základní",J193,0)</f>
        <v>0</v>
      </c>
      <c r="BF193" s="193">
        <f>IF(N193="snížená",J193,0)</f>
        <v>0</v>
      </c>
      <c r="BG193" s="193">
        <f>IF(N193="zákl. přenesená",J193,0)</f>
        <v>0</v>
      </c>
      <c r="BH193" s="193">
        <f>IF(N193="sníž. přenesená",J193,0)</f>
        <v>0</v>
      </c>
      <c r="BI193" s="193">
        <f>IF(N193="nulová",J193,0)</f>
        <v>0</v>
      </c>
      <c r="BJ193" s="18" t="s">
        <v>86</v>
      </c>
      <c r="BK193" s="193">
        <f>ROUND(I193*H193,2)</f>
        <v>0</v>
      </c>
      <c r="BL193" s="18" t="s">
        <v>151</v>
      </c>
      <c r="BM193" s="192" t="s">
        <v>245</v>
      </c>
    </row>
    <row r="194" spans="2:51" s="13" customFormat="1" ht="11.25">
      <c r="B194" s="205"/>
      <c r="C194" s="206"/>
      <c r="D194" s="196" t="s">
        <v>154</v>
      </c>
      <c r="E194" s="207" t="s">
        <v>19</v>
      </c>
      <c r="F194" s="208" t="s">
        <v>246</v>
      </c>
      <c r="G194" s="206"/>
      <c r="H194" s="209">
        <v>43.621</v>
      </c>
      <c r="I194" s="210"/>
      <c r="J194" s="206"/>
      <c r="K194" s="206"/>
      <c r="L194" s="211"/>
      <c r="M194" s="212"/>
      <c r="N194" s="213"/>
      <c r="O194" s="213"/>
      <c r="P194" s="213"/>
      <c r="Q194" s="213"/>
      <c r="R194" s="213"/>
      <c r="S194" s="213"/>
      <c r="T194" s="214"/>
      <c r="AT194" s="215" t="s">
        <v>154</v>
      </c>
      <c r="AU194" s="215" t="s">
        <v>152</v>
      </c>
      <c r="AV194" s="13" t="s">
        <v>88</v>
      </c>
      <c r="AW194" s="13" t="s">
        <v>38</v>
      </c>
      <c r="AX194" s="13" t="s">
        <v>86</v>
      </c>
      <c r="AY194" s="215" t="s">
        <v>141</v>
      </c>
    </row>
    <row r="195" spans="2:65" s="1" customFormat="1" ht="24" customHeight="1">
      <c r="B195" s="35"/>
      <c r="C195" s="181" t="s">
        <v>247</v>
      </c>
      <c r="D195" s="181" t="s">
        <v>146</v>
      </c>
      <c r="E195" s="182" t="s">
        <v>248</v>
      </c>
      <c r="F195" s="183" t="s">
        <v>249</v>
      </c>
      <c r="G195" s="184" t="s">
        <v>149</v>
      </c>
      <c r="H195" s="185">
        <v>7.03</v>
      </c>
      <c r="I195" s="186"/>
      <c r="J195" s="187">
        <f>ROUND(I195*H195,2)</f>
        <v>0</v>
      </c>
      <c r="K195" s="183" t="s">
        <v>150</v>
      </c>
      <c r="L195" s="39"/>
      <c r="M195" s="188" t="s">
        <v>19</v>
      </c>
      <c r="N195" s="189" t="s">
        <v>49</v>
      </c>
      <c r="O195" s="64"/>
      <c r="P195" s="190">
        <f>O195*H195</f>
        <v>0</v>
      </c>
      <c r="Q195" s="190">
        <v>0.00931</v>
      </c>
      <c r="R195" s="190">
        <f>Q195*H195</f>
        <v>0.0654493</v>
      </c>
      <c r="S195" s="190">
        <v>0</v>
      </c>
      <c r="T195" s="191">
        <f>S195*H195</f>
        <v>0</v>
      </c>
      <c r="AR195" s="192" t="s">
        <v>151</v>
      </c>
      <c r="AT195" s="192" t="s">
        <v>146</v>
      </c>
      <c r="AU195" s="192" t="s">
        <v>152</v>
      </c>
      <c r="AY195" s="18" t="s">
        <v>141</v>
      </c>
      <c r="BE195" s="193">
        <f>IF(N195="základní",J195,0)</f>
        <v>0</v>
      </c>
      <c r="BF195" s="193">
        <f>IF(N195="snížená",J195,0)</f>
        <v>0</v>
      </c>
      <c r="BG195" s="193">
        <f>IF(N195="zákl. přenesená",J195,0)</f>
        <v>0</v>
      </c>
      <c r="BH195" s="193">
        <f>IF(N195="sníž. přenesená",J195,0)</f>
        <v>0</v>
      </c>
      <c r="BI195" s="193">
        <f>IF(N195="nulová",J195,0)</f>
        <v>0</v>
      </c>
      <c r="BJ195" s="18" t="s">
        <v>86</v>
      </c>
      <c r="BK195" s="193">
        <f>ROUND(I195*H195,2)</f>
        <v>0</v>
      </c>
      <c r="BL195" s="18" t="s">
        <v>151</v>
      </c>
      <c r="BM195" s="192" t="s">
        <v>250</v>
      </c>
    </row>
    <row r="196" spans="2:47" s="1" customFormat="1" ht="175.5">
      <c r="B196" s="35"/>
      <c r="C196" s="36"/>
      <c r="D196" s="196" t="s">
        <v>200</v>
      </c>
      <c r="E196" s="36"/>
      <c r="F196" s="238" t="s">
        <v>223</v>
      </c>
      <c r="G196" s="36"/>
      <c r="H196" s="36"/>
      <c r="I196" s="108"/>
      <c r="J196" s="36"/>
      <c r="K196" s="36"/>
      <c r="L196" s="39"/>
      <c r="M196" s="239"/>
      <c r="N196" s="64"/>
      <c r="O196" s="64"/>
      <c r="P196" s="64"/>
      <c r="Q196" s="64"/>
      <c r="R196" s="64"/>
      <c r="S196" s="64"/>
      <c r="T196" s="65"/>
      <c r="AT196" s="18" t="s">
        <v>200</v>
      </c>
      <c r="AU196" s="18" t="s">
        <v>152</v>
      </c>
    </row>
    <row r="197" spans="2:47" s="1" customFormat="1" ht="19.5">
      <c r="B197" s="35"/>
      <c r="C197" s="36"/>
      <c r="D197" s="196" t="s">
        <v>202</v>
      </c>
      <c r="E197" s="36"/>
      <c r="F197" s="238" t="s">
        <v>251</v>
      </c>
      <c r="G197" s="36"/>
      <c r="H197" s="36"/>
      <c r="I197" s="108"/>
      <c r="J197" s="36"/>
      <c r="K197" s="36"/>
      <c r="L197" s="39"/>
      <c r="M197" s="239"/>
      <c r="N197" s="64"/>
      <c r="O197" s="64"/>
      <c r="P197" s="64"/>
      <c r="Q197" s="64"/>
      <c r="R197" s="64"/>
      <c r="S197" s="64"/>
      <c r="T197" s="65"/>
      <c r="AT197" s="18" t="s">
        <v>202</v>
      </c>
      <c r="AU197" s="18" t="s">
        <v>152</v>
      </c>
    </row>
    <row r="198" spans="2:51" s="12" customFormat="1" ht="11.25">
      <c r="B198" s="194"/>
      <c r="C198" s="195"/>
      <c r="D198" s="196" t="s">
        <v>154</v>
      </c>
      <c r="E198" s="197" t="s">
        <v>19</v>
      </c>
      <c r="F198" s="198" t="s">
        <v>155</v>
      </c>
      <c r="G198" s="195"/>
      <c r="H198" s="197" t="s">
        <v>19</v>
      </c>
      <c r="I198" s="199"/>
      <c r="J198" s="195"/>
      <c r="K198" s="195"/>
      <c r="L198" s="200"/>
      <c r="M198" s="201"/>
      <c r="N198" s="202"/>
      <c r="O198" s="202"/>
      <c r="P198" s="202"/>
      <c r="Q198" s="202"/>
      <c r="R198" s="202"/>
      <c r="S198" s="202"/>
      <c r="T198" s="203"/>
      <c r="AT198" s="204" t="s">
        <v>154</v>
      </c>
      <c r="AU198" s="204" t="s">
        <v>152</v>
      </c>
      <c r="AV198" s="12" t="s">
        <v>86</v>
      </c>
      <c r="AW198" s="12" t="s">
        <v>38</v>
      </c>
      <c r="AX198" s="12" t="s">
        <v>78</v>
      </c>
      <c r="AY198" s="204" t="s">
        <v>141</v>
      </c>
    </row>
    <row r="199" spans="2:51" s="12" customFormat="1" ht="11.25">
      <c r="B199" s="194"/>
      <c r="C199" s="195"/>
      <c r="D199" s="196" t="s">
        <v>154</v>
      </c>
      <c r="E199" s="197" t="s">
        <v>19</v>
      </c>
      <c r="F199" s="198" t="s">
        <v>174</v>
      </c>
      <c r="G199" s="195"/>
      <c r="H199" s="197" t="s">
        <v>19</v>
      </c>
      <c r="I199" s="199"/>
      <c r="J199" s="195"/>
      <c r="K199" s="195"/>
      <c r="L199" s="200"/>
      <c r="M199" s="201"/>
      <c r="N199" s="202"/>
      <c r="O199" s="202"/>
      <c r="P199" s="202"/>
      <c r="Q199" s="202"/>
      <c r="R199" s="202"/>
      <c r="S199" s="202"/>
      <c r="T199" s="203"/>
      <c r="AT199" s="204" t="s">
        <v>154</v>
      </c>
      <c r="AU199" s="204" t="s">
        <v>152</v>
      </c>
      <c r="AV199" s="12" t="s">
        <v>86</v>
      </c>
      <c r="AW199" s="12" t="s">
        <v>38</v>
      </c>
      <c r="AX199" s="12" t="s">
        <v>78</v>
      </c>
      <c r="AY199" s="204" t="s">
        <v>141</v>
      </c>
    </row>
    <row r="200" spans="2:51" s="13" customFormat="1" ht="11.25">
      <c r="B200" s="205"/>
      <c r="C200" s="206"/>
      <c r="D200" s="196" t="s">
        <v>154</v>
      </c>
      <c r="E200" s="207" t="s">
        <v>19</v>
      </c>
      <c r="F200" s="208" t="s">
        <v>252</v>
      </c>
      <c r="G200" s="206"/>
      <c r="H200" s="209">
        <v>7.03</v>
      </c>
      <c r="I200" s="210"/>
      <c r="J200" s="206"/>
      <c r="K200" s="206"/>
      <c r="L200" s="211"/>
      <c r="M200" s="212"/>
      <c r="N200" s="213"/>
      <c r="O200" s="213"/>
      <c r="P200" s="213"/>
      <c r="Q200" s="213"/>
      <c r="R200" s="213"/>
      <c r="S200" s="213"/>
      <c r="T200" s="214"/>
      <c r="AT200" s="215" t="s">
        <v>154</v>
      </c>
      <c r="AU200" s="215" t="s">
        <v>152</v>
      </c>
      <c r="AV200" s="13" t="s">
        <v>88</v>
      </c>
      <c r="AW200" s="13" t="s">
        <v>38</v>
      </c>
      <c r="AX200" s="13" t="s">
        <v>86</v>
      </c>
      <c r="AY200" s="215" t="s">
        <v>141</v>
      </c>
    </row>
    <row r="201" spans="2:65" s="1" customFormat="1" ht="16.5" customHeight="1">
      <c r="B201" s="35"/>
      <c r="C201" s="240" t="s">
        <v>253</v>
      </c>
      <c r="D201" s="240" t="s">
        <v>227</v>
      </c>
      <c r="E201" s="241" t="s">
        <v>254</v>
      </c>
      <c r="F201" s="242" t="s">
        <v>255</v>
      </c>
      <c r="G201" s="243" t="s">
        <v>149</v>
      </c>
      <c r="H201" s="244">
        <v>7.171</v>
      </c>
      <c r="I201" s="245"/>
      <c r="J201" s="246">
        <f>ROUND(I201*H201,2)</f>
        <v>0</v>
      </c>
      <c r="K201" s="242" t="s">
        <v>150</v>
      </c>
      <c r="L201" s="247"/>
      <c r="M201" s="248" t="s">
        <v>19</v>
      </c>
      <c r="N201" s="249" t="s">
        <v>49</v>
      </c>
      <c r="O201" s="64"/>
      <c r="P201" s="190">
        <f>O201*H201</f>
        <v>0</v>
      </c>
      <c r="Q201" s="190">
        <v>0.0105</v>
      </c>
      <c r="R201" s="190">
        <f>Q201*H201</f>
        <v>0.0752955</v>
      </c>
      <c r="S201" s="190">
        <v>0</v>
      </c>
      <c r="T201" s="191">
        <f>S201*H201</f>
        <v>0</v>
      </c>
      <c r="AR201" s="192" t="s">
        <v>230</v>
      </c>
      <c r="AT201" s="192" t="s">
        <v>227</v>
      </c>
      <c r="AU201" s="192" t="s">
        <v>152</v>
      </c>
      <c r="AY201" s="18" t="s">
        <v>141</v>
      </c>
      <c r="BE201" s="193">
        <f>IF(N201="základní",J201,0)</f>
        <v>0</v>
      </c>
      <c r="BF201" s="193">
        <f>IF(N201="snížená",J201,0)</f>
        <v>0</v>
      </c>
      <c r="BG201" s="193">
        <f>IF(N201="zákl. přenesená",J201,0)</f>
        <v>0</v>
      </c>
      <c r="BH201" s="193">
        <f>IF(N201="sníž. přenesená",J201,0)</f>
        <v>0</v>
      </c>
      <c r="BI201" s="193">
        <f>IF(N201="nulová",J201,0)</f>
        <v>0</v>
      </c>
      <c r="BJ201" s="18" t="s">
        <v>86</v>
      </c>
      <c r="BK201" s="193">
        <f>ROUND(I201*H201,2)</f>
        <v>0</v>
      </c>
      <c r="BL201" s="18" t="s">
        <v>151</v>
      </c>
      <c r="BM201" s="192" t="s">
        <v>256</v>
      </c>
    </row>
    <row r="202" spans="2:51" s="13" customFormat="1" ht="11.25">
      <c r="B202" s="205"/>
      <c r="C202" s="206"/>
      <c r="D202" s="196" t="s">
        <v>154</v>
      </c>
      <c r="E202" s="207" t="s">
        <v>19</v>
      </c>
      <c r="F202" s="208" t="s">
        <v>257</v>
      </c>
      <c r="G202" s="206"/>
      <c r="H202" s="209">
        <v>7.171</v>
      </c>
      <c r="I202" s="210"/>
      <c r="J202" s="206"/>
      <c r="K202" s="206"/>
      <c r="L202" s="211"/>
      <c r="M202" s="212"/>
      <c r="N202" s="213"/>
      <c r="O202" s="213"/>
      <c r="P202" s="213"/>
      <c r="Q202" s="213"/>
      <c r="R202" s="213"/>
      <c r="S202" s="213"/>
      <c r="T202" s="214"/>
      <c r="AT202" s="215" t="s">
        <v>154</v>
      </c>
      <c r="AU202" s="215" t="s">
        <v>152</v>
      </c>
      <c r="AV202" s="13" t="s">
        <v>88</v>
      </c>
      <c r="AW202" s="13" t="s">
        <v>38</v>
      </c>
      <c r="AX202" s="13" t="s">
        <v>86</v>
      </c>
      <c r="AY202" s="215" t="s">
        <v>141</v>
      </c>
    </row>
    <row r="203" spans="2:65" s="1" customFormat="1" ht="24" customHeight="1">
      <c r="B203" s="35"/>
      <c r="C203" s="181" t="s">
        <v>258</v>
      </c>
      <c r="D203" s="181" t="s">
        <v>146</v>
      </c>
      <c r="E203" s="182" t="s">
        <v>259</v>
      </c>
      <c r="F203" s="183" t="s">
        <v>260</v>
      </c>
      <c r="G203" s="184" t="s">
        <v>149</v>
      </c>
      <c r="H203" s="185">
        <v>48.809</v>
      </c>
      <c r="I203" s="186"/>
      <c r="J203" s="187">
        <f>ROUND(I203*H203,2)</f>
        <v>0</v>
      </c>
      <c r="K203" s="183" t="s">
        <v>150</v>
      </c>
      <c r="L203" s="39"/>
      <c r="M203" s="188" t="s">
        <v>19</v>
      </c>
      <c r="N203" s="189" t="s">
        <v>49</v>
      </c>
      <c r="O203" s="64"/>
      <c r="P203" s="190">
        <f>O203*H203</f>
        <v>0</v>
      </c>
      <c r="Q203" s="190">
        <v>0.00938</v>
      </c>
      <c r="R203" s="190">
        <f>Q203*H203</f>
        <v>0.45782841999999996</v>
      </c>
      <c r="S203" s="190">
        <v>0</v>
      </c>
      <c r="T203" s="191">
        <f>S203*H203</f>
        <v>0</v>
      </c>
      <c r="AR203" s="192" t="s">
        <v>151</v>
      </c>
      <c r="AT203" s="192" t="s">
        <v>146</v>
      </c>
      <c r="AU203" s="192" t="s">
        <v>152</v>
      </c>
      <c r="AY203" s="18" t="s">
        <v>141</v>
      </c>
      <c r="BE203" s="193">
        <f>IF(N203="základní",J203,0)</f>
        <v>0</v>
      </c>
      <c r="BF203" s="193">
        <f>IF(N203="snížená",J203,0)</f>
        <v>0</v>
      </c>
      <c r="BG203" s="193">
        <f>IF(N203="zákl. přenesená",J203,0)</f>
        <v>0</v>
      </c>
      <c r="BH203" s="193">
        <f>IF(N203="sníž. přenesená",J203,0)</f>
        <v>0</v>
      </c>
      <c r="BI203" s="193">
        <f>IF(N203="nulová",J203,0)</f>
        <v>0</v>
      </c>
      <c r="BJ203" s="18" t="s">
        <v>86</v>
      </c>
      <c r="BK203" s="193">
        <f>ROUND(I203*H203,2)</f>
        <v>0</v>
      </c>
      <c r="BL203" s="18" t="s">
        <v>151</v>
      </c>
      <c r="BM203" s="192" t="s">
        <v>261</v>
      </c>
    </row>
    <row r="204" spans="2:47" s="1" customFormat="1" ht="175.5">
      <c r="B204" s="35"/>
      <c r="C204" s="36"/>
      <c r="D204" s="196" t="s">
        <v>200</v>
      </c>
      <c r="E204" s="36"/>
      <c r="F204" s="238" t="s">
        <v>223</v>
      </c>
      <c r="G204" s="36"/>
      <c r="H204" s="36"/>
      <c r="I204" s="108"/>
      <c r="J204" s="36"/>
      <c r="K204" s="36"/>
      <c r="L204" s="39"/>
      <c r="M204" s="239"/>
      <c r="N204" s="64"/>
      <c r="O204" s="64"/>
      <c r="P204" s="64"/>
      <c r="Q204" s="64"/>
      <c r="R204" s="64"/>
      <c r="S204" s="64"/>
      <c r="T204" s="65"/>
      <c r="AT204" s="18" t="s">
        <v>200</v>
      </c>
      <c r="AU204" s="18" t="s">
        <v>152</v>
      </c>
    </row>
    <row r="205" spans="2:47" s="1" customFormat="1" ht="19.5">
      <c r="B205" s="35"/>
      <c r="C205" s="36"/>
      <c r="D205" s="196" t="s">
        <v>202</v>
      </c>
      <c r="E205" s="36"/>
      <c r="F205" s="238" t="s">
        <v>262</v>
      </c>
      <c r="G205" s="36"/>
      <c r="H205" s="36"/>
      <c r="I205" s="108"/>
      <c r="J205" s="36"/>
      <c r="K205" s="36"/>
      <c r="L205" s="39"/>
      <c r="M205" s="239"/>
      <c r="N205" s="64"/>
      <c r="O205" s="64"/>
      <c r="P205" s="64"/>
      <c r="Q205" s="64"/>
      <c r="R205" s="64"/>
      <c r="S205" s="64"/>
      <c r="T205" s="65"/>
      <c r="AT205" s="18" t="s">
        <v>202</v>
      </c>
      <c r="AU205" s="18" t="s">
        <v>152</v>
      </c>
    </row>
    <row r="206" spans="2:51" s="12" customFormat="1" ht="11.25">
      <c r="B206" s="194"/>
      <c r="C206" s="195"/>
      <c r="D206" s="196" t="s">
        <v>154</v>
      </c>
      <c r="E206" s="197" t="s">
        <v>19</v>
      </c>
      <c r="F206" s="198" t="s">
        <v>155</v>
      </c>
      <c r="G206" s="195"/>
      <c r="H206" s="197" t="s">
        <v>19</v>
      </c>
      <c r="I206" s="199"/>
      <c r="J206" s="195"/>
      <c r="K206" s="195"/>
      <c r="L206" s="200"/>
      <c r="M206" s="201"/>
      <c r="N206" s="202"/>
      <c r="O206" s="202"/>
      <c r="P206" s="202"/>
      <c r="Q206" s="202"/>
      <c r="R206" s="202"/>
      <c r="S206" s="202"/>
      <c r="T206" s="203"/>
      <c r="AT206" s="204" t="s">
        <v>154</v>
      </c>
      <c r="AU206" s="204" t="s">
        <v>152</v>
      </c>
      <c r="AV206" s="12" t="s">
        <v>86</v>
      </c>
      <c r="AW206" s="12" t="s">
        <v>38</v>
      </c>
      <c r="AX206" s="12" t="s">
        <v>78</v>
      </c>
      <c r="AY206" s="204" t="s">
        <v>141</v>
      </c>
    </row>
    <row r="207" spans="2:51" s="12" customFormat="1" ht="11.25">
      <c r="B207" s="194"/>
      <c r="C207" s="195"/>
      <c r="D207" s="196" t="s">
        <v>154</v>
      </c>
      <c r="E207" s="197" t="s">
        <v>19</v>
      </c>
      <c r="F207" s="198" t="s">
        <v>263</v>
      </c>
      <c r="G207" s="195"/>
      <c r="H207" s="197" t="s">
        <v>19</v>
      </c>
      <c r="I207" s="199"/>
      <c r="J207" s="195"/>
      <c r="K207" s="195"/>
      <c r="L207" s="200"/>
      <c r="M207" s="201"/>
      <c r="N207" s="202"/>
      <c r="O207" s="202"/>
      <c r="P207" s="202"/>
      <c r="Q207" s="202"/>
      <c r="R207" s="202"/>
      <c r="S207" s="202"/>
      <c r="T207" s="203"/>
      <c r="AT207" s="204" t="s">
        <v>154</v>
      </c>
      <c r="AU207" s="204" t="s">
        <v>152</v>
      </c>
      <c r="AV207" s="12" t="s">
        <v>86</v>
      </c>
      <c r="AW207" s="12" t="s">
        <v>38</v>
      </c>
      <c r="AX207" s="12" t="s">
        <v>78</v>
      </c>
      <c r="AY207" s="204" t="s">
        <v>141</v>
      </c>
    </row>
    <row r="208" spans="2:51" s="12" customFormat="1" ht="11.25">
      <c r="B208" s="194"/>
      <c r="C208" s="195"/>
      <c r="D208" s="196" t="s">
        <v>154</v>
      </c>
      <c r="E208" s="197" t="s">
        <v>19</v>
      </c>
      <c r="F208" s="198" t="s">
        <v>159</v>
      </c>
      <c r="G208" s="195"/>
      <c r="H208" s="197" t="s">
        <v>19</v>
      </c>
      <c r="I208" s="199"/>
      <c r="J208" s="195"/>
      <c r="K208" s="195"/>
      <c r="L208" s="200"/>
      <c r="M208" s="201"/>
      <c r="N208" s="202"/>
      <c r="O208" s="202"/>
      <c r="P208" s="202"/>
      <c r="Q208" s="202"/>
      <c r="R208" s="202"/>
      <c r="S208" s="202"/>
      <c r="T208" s="203"/>
      <c r="AT208" s="204" t="s">
        <v>154</v>
      </c>
      <c r="AU208" s="204" t="s">
        <v>152</v>
      </c>
      <c r="AV208" s="12" t="s">
        <v>86</v>
      </c>
      <c r="AW208" s="12" t="s">
        <v>38</v>
      </c>
      <c r="AX208" s="12" t="s">
        <v>78</v>
      </c>
      <c r="AY208" s="204" t="s">
        <v>141</v>
      </c>
    </row>
    <row r="209" spans="2:51" s="13" customFormat="1" ht="11.25">
      <c r="B209" s="205"/>
      <c r="C209" s="206"/>
      <c r="D209" s="196" t="s">
        <v>154</v>
      </c>
      <c r="E209" s="207" t="s">
        <v>19</v>
      </c>
      <c r="F209" s="208" t="s">
        <v>264</v>
      </c>
      <c r="G209" s="206"/>
      <c r="H209" s="209">
        <v>25.134</v>
      </c>
      <c r="I209" s="210"/>
      <c r="J209" s="206"/>
      <c r="K209" s="206"/>
      <c r="L209" s="211"/>
      <c r="M209" s="212"/>
      <c r="N209" s="213"/>
      <c r="O209" s="213"/>
      <c r="P209" s="213"/>
      <c r="Q209" s="213"/>
      <c r="R209" s="213"/>
      <c r="S209" s="213"/>
      <c r="T209" s="214"/>
      <c r="AT209" s="215" t="s">
        <v>154</v>
      </c>
      <c r="AU209" s="215" t="s">
        <v>152</v>
      </c>
      <c r="AV209" s="13" t="s">
        <v>88</v>
      </c>
      <c r="AW209" s="13" t="s">
        <v>38</v>
      </c>
      <c r="AX209" s="13" t="s">
        <v>78</v>
      </c>
      <c r="AY209" s="215" t="s">
        <v>141</v>
      </c>
    </row>
    <row r="210" spans="2:51" s="12" customFormat="1" ht="11.25">
      <c r="B210" s="194"/>
      <c r="C210" s="195"/>
      <c r="D210" s="196" t="s">
        <v>154</v>
      </c>
      <c r="E210" s="197" t="s">
        <v>19</v>
      </c>
      <c r="F210" s="198" t="s">
        <v>161</v>
      </c>
      <c r="G210" s="195"/>
      <c r="H210" s="197" t="s">
        <v>19</v>
      </c>
      <c r="I210" s="199"/>
      <c r="J210" s="195"/>
      <c r="K210" s="195"/>
      <c r="L210" s="200"/>
      <c r="M210" s="201"/>
      <c r="N210" s="202"/>
      <c r="O210" s="202"/>
      <c r="P210" s="202"/>
      <c r="Q210" s="202"/>
      <c r="R210" s="202"/>
      <c r="S210" s="202"/>
      <c r="T210" s="203"/>
      <c r="AT210" s="204" t="s">
        <v>154</v>
      </c>
      <c r="AU210" s="204" t="s">
        <v>152</v>
      </c>
      <c r="AV210" s="12" t="s">
        <v>86</v>
      </c>
      <c r="AW210" s="12" t="s">
        <v>38</v>
      </c>
      <c r="AX210" s="12" t="s">
        <v>78</v>
      </c>
      <c r="AY210" s="204" t="s">
        <v>141</v>
      </c>
    </row>
    <row r="211" spans="2:51" s="13" customFormat="1" ht="11.25">
      <c r="B211" s="205"/>
      <c r="C211" s="206"/>
      <c r="D211" s="196" t="s">
        <v>154</v>
      </c>
      <c r="E211" s="207" t="s">
        <v>19</v>
      </c>
      <c r="F211" s="208" t="s">
        <v>265</v>
      </c>
      <c r="G211" s="206"/>
      <c r="H211" s="209">
        <v>21.715</v>
      </c>
      <c r="I211" s="210"/>
      <c r="J211" s="206"/>
      <c r="K211" s="206"/>
      <c r="L211" s="211"/>
      <c r="M211" s="212"/>
      <c r="N211" s="213"/>
      <c r="O211" s="213"/>
      <c r="P211" s="213"/>
      <c r="Q211" s="213"/>
      <c r="R211" s="213"/>
      <c r="S211" s="213"/>
      <c r="T211" s="214"/>
      <c r="AT211" s="215" t="s">
        <v>154</v>
      </c>
      <c r="AU211" s="215" t="s">
        <v>152</v>
      </c>
      <c r="AV211" s="13" t="s">
        <v>88</v>
      </c>
      <c r="AW211" s="13" t="s">
        <v>38</v>
      </c>
      <c r="AX211" s="13" t="s">
        <v>78</v>
      </c>
      <c r="AY211" s="215" t="s">
        <v>141</v>
      </c>
    </row>
    <row r="212" spans="2:51" s="12" customFormat="1" ht="11.25">
      <c r="B212" s="194"/>
      <c r="C212" s="195"/>
      <c r="D212" s="196" t="s">
        <v>154</v>
      </c>
      <c r="E212" s="197" t="s">
        <v>19</v>
      </c>
      <c r="F212" s="198" t="s">
        <v>163</v>
      </c>
      <c r="G212" s="195"/>
      <c r="H212" s="197" t="s">
        <v>19</v>
      </c>
      <c r="I212" s="199"/>
      <c r="J212" s="195"/>
      <c r="K212" s="195"/>
      <c r="L212" s="200"/>
      <c r="M212" s="201"/>
      <c r="N212" s="202"/>
      <c r="O212" s="202"/>
      <c r="P212" s="202"/>
      <c r="Q212" s="202"/>
      <c r="R212" s="202"/>
      <c r="S212" s="202"/>
      <c r="T212" s="203"/>
      <c r="AT212" s="204" t="s">
        <v>154</v>
      </c>
      <c r="AU212" s="204" t="s">
        <v>152</v>
      </c>
      <c r="AV212" s="12" t="s">
        <v>86</v>
      </c>
      <c r="AW212" s="12" t="s">
        <v>38</v>
      </c>
      <c r="AX212" s="12" t="s">
        <v>78</v>
      </c>
      <c r="AY212" s="204" t="s">
        <v>141</v>
      </c>
    </row>
    <row r="213" spans="2:51" s="13" customFormat="1" ht="11.25">
      <c r="B213" s="205"/>
      <c r="C213" s="206"/>
      <c r="D213" s="196" t="s">
        <v>154</v>
      </c>
      <c r="E213" s="207" t="s">
        <v>19</v>
      </c>
      <c r="F213" s="208" t="s">
        <v>266</v>
      </c>
      <c r="G213" s="206"/>
      <c r="H213" s="209">
        <v>32.529</v>
      </c>
      <c r="I213" s="210"/>
      <c r="J213" s="206"/>
      <c r="K213" s="206"/>
      <c r="L213" s="211"/>
      <c r="M213" s="212"/>
      <c r="N213" s="213"/>
      <c r="O213" s="213"/>
      <c r="P213" s="213"/>
      <c r="Q213" s="213"/>
      <c r="R213" s="213"/>
      <c r="S213" s="213"/>
      <c r="T213" s="214"/>
      <c r="AT213" s="215" t="s">
        <v>154</v>
      </c>
      <c r="AU213" s="215" t="s">
        <v>152</v>
      </c>
      <c r="AV213" s="13" t="s">
        <v>88</v>
      </c>
      <c r="AW213" s="13" t="s">
        <v>38</v>
      </c>
      <c r="AX213" s="13" t="s">
        <v>78</v>
      </c>
      <c r="AY213" s="215" t="s">
        <v>141</v>
      </c>
    </row>
    <row r="214" spans="2:51" s="12" customFormat="1" ht="11.25">
      <c r="B214" s="194"/>
      <c r="C214" s="195"/>
      <c r="D214" s="196" t="s">
        <v>154</v>
      </c>
      <c r="E214" s="197" t="s">
        <v>19</v>
      </c>
      <c r="F214" s="198" t="s">
        <v>165</v>
      </c>
      <c r="G214" s="195"/>
      <c r="H214" s="197" t="s">
        <v>19</v>
      </c>
      <c r="I214" s="199"/>
      <c r="J214" s="195"/>
      <c r="K214" s="195"/>
      <c r="L214" s="200"/>
      <c r="M214" s="201"/>
      <c r="N214" s="202"/>
      <c r="O214" s="202"/>
      <c r="P214" s="202"/>
      <c r="Q214" s="202"/>
      <c r="R214" s="202"/>
      <c r="S214" s="202"/>
      <c r="T214" s="203"/>
      <c r="AT214" s="204" t="s">
        <v>154</v>
      </c>
      <c r="AU214" s="204" t="s">
        <v>152</v>
      </c>
      <c r="AV214" s="12" t="s">
        <v>86</v>
      </c>
      <c r="AW214" s="12" t="s">
        <v>38</v>
      </c>
      <c r="AX214" s="12" t="s">
        <v>78</v>
      </c>
      <c r="AY214" s="204" t="s">
        <v>141</v>
      </c>
    </row>
    <row r="215" spans="2:51" s="13" customFormat="1" ht="11.25">
      <c r="B215" s="205"/>
      <c r="C215" s="206"/>
      <c r="D215" s="196" t="s">
        <v>154</v>
      </c>
      <c r="E215" s="207" t="s">
        <v>19</v>
      </c>
      <c r="F215" s="208" t="s">
        <v>267</v>
      </c>
      <c r="G215" s="206"/>
      <c r="H215" s="209">
        <v>19.51</v>
      </c>
      <c r="I215" s="210"/>
      <c r="J215" s="206"/>
      <c r="K215" s="206"/>
      <c r="L215" s="211"/>
      <c r="M215" s="212"/>
      <c r="N215" s="213"/>
      <c r="O215" s="213"/>
      <c r="P215" s="213"/>
      <c r="Q215" s="213"/>
      <c r="R215" s="213"/>
      <c r="S215" s="213"/>
      <c r="T215" s="214"/>
      <c r="AT215" s="215" t="s">
        <v>154</v>
      </c>
      <c r="AU215" s="215" t="s">
        <v>152</v>
      </c>
      <c r="AV215" s="13" t="s">
        <v>88</v>
      </c>
      <c r="AW215" s="13" t="s">
        <v>38</v>
      </c>
      <c r="AX215" s="13" t="s">
        <v>78</v>
      </c>
      <c r="AY215" s="215" t="s">
        <v>141</v>
      </c>
    </row>
    <row r="216" spans="2:51" s="12" customFormat="1" ht="11.25">
      <c r="B216" s="194"/>
      <c r="C216" s="195"/>
      <c r="D216" s="196" t="s">
        <v>154</v>
      </c>
      <c r="E216" s="197" t="s">
        <v>19</v>
      </c>
      <c r="F216" s="198" t="s">
        <v>167</v>
      </c>
      <c r="G216" s="195"/>
      <c r="H216" s="197" t="s">
        <v>19</v>
      </c>
      <c r="I216" s="199"/>
      <c r="J216" s="195"/>
      <c r="K216" s="195"/>
      <c r="L216" s="200"/>
      <c r="M216" s="201"/>
      <c r="N216" s="202"/>
      <c r="O216" s="202"/>
      <c r="P216" s="202"/>
      <c r="Q216" s="202"/>
      <c r="R216" s="202"/>
      <c r="S216" s="202"/>
      <c r="T216" s="203"/>
      <c r="AT216" s="204" t="s">
        <v>154</v>
      </c>
      <c r="AU216" s="204" t="s">
        <v>152</v>
      </c>
      <c r="AV216" s="12" t="s">
        <v>86</v>
      </c>
      <c r="AW216" s="12" t="s">
        <v>38</v>
      </c>
      <c r="AX216" s="12" t="s">
        <v>78</v>
      </c>
      <c r="AY216" s="204" t="s">
        <v>141</v>
      </c>
    </row>
    <row r="217" spans="2:51" s="13" customFormat="1" ht="11.25">
      <c r="B217" s="205"/>
      <c r="C217" s="206"/>
      <c r="D217" s="196" t="s">
        <v>154</v>
      </c>
      <c r="E217" s="207" t="s">
        <v>19</v>
      </c>
      <c r="F217" s="208" t="s">
        <v>168</v>
      </c>
      <c r="G217" s="206"/>
      <c r="H217" s="209">
        <v>-7.313</v>
      </c>
      <c r="I217" s="210"/>
      <c r="J217" s="206"/>
      <c r="K217" s="206"/>
      <c r="L217" s="211"/>
      <c r="M217" s="212"/>
      <c r="N217" s="213"/>
      <c r="O217" s="213"/>
      <c r="P217" s="213"/>
      <c r="Q217" s="213"/>
      <c r="R217" s="213"/>
      <c r="S217" s="213"/>
      <c r="T217" s="214"/>
      <c r="AT217" s="215" t="s">
        <v>154</v>
      </c>
      <c r="AU217" s="215" t="s">
        <v>152</v>
      </c>
      <c r="AV217" s="13" t="s">
        <v>88</v>
      </c>
      <c r="AW217" s="13" t="s">
        <v>38</v>
      </c>
      <c r="AX217" s="13" t="s">
        <v>78</v>
      </c>
      <c r="AY217" s="215" t="s">
        <v>141</v>
      </c>
    </row>
    <row r="218" spans="2:51" s="12" customFormat="1" ht="11.25">
      <c r="B218" s="194"/>
      <c r="C218" s="195"/>
      <c r="D218" s="196" t="s">
        <v>154</v>
      </c>
      <c r="E218" s="197" t="s">
        <v>19</v>
      </c>
      <c r="F218" s="198" t="s">
        <v>268</v>
      </c>
      <c r="G218" s="195"/>
      <c r="H218" s="197" t="s">
        <v>19</v>
      </c>
      <c r="I218" s="199"/>
      <c r="J218" s="195"/>
      <c r="K218" s="195"/>
      <c r="L218" s="200"/>
      <c r="M218" s="201"/>
      <c r="N218" s="202"/>
      <c r="O218" s="202"/>
      <c r="P218" s="202"/>
      <c r="Q218" s="202"/>
      <c r="R218" s="202"/>
      <c r="S218" s="202"/>
      <c r="T218" s="203"/>
      <c r="AT218" s="204" t="s">
        <v>154</v>
      </c>
      <c r="AU218" s="204" t="s">
        <v>152</v>
      </c>
      <c r="AV218" s="12" t="s">
        <v>86</v>
      </c>
      <c r="AW218" s="12" t="s">
        <v>38</v>
      </c>
      <c r="AX218" s="12" t="s">
        <v>78</v>
      </c>
      <c r="AY218" s="204" t="s">
        <v>141</v>
      </c>
    </row>
    <row r="219" spans="2:51" s="13" customFormat="1" ht="11.25">
      <c r="B219" s="205"/>
      <c r="C219" s="206"/>
      <c r="D219" s="196" t="s">
        <v>154</v>
      </c>
      <c r="E219" s="207" t="s">
        <v>19</v>
      </c>
      <c r="F219" s="208" t="s">
        <v>269</v>
      </c>
      <c r="G219" s="206"/>
      <c r="H219" s="209">
        <v>-42.766</v>
      </c>
      <c r="I219" s="210"/>
      <c r="J219" s="206"/>
      <c r="K219" s="206"/>
      <c r="L219" s="211"/>
      <c r="M219" s="212"/>
      <c r="N219" s="213"/>
      <c r="O219" s="213"/>
      <c r="P219" s="213"/>
      <c r="Q219" s="213"/>
      <c r="R219" s="213"/>
      <c r="S219" s="213"/>
      <c r="T219" s="214"/>
      <c r="AT219" s="215" t="s">
        <v>154</v>
      </c>
      <c r="AU219" s="215" t="s">
        <v>152</v>
      </c>
      <c r="AV219" s="13" t="s">
        <v>88</v>
      </c>
      <c r="AW219" s="13" t="s">
        <v>38</v>
      </c>
      <c r="AX219" s="13" t="s">
        <v>78</v>
      </c>
      <c r="AY219" s="215" t="s">
        <v>141</v>
      </c>
    </row>
    <row r="220" spans="2:51" s="15" customFormat="1" ht="11.25">
      <c r="B220" s="227"/>
      <c r="C220" s="228"/>
      <c r="D220" s="196" t="s">
        <v>154</v>
      </c>
      <c r="E220" s="229" t="s">
        <v>19</v>
      </c>
      <c r="F220" s="230" t="s">
        <v>193</v>
      </c>
      <c r="G220" s="228"/>
      <c r="H220" s="231">
        <v>48.80900000000002</v>
      </c>
      <c r="I220" s="232"/>
      <c r="J220" s="228"/>
      <c r="K220" s="228"/>
      <c r="L220" s="233"/>
      <c r="M220" s="234"/>
      <c r="N220" s="235"/>
      <c r="O220" s="235"/>
      <c r="P220" s="235"/>
      <c r="Q220" s="235"/>
      <c r="R220" s="235"/>
      <c r="S220" s="235"/>
      <c r="T220" s="236"/>
      <c r="AT220" s="237" t="s">
        <v>154</v>
      </c>
      <c r="AU220" s="237" t="s">
        <v>152</v>
      </c>
      <c r="AV220" s="15" t="s">
        <v>151</v>
      </c>
      <c r="AW220" s="15" t="s">
        <v>38</v>
      </c>
      <c r="AX220" s="15" t="s">
        <v>86</v>
      </c>
      <c r="AY220" s="237" t="s">
        <v>141</v>
      </c>
    </row>
    <row r="221" spans="2:65" s="1" customFormat="1" ht="16.5" customHeight="1">
      <c r="B221" s="35"/>
      <c r="C221" s="240" t="s">
        <v>270</v>
      </c>
      <c r="D221" s="240" t="s">
        <v>227</v>
      </c>
      <c r="E221" s="241" t="s">
        <v>271</v>
      </c>
      <c r="F221" s="242" t="s">
        <v>272</v>
      </c>
      <c r="G221" s="243" t="s">
        <v>149</v>
      </c>
      <c r="H221" s="244">
        <v>49.785</v>
      </c>
      <c r="I221" s="245"/>
      <c r="J221" s="246">
        <f>ROUND(I221*H221,2)</f>
        <v>0</v>
      </c>
      <c r="K221" s="242" t="s">
        <v>150</v>
      </c>
      <c r="L221" s="247"/>
      <c r="M221" s="248" t="s">
        <v>19</v>
      </c>
      <c r="N221" s="249" t="s">
        <v>49</v>
      </c>
      <c r="O221" s="64"/>
      <c r="P221" s="190">
        <f>O221*H221</f>
        <v>0</v>
      </c>
      <c r="Q221" s="190">
        <v>0.0135</v>
      </c>
      <c r="R221" s="190">
        <f>Q221*H221</f>
        <v>0.6720974999999999</v>
      </c>
      <c r="S221" s="190">
        <v>0</v>
      </c>
      <c r="T221" s="191">
        <f>S221*H221</f>
        <v>0</v>
      </c>
      <c r="AR221" s="192" t="s">
        <v>230</v>
      </c>
      <c r="AT221" s="192" t="s">
        <v>227</v>
      </c>
      <c r="AU221" s="192" t="s">
        <v>152</v>
      </c>
      <c r="AY221" s="18" t="s">
        <v>141</v>
      </c>
      <c r="BE221" s="193">
        <f>IF(N221="základní",J221,0)</f>
        <v>0</v>
      </c>
      <c r="BF221" s="193">
        <f>IF(N221="snížená",J221,0)</f>
        <v>0</v>
      </c>
      <c r="BG221" s="193">
        <f>IF(N221="zákl. přenesená",J221,0)</f>
        <v>0</v>
      </c>
      <c r="BH221" s="193">
        <f>IF(N221="sníž. přenesená",J221,0)</f>
        <v>0</v>
      </c>
      <c r="BI221" s="193">
        <f>IF(N221="nulová",J221,0)</f>
        <v>0</v>
      </c>
      <c r="BJ221" s="18" t="s">
        <v>86</v>
      </c>
      <c r="BK221" s="193">
        <f>ROUND(I221*H221,2)</f>
        <v>0</v>
      </c>
      <c r="BL221" s="18" t="s">
        <v>151</v>
      </c>
      <c r="BM221" s="192" t="s">
        <v>273</v>
      </c>
    </row>
    <row r="222" spans="2:51" s="13" customFormat="1" ht="11.25">
      <c r="B222" s="205"/>
      <c r="C222" s="206"/>
      <c r="D222" s="196" t="s">
        <v>154</v>
      </c>
      <c r="E222" s="207" t="s">
        <v>19</v>
      </c>
      <c r="F222" s="208" t="s">
        <v>274</v>
      </c>
      <c r="G222" s="206"/>
      <c r="H222" s="209">
        <v>49.785</v>
      </c>
      <c r="I222" s="210"/>
      <c r="J222" s="206"/>
      <c r="K222" s="206"/>
      <c r="L222" s="211"/>
      <c r="M222" s="212"/>
      <c r="N222" s="213"/>
      <c r="O222" s="213"/>
      <c r="P222" s="213"/>
      <c r="Q222" s="213"/>
      <c r="R222" s="213"/>
      <c r="S222" s="213"/>
      <c r="T222" s="214"/>
      <c r="AT222" s="215" t="s">
        <v>154</v>
      </c>
      <c r="AU222" s="215" t="s">
        <v>152</v>
      </c>
      <c r="AV222" s="13" t="s">
        <v>88</v>
      </c>
      <c r="AW222" s="13" t="s">
        <v>38</v>
      </c>
      <c r="AX222" s="13" t="s">
        <v>86</v>
      </c>
      <c r="AY222" s="215" t="s">
        <v>141</v>
      </c>
    </row>
    <row r="223" spans="2:65" s="1" customFormat="1" ht="24" customHeight="1">
      <c r="B223" s="35"/>
      <c r="C223" s="181" t="s">
        <v>275</v>
      </c>
      <c r="D223" s="181" t="s">
        <v>146</v>
      </c>
      <c r="E223" s="182" t="s">
        <v>276</v>
      </c>
      <c r="F223" s="183" t="s">
        <v>277</v>
      </c>
      <c r="G223" s="184" t="s">
        <v>149</v>
      </c>
      <c r="H223" s="185">
        <v>591.136</v>
      </c>
      <c r="I223" s="186"/>
      <c r="J223" s="187">
        <f>ROUND(I223*H223,2)</f>
        <v>0</v>
      </c>
      <c r="K223" s="183" t="s">
        <v>150</v>
      </c>
      <c r="L223" s="39"/>
      <c r="M223" s="188" t="s">
        <v>19</v>
      </c>
      <c r="N223" s="189" t="s">
        <v>49</v>
      </c>
      <c r="O223" s="64"/>
      <c r="P223" s="190">
        <f>O223*H223</f>
        <v>0</v>
      </c>
      <c r="Q223" s="190">
        <v>0.00944</v>
      </c>
      <c r="R223" s="190">
        <f>Q223*H223</f>
        <v>5.58032384</v>
      </c>
      <c r="S223" s="190">
        <v>0</v>
      </c>
      <c r="T223" s="191">
        <f>S223*H223</f>
        <v>0</v>
      </c>
      <c r="AR223" s="192" t="s">
        <v>151</v>
      </c>
      <c r="AT223" s="192" t="s">
        <v>146</v>
      </c>
      <c r="AU223" s="192" t="s">
        <v>152</v>
      </c>
      <c r="AY223" s="18" t="s">
        <v>141</v>
      </c>
      <c r="BE223" s="193">
        <f>IF(N223="základní",J223,0)</f>
        <v>0</v>
      </c>
      <c r="BF223" s="193">
        <f>IF(N223="snížená",J223,0)</f>
        <v>0</v>
      </c>
      <c r="BG223" s="193">
        <f>IF(N223="zákl. přenesená",J223,0)</f>
        <v>0</v>
      </c>
      <c r="BH223" s="193">
        <f>IF(N223="sníž. přenesená",J223,0)</f>
        <v>0</v>
      </c>
      <c r="BI223" s="193">
        <f>IF(N223="nulová",J223,0)</f>
        <v>0</v>
      </c>
      <c r="BJ223" s="18" t="s">
        <v>86</v>
      </c>
      <c r="BK223" s="193">
        <f>ROUND(I223*H223,2)</f>
        <v>0</v>
      </c>
      <c r="BL223" s="18" t="s">
        <v>151</v>
      </c>
      <c r="BM223" s="192" t="s">
        <v>278</v>
      </c>
    </row>
    <row r="224" spans="2:47" s="1" customFormat="1" ht="175.5">
      <c r="B224" s="35"/>
      <c r="C224" s="36"/>
      <c r="D224" s="196" t="s">
        <v>200</v>
      </c>
      <c r="E224" s="36"/>
      <c r="F224" s="238" t="s">
        <v>223</v>
      </c>
      <c r="G224" s="36"/>
      <c r="H224" s="36"/>
      <c r="I224" s="108"/>
      <c r="J224" s="36"/>
      <c r="K224" s="36"/>
      <c r="L224" s="39"/>
      <c r="M224" s="239"/>
      <c r="N224" s="64"/>
      <c r="O224" s="64"/>
      <c r="P224" s="64"/>
      <c r="Q224" s="64"/>
      <c r="R224" s="64"/>
      <c r="S224" s="64"/>
      <c r="T224" s="65"/>
      <c r="AT224" s="18" t="s">
        <v>200</v>
      </c>
      <c r="AU224" s="18" t="s">
        <v>152</v>
      </c>
    </row>
    <row r="225" spans="2:47" s="1" customFormat="1" ht="19.5">
      <c r="B225" s="35"/>
      <c r="C225" s="36"/>
      <c r="D225" s="196" t="s">
        <v>202</v>
      </c>
      <c r="E225" s="36"/>
      <c r="F225" s="238" t="s">
        <v>279</v>
      </c>
      <c r="G225" s="36"/>
      <c r="H225" s="36"/>
      <c r="I225" s="108"/>
      <c r="J225" s="36"/>
      <c r="K225" s="36"/>
      <c r="L225" s="39"/>
      <c r="M225" s="239"/>
      <c r="N225" s="64"/>
      <c r="O225" s="64"/>
      <c r="P225" s="64"/>
      <c r="Q225" s="64"/>
      <c r="R225" s="64"/>
      <c r="S225" s="64"/>
      <c r="T225" s="65"/>
      <c r="AT225" s="18" t="s">
        <v>202</v>
      </c>
      <c r="AU225" s="18" t="s">
        <v>152</v>
      </c>
    </row>
    <row r="226" spans="2:51" s="12" customFormat="1" ht="11.25">
      <c r="B226" s="194"/>
      <c r="C226" s="195"/>
      <c r="D226" s="196" t="s">
        <v>154</v>
      </c>
      <c r="E226" s="197" t="s">
        <v>19</v>
      </c>
      <c r="F226" s="198" t="s">
        <v>155</v>
      </c>
      <c r="G226" s="195"/>
      <c r="H226" s="197" t="s">
        <v>19</v>
      </c>
      <c r="I226" s="199"/>
      <c r="J226" s="195"/>
      <c r="K226" s="195"/>
      <c r="L226" s="200"/>
      <c r="M226" s="201"/>
      <c r="N226" s="202"/>
      <c r="O226" s="202"/>
      <c r="P226" s="202"/>
      <c r="Q226" s="202"/>
      <c r="R226" s="202"/>
      <c r="S226" s="202"/>
      <c r="T226" s="203"/>
      <c r="AT226" s="204" t="s">
        <v>154</v>
      </c>
      <c r="AU226" s="204" t="s">
        <v>152</v>
      </c>
      <c r="AV226" s="12" t="s">
        <v>86</v>
      </c>
      <c r="AW226" s="12" t="s">
        <v>38</v>
      </c>
      <c r="AX226" s="12" t="s">
        <v>78</v>
      </c>
      <c r="AY226" s="204" t="s">
        <v>141</v>
      </c>
    </row>
    <row r="227" spans="2:51" s="12" customFormat="1" ht="11.25">
      <c r="B227" s="194"/>
      <c r="C227" s="195"/>
      <c r="D227" s="196" t="s">
        <v>154</v>
      </c>
      <c r="E227" s="197" t="s">
        <v>19</v>
      </c>
      <c r="F227" s="198" t="s">
        <v>161</v>
      </c>
      <c r="G227" s="195"/>
      <c r="H227" s="197" t="s">
        <v>19</v>
      </c>
      <c r="I227" s="199"/>
      <c r="J227" s="195"/>
      <c r="K227" s="195"/>
      <c r="L227" s="200"/>
      <c r="M227" s="201"/>
      <c r="N227" s="202"/>
      <c r="O227" s="202"/>
      <c r="P227" s="202"/>
      <c r="Q227" s="202"/>
      <c r="R227" s="202"/>
      <c r="S227" s="202"/>
      <c r="T227" s="203"/>
      <c r="AT227" s="204" t="s">
        <v>154</v>
      </c>
      <c r="AU227" s="204" t="s">
        <v>152</v>
      </c>
      <c r="AV227" s="12" t="s">
        <v>86</v>
      </c>
      <c r="AW227" s="12" t="s">
        <v>38</v>
      </c>
      <c r="AX227" s="12" t="s">
        <v>78</v>
      </c>
      <c r="AY227" s="204" t="s">
        <v>141</v>
      </c>
    </row>
    <row r="228" spans="2:51" s="13" customFormat="1" ht="11.25">
      <c r="B228" s="205"/>
      <c r="C228" s="206"/>
      <c r="D228" s="196" t="s">
        <v>154</v>
      </c>
      <c r="E228" s="207" t="s">
        <v>19</v>
      </c>
      <c r="F228" s="208" t="s">
        <v>178</v>
      </c>
      <c r="G228" s="206"/>
      <c r="H228" s="209">
        <v>295.568</v>
      </c>
      <c r="I228" s="210"/>
      <c r="J228" s="206"/>
      <c r="K228" s="206"/>
      <c r="L228" s="211"/>
      <c r="M228" s="212"/>
      <c r="N228" s="213"/>
      <c r="O228" s="213"/>
      <c r="P228" s="213"/>
      <c r="Q228" s="213"/>
      <c r="R228" s="213"/>
      <c r="S228" s="213"/>
      <c r="T228" s="214"/>
      <c r="AT228" s="215" t="s">
        <v>154</v>
      </c>
      <c r="AU228" s="215" t="s">
        <v>152</v>
      </c>
      <c r="AV228" s="13" t="s">
        <v>88</v>
      </c>
      <c r="AW228" s="13" t="s">
        <v>38</v>
      </c>
      <c r="AX228" s="13" t="s">
        <v>78</v>
      </c>
      <c r="AY228" s="215" t="s">
        <v>141</v>
      </c>
    </row>
    <row r="229" spans="2:51" s="12" customFormat="1" ht="11.25">
      <c r="B229" s="194"/>
      <c r="C229" s="195"/>
      <c r="D229" s="196" t="s">
        <v>154</v>
      </c>
      <c r="E229" s="197" t="s">
        <v>19</v>
      </c>
      <c r="F229" s="198" t="s">
        <v>165</v>
      </c>
      <c r="G229" s="195"/>
      <c r="H229" s="197" t="s">
        <v>19</v>
      </c>
      <c r="I229" s="199"/>
      <c r="J229" s="195"/>
      <c r="K229" s="195"/>
      <c r="L229" s="200"/>
      <c r="M229" s="201"/>
      <c r="N229" s="202"/>
      <c r="O229" s="202"/>
      <c r="P229" s="202"/>
      <c r="Q229" s="202"/>
      <c r="R229" s="202"/>
      <c r="S229" s="202"/>
      <c r="T229" s="203"/>
      <c r="AT229" s="204" t="s">
        <v>154</v>
      </c>
      <c r="AU229" s="204" t="s">
        <v>152</v>
      </c>
      <c r="AV229" s="12" t="s">
        <v>86</v>
      </c>
      <c r="AW229" s="12" t="s">
        <v>38</v>
      </c>
      <c r="AX229" s="12" t="s">
        <v>78</v>
      </c>
      <c r="AY229" s="204" t="s">
        <v>141</v>
      </c>
    </row>
    <row r="230" spans="2:51" s="13" customFormat="1" ht="11.25">
      <c r="B230" s="205"/>
      <c r="C230" s="206"/>
      <c r="D230" s="196" t="s">
        <v>154</v>
      </c>
      <c r="E230" s="207" t="s">
        <v>19</v>
      </c>
      <c r="F230" s="208" t="s">
        <v>178</v>
      </c>
      <c r="G230" s="206"/>
      <c r="H230" s="209">
        <v>295.568</v>
      </c>
      <c r="I230" s="210"/>
      <c r="J230" s="206"/>
      <c r="K230" s="206"/>
      <c r="L230" s="211"/>
      <c r="M230" s="212"/>
      <c r="N230" s="213"/>
      <c r="O230" s="213"/>
      <c r="P230" s="213"/>
      <c r="Q230" s="213"/>
      <c r="R230" s="213"/>
      <c r="S230" s="213"/>
      <c r="T230" s="214"/>
      <c r="AT230" s="215" t="s">
        <v>154</v>
      </c>
      <c r="AU230" s="215" t="s">
        <v>152</v>
      </c>
      <c r="AV230" s="13" t="s">
        <v>88</v>
      </c>
      <c r="AW230" s="13" t="s">
        <v>38</v>
      </c>
      <c r="AX230" s="13" t="s">
        <v>78</v>
      </c>
      <c r="AY230" s="215" t="s">
        <v>141</v>
      </c>
    </row>
    <row r="231" spans="2:51" s="15" customFormat="1" ht="11.25">
      <c r="B231" s="227"/>
      <c r="C231" s="228"/>
      <c r="D231" s="196" t="s">
        <v>154</v>
      </c>
      <c r="E231" s="229" t="s">
        <v>19</v>
      </c>
      <c r="F231" s="230" t="s">
        <v>193</v>
      </c>
      <c r="G231" s="228"/>
      <c r="H231" s="231">
        <v>591.136</v>
      </c>
      <c r="I231" s="232"/>
      <c r="J231" s="228"/>
      <c r="K231" s="228"/>
      <c r="L231" s="233"/>
      <c r="M231" s="234"/>
      <c r="N231" s="235"/>
      <c r="O231" s="235"/>
      <c r="P231" s="235"/>
      <c r="Q231" s="235"/>
      <c r="R231" s="235"/>
      <c r="S231" s="235"/>
      <c r="T231" s="236"/>
      <c r="AT231" s="237" t="s">
        <v>154</v>
      </c>
      <c r="AU231" s="237" t="s">
        <v>152</v>
      </c>
      <c r="AV231" s="15" t="s">
        <v>151</v>
      </c>
      <c r="AW231" s="15" t="s">
        <v>38</v>
      </c>
      <c r="AX231" s="15" t="s">
        <v>86</v>
      </c>
      <c r="AY231" s="237" t="s">
        <v>141</v>
      </c>
    </row>
    <row r="232" spans="2:65" s="1" customFormat="1" ht="16.5" customHeight="1">
      <c r="B232" s="35"/>
      <c r="C232" s="240" t="s">
        <v>8</v>
      </c>
      <c r="D232" s="240" t="s">
        <v>227</v>
      </c>
      <c r="E232" s="241" t="s">
        <v>280</v>
      </c>
      <c r="F232" s="242" t="s">
        <v>281</v>
      </c>
      <c r="G232" s="243" t="s">
        <v>149</v>
      </c>
      <c r="H232" s="244">
        <v>602.959</v>
      </c>
      <c r="I232" s="245"/>
      <c r="J232" s="246">
        <f>ROUND(I232*H232,2)</f>
        <v>0</v>
      </c>
      <c r="K232" s="242" t="s">
        <v>150</v>
      </c>
      <c r="L232" s="247"/>
      <c r="M232" s="248" t="s">
        <v>19</v>
      </c>
      <c r="N232" s="249" t="s">
        <v>49</v>
      </c>
      <c r="O232" s="64"/>
      <c r="P232" s="190">
        <f>O232*H232</f>
        <v>0</v>
      </c>
      <c r="Q232" s="190">
        <v>0.025</v>
      </c>
      <c r="R232" s="190">
        <f>Q232*H232</f>
        <v>15.073974999999999</v>
      </c>
      <c r="S232" s="190">
        <v>0</v>
      </c>
      <c r="T232" s="191">
        <f>S232*H232</f>
        <v>0</v>
      </c>
      <c r="AR232" s="192" t="s">
        <v>230</v>
      </c>
      <c r="AT232" s="192" t="s">
        <v>227</v>
      </c>
      <c r="AU232" s="192" t="s">
        <v>152</v>
      </c>
      <c r="AY232" s="18" t="s">
        <v>141</v>
      </c>
      <c r="BE232" s="193">
        <f>IF(N232="základní",J232,0)</f>
        <v>0</v>
      </c>
      <c r="BF232" s="193">
        <f>IF(N232="snížená",J232,0)</f>
        <v>0</v>
      </c>
      <c r="BG232" s="193">
        <f>IF(N232="zákl. přenesená",J232,0)</f>
        <v>0</v>
      </c>
      <c r="BH232" s="193">
        <f>IF(N232="sníž. přenesená",J232,0)</f>
        <v>0</v>
      </c>
      <c r="BI232" s="193">
        <f>IF(N232="nulová",J232,0)</f>
        <v>0</v>
      </c>
      <c r="BJ232" s="18" t="s">
        <v>86</v>
      </c>
      <c r="BK232" s="193">
        <f>ROUND(I232*H232,2)</f>
        <v>0</v>
      </c>
      <c r="BL232" s="18" t="s">
        <v>151</v>
      </c>
      <c r="BM232" s="192" t="s">
        <v>282</v>
      </c>
    </row>
    <row r="233" spans="2:51" s="13" customFormat="1" ht="11.25">
      <c r="B233" s="205"/>
      <c r="C233" s="206"/>
      <c r="D233" s="196" t="s">
        <v>154</v>
      </c>
      <c r="E233" s="207" t="s">
        <v>19</v>
      </c>
      <c r="F233" s="208" t="s">
        <v>283</v>
      </c>
      <c r="G233" s="206"/>
      <c r="H233" s="209">
        <v>602.959</v>
      </c>
      <c r="I233" s="210"/>
      <c r="J233" s="206"/>
      <c r="K233" s="206"/>
      <c r="L233" s="211"/>
      <c r="M233" s="212"/>
      <c r="N233" s="213"/>
      <c r="O233" s="213"/>
      <c r="P233" s="213"/>
      <c r="Q233" s="213"/>
      <c r="R233" s="213"/>
      <c r="S233" s="213"/>
      <c r="T233" s="214"/>
      <c r="AT233" s="215" t="s">
        <v>154</v>
      </c>
      <c r="AU233" s="215" t="s">
        <v>152</v>
      </c>
      <c r="AV233" s="13" t="s">
        <v>88</v>
      </c>
      <c r="AW233" s="13" t="s">
        <v>38</v>
      </c>
      <c r="AX233" s="13" t="s">
        <v>86</v>
      </c>
      <c r="AY233" s="215" t="s">
        <v>141</v>
      </c>
    </row>
    <row r="234" spans="2:65" s="1" customFormat="1" ht="24" customHeight="1">
      <c r="B234" s="35"/>
      <c r="C234" s="181" t="s">
        <v>284</v>
      </c>
      <c r="D234" s="181" t="s">
        <v>146</v>
      </c>
      <c r="E234" s="182" t="s">
        <v>285</v>
      </c>
      <c r="F234" s="183" t="s">
        <v>286</v>
      </c>
      <c r="G234" s="184" t="s">
        <v>287</v>
      </c>
      <c r="H234" s="185">
        <v>22.95</v>
      </c>
      <c r="I234" s="186"/>
      <c r="J234" s="187">
        <f>ROUND(I234*H234,2)</f>
        <v>0</v>
      </c>
      <c r="K234" s="183" t="s">
        <v>150</v>
      </c>
      <c r="L234" s="39"/>
      <c r="M234" s="188" t="s">
        <v>19</v>
      </c>
      <c r="N234" s="189" t="s">
        <v>49</v>
      </c>
      <c r="O234" s="64"/>
      <c r="P234" s="190">
        <f>O234*H234</f>
        <v>0</v>
      </c>
      <c r="Q234" s="190">
        <v>0.00339</v>
      </c>
      <c r="R234" s="190">
        <f>Q234*H234</f>
        <v>0.0778005</v>
      </c>
      <c r="S234" s="190">
        <v>0</v>
      </c>
      <c r="T234" s="191">
        <f>S234*H234</f>
        <v>0</v>
      </c>
      <c r="AR234" s="192" t="s">
        <v>151</v>
      </c>
      <c r="AT234" s="192" t="s">
        <v>146</v>
      </c>
      <c r="AU234" s="192" t="s">
        <v>152</v>
      </c>
      <c r="AY234" s="18" t="s">
        <v>141</v>
      </c>
      <c r="BE234" s="193">
        <f>IF(N234="základní",J234,0)</f>
        <v>0</v>
      </c>
      <c r="BF234" s="193">
        <f>IF(N234="snížená",J234,0)</f>
        <v>0</v>
      </c>
      <c r="BG234" s="193">
        <f>IF(N234="zákl. přenesená",J234,0)</f>
        <v>0</v>
      </c>
      <c r="BH234" s="193">
        <f>IF(N234="sníž. přenesená",J234,0)</f>
        <v>0</v>
      </c>
      <c r="BI234" s="193">
        <f>IF(N234="nulová",J234,0)</f>
        <v>0</v>
      </c>
      <c r="BJ234" s="18" t="s">
        <v>86</v>
      </c>
      <c r="BK234" s="193">
        <f>ROUND(I234*H234,2)</f>
        <v>0</v>
      </c>
      <c r="BL234" s="18" t="s">
        <v>151</v>
      </c>
      <c r="BM234" s="192" t="s">
        <v>288</v>
      </c>
    </row>
    <row r="235" spans="2:47" s="1" customFormat="1" ht="136.5">
      <c r="B235" s="35"/>
      <c r="C235" s="36"/>
      <c r="D235" s="196" t="s">
        <v>200</v>
      </c>
      <c r="E235" s="36"/>
      <c r="F235" s="238" t="s">
        <v>289</v>
      </c>
      <c r="G235" s="36"/>
      <c r="H235" s="36"/>
      <c r="I235" s="108"/>
      <c r="J235" s="36"/>
      <c r="K235" s="36"/>
      <c r="L235" s="39"/>
      <c r="M235" s="239"/>
      <c r="N235" s="64"/>
      <c r="O235" s="64"/>
      <c r="P235" s="64"/>
      <c r="Q235" s="64"/>
      <c r="R235" s="64"/>
      <c r="S235" s="64"/>
      <c r="T235" s="65"/>
      <c r="AT235" s="18" t="s">
        <v>200</v>
      </c>
      <c r="AU235" s="18" t="s">
        <v>152</v>
      </c>
    </row>
    <row r="236" spans="2:47" s="1" customFormat="1" ht="19.5">
      <c r="B236" s="35"/>
      <c r="C236" s="36"/>
      <c r="D236" s="196" t="s">
        <v>202</v>
      </c>
      <c r="E236" s="36"/>
      <c r="F236" s="238" t="s">
        <v>290</v>
      </c>
      <c r="G236" s="36"/>
      <c r="H236" s="36"/>
      <c r="I236" s="108"/>
      <c r="J236" s="36"/>
      <c r="K236" s="36"/>
      <c r="L236" s="39"/>
      <c r="M236" s="239"/>
      <c r="N236" s="64"/>
      <c r="O236" s="64"/>
      <c r="P236" s="64"/>
      <c r="Q236" s="64"/>
      <c r="R236" s="64"/>
      <c r="S236" s="64"/>
      <c r="T236" s="65"/>
      <c r="AT236" s="18" t="s">
        <v>202</v>
      </c>
      <c r="AU236" s="18" t="s">
        <v>152</v>
      </c>
    </row>
    <row r="237" spans="2:51" s="12" customFormat="1" ht="11.25">
      <c r="B237" s="194"/>
      <c r="C237" s="195"/>
      <c r="D237" s="196" t="s">
        <v>154</v>
      </c>
      <c r="E237" s="197" t="s">
        <v>19</v>
      </c>
      <c r="F237" s="198" t="s">
        <v>291</v>
      </c>
      <c r="G237" s="195"/>
      <c r="H237" s="197" t="s">
        <v>19</v>
      </c>
      <c r="I237" s="199"/>
      <c r="J237" s="195"/>
      <c r="K237" s="195"/>
      <c r="L237" s="200"/>
      <c r="M237" s="201"/>
      <c r="N237" s="202"/>
      <c r="O237" s="202"/>
      <c r="P237" s="202"/>
      <c r="Q237" s="202"/>
      <c r="R237" s="202"/>
      <c r="S237" s="202"/>
      <c r="T237" s="203"/>
      <c r="AT237" s="204" t="s">
        <v>154</v>
      </c>
      <c r="AU237" s="204" t="s">
        <v>152</v>
      </c>
      <c r="AV237" s="12" t="s">
        <v>86</v>
      </c>
      <c r="AW237" s="12" t="s">
        <v>38</v>
      </c>
      <c r="AX237" s="12" t="s">
        <v>78</v>
      </c>
      <c r="AY237" s="204" t="s">
        <v>141</v>
      </c>
    </row>
    <row r="238" spans="2:51" s="13" customFormat="1" ht="11.25">
      <c r="B238" s="205"/>
      <c r="C238" s="206"/>
      <c r="D238" s="196" t="s">
        <v>154</v>
      </c>
      <c r="E238" s="207" t="s">
        <v>19</v>
      </c>
      <c r="F238" s="208" t="s">
        <v>292</v>
      </c>
      <c r="G238" s="206"/>
      <c r="H238" s="209">
        <v>22.95</v>
      </c>
      <c r="I238" s="210"/>
      <c r="J238" s="206"/>
      <c r="K238" s="206"/>
      <c r="L238" s="211"/>
      <c r="M238" s="212"/>
      <c r="N238" s="213"/>
      <c r="O238" s="213"/>
      <c r="P238" s="213"/>
      <c r="Q238" s="213"/>
      <c r="R238" s="213"/>
      <c r="S238" s="213"/>
      <c r="T238" s="214"/>
      <c r="AT238" s="215" t="s">
        <v>154</v>
      </c>
      <c r="AU238" s="215" t="s">
        <v>152</v>
      </c>
      <c r="AV238" s="13" t="s">
        <v>88</v>
      </c>
      <c r="AW238" s="13" t="s">
        <v>38</v>
      </c>
      <c r="AX238" s="13" t="s">
        <v>86</v>
      </c>
      <c r="AY238" s="215" t="s">
        <v>141</v>
      </c>
    </row>
    <row r="239" spans="2:65" s="1" customFormat="1" ht="16.5" customHeight="1">
      <c r="B239" s="35"/>
      <c r="C239" s="240" t="s">
        <v>293</v>
      </c>
      <c r="D239" s="240" t="s">
        <v>227</v>
      </c>
      <c r="E239" s="241" t="s">
        <v>294</v>
      </c>
      <c r="F239" s="242" t="s">
        <v>295</v>
      </c>
      <c r="G239" s="243" t="s">
        <v>149</v>
      </c>
      <c r="H239" s="244">
        <v>9.364</v>
      </c>
      <c r="I239" s="245"/>
      <c r="J239" s="246">
        <f>ROUND(I239*H239,2)</f>
        <v>0</v>
      </c>
      <c r="K239" s="242" t="s">
        <v>150</v>
      </c>
      <c r="L239" s="247"/>
      <c r="M239" s="248" t="s">
        <v>19</v>
      </c>
      <c r="N239" s="249" t="s">
        <v>49</v>
      </c>
      <c r="O239" s="64"/>
      <c r="P239" s="190">
        <f>O239*H239</f>
        <v>0</v>
      </c>
      <c r="Q239" s="190">
        <v>0.00483</v>
      </c>
      <c r="R239" s="190">
        <f>Q239*H239</f>
        <v>0.045228120000000004</v>
      </c>
      <c r="S239" s="190">
        <v>0</v>
      </c>
      <c r="T239" s="191">
        <f>S239*H239</f>
        <v>0</v>
      </c>
      <c r="AR239" s="192" t="s">
        <v>230</v>
      </c>
      <c r="AT239" s="192" t="s">
        <v>227</v>
      </c>
      <c r="AU239" s="192" t="s">
        <v>152</v>
      </c>
      <c r="AY239" s="18" t="s">
        <v>141</v>
      </c>
      <c r="BE239" s="193">
        <f>IF(N239="základní",J239,0)</f>
        <v>0</v>
      </c>
      <c r="BF239" s="193">
        <f>IF(N239="snížená",J239,0)</f>
        <v>0</v>
      </c>
      <c r="BG239" s="193">
        <f>IF(N239="zákl. přenesená",J239,0)</f>
        <v>0</v>
      </c>
      <c r="BH239" s="193">
        <f>IF(N239="sníž. přenesená",J239,0)</f>
        <v>0</v>
      </c>
      <c r="BI239" s="193">
        <f>IF(N239="nulová",J239,0)</f>
        <v>0</v>
      </c>
      <c r="BJ239" s="18" t="s">
        <v>86</v>
      </c>
      <c r="BK239" s="193">
        <f>ROUND(I239*H239,2)</f>
        <v>0</v>
      </c>
      <c r="BL239" s="18" t="s">
        <v>151</v>
      </c>
      <c r="BM239" s="192" t="s">
        <v>296</v>
      </c>
    </row>
    <row r="240" spans="2:51" s="13" customFormat="1" ht="11.25">
      <c r="B240" s="205"/>
      <c r="C240" s="206"/>
      <c r="D240" s="196" t="s">
        <v>154</v>
      </c>
      <c r="E240" s="207" t="s">
        <v>19</v>
      </c>
      <c r="F240" s="208" t="s">
        <v>297</v>
      </c>
      <c r="G240" s="206"/>
      <c r="H240" s="209">
        <v>9.364</v>
      </c>
      <c r="I240" s="210"/>
      <c r="J240" s="206"/>
      <c r="K240" s="206"/>
      <c r="L240" s="211"/>
      <c r="M240" s="212"/>
      <c r="N240" s="213"/>
      <c r="O240" s="213"/>
      <c r="P240" s="213"/>
      <c r="Q240" s="213"/>
      <c r="R240" s="213"/>
      <c r="S240" s="213"/>
      <c r="T240" s="214"/>
      <c r="AT240" s="215" t="s">
        <v>154</v>
      </c>
      <c r="AU240" s="215" t="s">
        <v>152</v>
      </c>
      <c r="AV240" s="13" t="s">
        <v>88</v>
      </c>
      <c r="AW240" s="13" t="s">
        <v>38</v>
      </c>
      <c r="AX240" s="13" t="s">
        <v>86</v>
      </c>
      <c r="AY240" s="215" t="s">
        <v>141</v>
      </c>
    </row>
    <row r="241" spans="2:65" s="1" customFormat="1" ht="24" customHeight="1">
      <c r="B241" s="35"/>
      <c r="C241" s="181" t="s">
        <v>298</v>
      </c>
      <c r="D241" s="181" t="s">
        <v>146</v>
      </c>
      <c r="E241" s="182" t="s">
        <v>299</v>
      </c>
      <c r="F241" s="183" t="s">
        <v>300</v>
      </c>
      <c r="G241" s="184" t="s">
        <v>149</v>
      </c>
      <c r="H241" s="185">
        <v>665.789</v>
      </c>
      <c r="I241" s="186"/>
      <c r="J241" s="187">
        <f>ROUND(I241*H241,2)</f>
        <v>0</v>
      </c>
      <c r="K241" s="183" t="s">
        <v>150</v>
      </c>
      <c r="L241" s="39"/>
      <c r="M241" s="188" t="s">
        <v>19</v>
      </c>
      <c r="N241" s="189" t="s">
        <v>49</v>
      </c>
      <c r="O241" s="64"/>
      <c r="P241" s="190">
        <f>O241*H241</f>
        <v>0</v>
      </c>
      <c r="Q241" s="190">
        <v>6E-05</v>
      </c>
      <c r="R241" s="190">
        <f>Q241*H241</f>
        <v>0.03994734</v>
      </c>
      <c r="S241" s="190">
        <v>0</v>
      </c>
      <c r="T241" s="191">
        <f>S241*H241</f>
        <v>0</v>
      </c>
      <c r="AR241" s="192" t="s">
        <v>151</v>
      </c>
      <c r="AT241" s="192" t="s">
        <v>146</v>
      </c>
      <c r="AU241" s="192" t="s">
        <v>152</v>
      </c>
      <c r="AY241" s="18" t="s">
        <v>141</v>
      </c>
      <c r="BE241" s="193">
        <f>IF(N241="základní",J241,0)</f>
        <v>0</v>
      </c>
      <c r="BF241" s="193">
        <f>IF(N241="snížená",J241,0)</f>
        <v>0</v>
      </c>
      <c r="BG241" s="193">
        <f>IF(N241="zákl. přenesená",J241,0)</f>
        <v>0</v>
      </c>
      <c r="BH241" s="193">
        <f>IF(N241="sníž. přenesená",J241,0)</f>
        <v>0</v>
      </c>
      <c r="BI241" s="193">
        <f>IF(N241="nulová",J241,0)</f>
        <v>0</v>
      </c>
      <c r="BJ241" s="18" t="s">
        <v>86</v>
      </c>
      <c r="BK241" s="193">
        <f>ROUND(I241*H241,2)</f>
        <v>0</v>
      </c>
      <c r="BL241" s="18" t="s">
        <v>151</v>
      </c>
      <c r="BM241" s="192" t="s">
        <v>301</v>
      </c>
    </row>
    <row r="242" spans="2:47" s="1" customFormat="1" ht="175.5">
      <c r="B242" s="35"/>
      <c r="C242" s="36"/>
      <c r="D242" s="196" t="s">
        <v>200</v>
      </c>
      <c r="E242" s="36"/>
      <c r="F242" s="238" t="s">
        <v>223</v>
      </c>
      <c r="G242" s="36"/>
      <c r="H242" s="36"/>
      <c r="I242" s="108"/>
      <c r="J242" s="36"/>
      <c r="K242" s="36"/>
      <c r="L242" s="39"/>
      <c r="M242" s="239"/>
      <c r="N242" s="64"/>
      <c r="O242" s="64"/>
      <c r="P242" s="64"/>
      <c r="Q242" s="64"/>
      <c r="R242" s="64"/>
      <c r="S242" s="64"/>
      <c r="T242" s="65"/>
      <c r="AT242" s="18" t="s">
        <v>200</v>
      </c>
      <c r="AU242" s="18" t="s">
        <v>152</v>
      </c>
    </row>
    <row r="243" spans="2:51" s="12" customFormat="1" ht="11.25">
      <c r="B243" s="194"/>
      <c r="C243" s="195"/>
      <c r="D243" s="196" t="s">
        <v>154</v>
      </c>
      <c r="E243" s="197" t="s">
        <v>19</v>
      </c>
      <c r="F243" s="198" t="s">
        <v>214</v>
      </c>
      <c r="G243" s="195"/>
      <c r="H243" s="197" t="s">
        <v>19</v>
      </c>
      <c r="I243" s="199"/>
      <c r="J243" s="195"/>
      <c r="K243" s="195"/>
      <c r="L243" s="200"/>
      <c r="M243" s="201"/>
      <c r="N243" s="202"/>
      <c r="O243" s="202"/>
      <c r="P243" s="202"/>
      <c r="Q243" s="202"/>
      <c r="R243" s="202"/>
      <c r="S243" s="202"/>
      <c r="T243" s="203"/>
      <c r="AT243" s="204" t="s">
        <v>154</v>
      </c>
      <c r="AU243" s="204" t="s">
        <v>152</v>
      </c>
      <c r="AV243" s="12" t="s">
        <v>86</v>
      </c>
      <c r="AW243" s="12" t="s">
        <v>38</v>
      </c>
      <c r="AX243" s="12" t="s">
        <v>78</v>
      </c>
      <c r="AY243" s="204" t="s">
        <v>141</v>
      </c>
    </row>
    <row r="244" spans="2:51" s="13" customFormat="1" ht="11.25">
      <c r="B244" s="205"/>
      <c r="C244" s="206"/>
      <c r="D244" s="196" t="s">
        <v>154</v>
      </c>
      <c r="E244" s="207" t="s">
        <v>19</v>
      </c>
      <c r="F244" s="208" t="s">
        <v>302</v>
      </c>
      <c r="G244" s="206"/>
      <c r="H244" s="209">
        <v>665.789</v>
      </c>
      <c r="I244" s="210"/>
      <c r="J244" s="206"/>
      <c r="K244" s="206"/>
      <c r="L244" s="211"/>
      <c r="M244" s="212"/>
      <c r="N244" s="213"/>
      <c r="O244" s="213"/>
      <c r="P244" s="213"/>
      <c r="Q244" s="213"/>
      <c r="R244" s="213"/>
      <c r="S244" s="213"/>
      <c r="T244" s="214"/>
      <c r="AT244" s="215" t="s">
        <v>154</v>
      </c>
      <c r="AU244" s="215" t="s">
        <v>152</v>
      </c>
      <c r="AV244" s="13" t="s">
        <v>88</v>
      </c>
      <c r="AW244" s="13" t="s">
        <v>38</v>
      </c>
      <c r="AX244" s="13" t="s">
        <v>86</v>
      </c>
      <c r="AY244" s="215" t="s">
        <v>141</v>
      </c>
    </row>
    <row r="245" spans="2:65" s="1" customFormat="1" ht="16.5" customHeight="1">
      <c r="B245" s="35"/>
      <c r="C245" s="181" t="s">
        <v>303</v>
      </c>
      <c r="D245" s="181" t="s">
        <v>146</v>
      </c>
      <c r="E245" s="182" t="s">
        <v>304</v>
      </c>
      <c r="F245" s="183" t="s">
        <v>305</v>
      </c>
      <c r="G245" s="184" t="s">
        <v>287</v>
      </c>
      <c r="H245" s="185">
        <v>25.48</v>
      </c>
      <c r="I245" s="186"/>
      <c r="J245" s="187">
        <f>ROUND(I245*H245,2)</f>
        <v>0</v>
      </c>
      <c r="K245" s="183" t="s">
        <v>150</v>
      </c>
      <c r="L245" s="39"/>
      <c r="M245" s="188" t="s">
        <v>19</v>
      </c>
      <c r="N245" s="189" t="s">
        <v>49</v>
      </c>
      <c r="O245" s="64"/>
      <c r="P245" s="190">
        <f>O245*H245</f>
        <v>0</v>
      </c>
      <c r="Q245" s="190">
        <v>6E-05</v>
      </c>
      <c r="R245" s="190">
        <f>Q245*H245</f>
        <v>0.0015288</v>
      </c>
      <c r="S245" s="190">
        <v>0</v>
      </c>
      <c r="T245" s="191">
        <f>S245*H245</f>
        <v>0</v>
      </c>
      <c r="AR245" s="192" t="s">
        <v>151</v>
      </c>
      <c r="AT245" s="192" t="s">
        <v>146</v>
      </c>
      <c r="AU245" s="192" t="s">
        <v>152</v>
      </c>
      <c r="AY245" s="18" t="s">
        <v>141</v>
      </c>
      <c r="BE245" s="193">
        <f>IF(N245="základní",J245,0)</f>
        <v>0</v>
      </c>
      <c r="BF245" s="193">
        <f>IF(N245="snížená",J245,0)</f>
        <v>0</v>
      </c>
      <c r="BG245" s="193">
        <f>IF(N245="zákl. přenesená",J245,0)</f>
        <v>0</v>
      </c>
      <c r="BH245" s="193">
        <f>IF(N245="sníž. přenesená",J245,0)</f>
        <v>0</v>
      </c>
      <c r="BI245" s="193">
        <f>IF(N245="nulová",J245,0)</f>
        <v>0</v>
      </c>
      <c r="BJ245" s="18" t="s">
        <v>86</v>
      </c>
      <c r="BK245" s="193">
        <f>ROUND(I245*H245,2)</f>
        <v>0</v>
      </c>
      <c r="BL245" s="18" t="s">
        <v>151</v>
      </c>
      <c r="BM245" s="192" t="s">
        <v>306</v>
      </c>
    </row>
    <row r="246" spans="2:47" s="1" customFormat="1" ht="58.5">
      <c r="B246" s="35"/>
      <c r="C246" s="36"/>
      <c r="D246" s="196" t="s">
        <v>200</v>
      </c>
      <c r="E246" s="36"/>
      <c r="F246" s="238" t="s">
        <v>307</v>
      </c>
      <c r="G246" s="36"/>
      <c r="H246" s="36"/>
      <c r="I246" s="108"/>
      <c r="J246" s="36"/>
      <c r="K246" s="36"/>
      <c r="L246" s="39"/>
      <c r="M246" s="239"/>
      <c r="N246" s="64"/>
      <c r="O246" s="64"/>
      <c r="P246" s="64"/>
      <c r="Q246" s="64"/>
      <c r="R246" s="64"/>
      <c r="S246" s="64"/>
      <c r="T246" s="65"/>
      <c r="AT246" s="18" t="s">
        <v>200</v>
      </c>
      <c r="AU246" s="18" t="s">
        <v>152</v>
      </c>
    </row>
    <row r="247" spans="2:65" s="1" customFormat="1" ht="16.5" customHeight="1">
      <c r="B247" s="35"/>
      <c r="C247" s="240" t="s">
        <v>308</v>
      </c>
      <c r="D247" s="240" t="s">
        <v>227</v>
      </c>
      <c r="E247" s="241" t="s">
        <v>309</v>
      </c>
      <c r="F247" s="242" t="s">
        <v>310</v>
      </c>
      <c r="G247" s="243" t="s">
        <v>287</v>
      </c>
      <c r="H247" s="244">
        <v>28.028</v>
      </c>
      <c r="I247" s="245"/>
      <c r="J247" s="246">
        <f>ROUND(I247*H247,2)</f>
        <v>0</v>
      </c>
      <c r="K247" s="242" t="s">
        <v>150</v>
      </c>
      <c r="L247" s="247"/>
      <c r="M247" s="248" t="s">
        <v>19</v>
      </c>
      <c r="N247" s="249" t="s">
        <v>49</v>
      </c>
      <c r="O247" s="64"/>
      <c r="P247" s="190">
        <f>O247*H247</f>
        <v>0</v>
      </c>
      <c r="Q247" s="190">
        <v>0.0006</v>
      </c>
      <c r="R247" s="190">
        <f>Q247*H247</f>
        <v>0.016816799999999996</v>
      </c>
      <c r="S247" s="190">
        <v>0</v>
      </c>
      <c r="T247" s="191">
        <f>S247*H247</f>
        <v>0</v>
      </c>
      <c r="AR247" s="192" t="s">
        <v>230</v>
      </c>
      <c r="AT247" s="192" t="s">
        <v>227</v>
      </c>
      <c r="AU247" s="192" t="s">
        <v>152</v>
      </c>
      <c r="AY247" s="18" t="s">
        <v>141</v>
      </c>
      <c r="BE247" s="193">
        <f>IF(N247="základní",J247,0)</f>
        <v>0</v>
      </c>
      <c r="BF247" s="193">
        <f>IF(N247="snížená",J247,0)</f>
        <v>0</v>
      </c>
      <c r="BG247" s="193">
        <f>IF(N247="zákl. přenesená",J247,0)</f>
        <v>0</v>
      </c>
      <c r="BH247" s="193">
        <f>IF(N247="sníž. přenesená",J247,0)</f>
        <v>0</v>
      </c>
      <c r="BI247" s="193">
        <f>IF(N247="nulová",J247,0)</f>
        <v>0</v>
      </c>
      <c r="BJ247" s="18" t="s">
        <v>86</v>
      </c>
      <c r="BK247" s="193">
        <f>ROUND(I247*H247,2)</f>
        <v>0</v>
      </c>
      <c r="BL247" s="18" t="s">
        <v>151</v>
      </c>
      <c r="BM247" s="192" t="s">
        <v>311</v>
      </c>
    </row>
    <row r="248" spans="2:51" s="12" customFormat="1" ht="11.25">
      <c r="B248" s="194"/>
      <c r="C248" s="195"/>
      <c r="D248" s="196" t="s">
        <v>154</v>
      </c>
      <c r="E248" s="197" t="s">
        <v>19</v>
      </c>
      <c r="F248" s="198" t="s">
        <v>312</v>
      </c>
      <c r="G248" s="195"/>
      <c r="H248" s="197" t="s">
        <v>19</v>
      </c>
      <c r="I248" s="199"/>
      <c r="J248" s="195"/>
      <c r="K248" s="195"/>
      <c r="L248" s="200"/>
      <c r="M248" s="201"/>
      <c r="N248" s="202"/>
      <c r="O248" s="202"/>
      <c r="P248" s="202"/>
      <c r="Q248" s="202"/>
      <c r="R248" s="202"/>
      <c r="S248" s="202"/>
      <c r="T248" s="203"/>
      <c r="AT248" s="204" t="s">
        <v>154</v>
      </c>
      <c r="AU248" s="204" t="s">
        <v>152</v>
      </c>
      <c r="AV248" s="12" t="s">
        <v>86</v>
      </c>
      <c r="AW248" s="12" t="s">
        <v>38</v>
      </c>
      <c r="AX248" s="12" t="s">
        <v>78</v>
      </c>
      <c r="AY248" s="204" t="s">
        <v>141</v>
      </c>
    </row>
    <row r="249" spans="2:51" s="13" customFormat="1" ht="11.25">
      <c r="B249" s="205"/>
      <c r="C249" s="206"/>
      <c r="D249" s="196" t="s">
        <v>154</v>
      </c>
      <c r="E249" s="207" t="s">
        <v>19</v>
      </c>
      <c r="F249" s="208" t="s">
        <v>313</v>
      </c>
      <c r="G249" s="206"/>
      <c r="H249" s="209">
        <v>25.48</v>
      </c>
      <c r="I249" s="210"/>
      <c r="J249" s="206"/>
      <c r="K249" s="206"/>
      <c r="L249" s="211"/>
      <c r="M249" s="212"/>
      <c r="N249" s="213"/>
      <c r="O249" s="213"/>
      <c r="P249" s="213"/>
      <c r="Q249" s="213"/>
      <c r="R249" s="213"/>
      <c r="S249" s="213"/>
      <c r="T249" s="214"/>
      <c r="AT249" s="215" t="s">
        <v>154</v>
      </c>
      <c r="AU249" s="215" t="s">
        <v>152</v>
      </c>
      <c r="AV249" s="13" t="s">
        <v>88</v>
      </c>
      <c r="AW249" s="13" t="s">
        <v>38</v>
      </c>
      <c r="AX249" s="13" t="s">
        <v>78</v>
      </c>
      <c r="AY249" s="215" t="s">
        <v>141</v>
      </c>
    </row>
    <row r="250" spans="2:51" s="13" customFormat="1" ht="11.25">
      <c r="B250" s="205"/>
      <c r="C250" s="206"/>
      <c r="D250" s="196" t="s">
        <v>154</v>
      </c>
      <c r="E250" s="207" t="s">
        <v>19</v>
      </c>
      <c r="F250" s="208" t="s">
        <v>314</v>
      </c>
      <c r="G250" s="206"/>
      <c r="H250" s="209">
        <v>28.028</v>
      </c>
      <c r="I250" s="210"/>
      <c r="J250" s="206"/>
      <c r="K250" s="206"/>
      <c r="L250" s="211"/>
      <c r="M250" s="212"/>
      <c r="N250" s="213"/>
      <c r="O250" s="213"/>
      <c r="P250" s="213"/>
      <c r="Q250" s="213"/>
      <c r="R250" s="213"/>
      <c r="S250" s="213"/>
      <c r="T250" s="214"/>
      <c r="AT250" s="215" t="s">
        <v>154</v>
      </c>
      <c r="AU250" s="215" t="s">
        <v>152</v>
      </c>
      <c r="AV250" s="13" t="s">
        <v>88</v>
      </c>
      <c r="AW250" s="13" t="s">
        <v>38</v>
      </c>
      <c r="AX250" s="13" t="s">
        <v>86</v>
      </c>
      <c r="AY250" s="215" t="s">
        <v>141</v>
      </c>
    </row>
    <row r="251" spans="2:65" s="1" customFormat="1" ht="16.5" customHeight="1">
      <c r="B251" s="35"/>
      <c r="C251" s="181" t="s">
        <v>7</v>
      </c>
      <c r="D251" s="181" t="s">
        <v>146</v>
      </c>
      <c r="E251" s="182" t="s">
        <v>315</v>
      </c>
      <c r="F251" s="183" t="s">
        <v>316</v>
      </c>
      <c r="G251" s="184" t="s">
        <v>287</v>
      </c>
      <c r="H251" s="185">
        <v>287.388</v>
      </c>
      <c r="I251" s="186"/>
      <c r="J251" s="187">
        <f>ROUND(I251*H251,2)</f>
        <v>0</v>
      </c>
      <c r="K251" s="183" t="s">
        <v>150</v>
      </c>
      <c r="L251" s="39"/>
      <c r="M251" s="188" t="s">
        <v>19</v>
      </c>
      <c r="N251" s="189" t="s">
        <v>49</v>
      </c>
      <c r="O251" s="64"/>
      <c r="P251" s="190">
        <f>O251*H251</f>
        <v>0</v>
      </c>
      <c r="Q251" s="190">
        <v>0.00025</v>
      </c>
      <c r="R251" s="190">
        <f>Q251*H251</f>
        <v>0.071847</v>
      </c>
      <c r="S251" s="190">
        <v>0</v>
      </c>
      <c r="T251" s="191">
        <f>S251*H251</f>
        <v>0</v>
      </c>
      <c r="AR251" s="192" t="s">
        <v>151</v>
      </c>
      <c r="AT251" s="192" t="s">
        <v>146</v>
      </c>
      <c r="AU251" s="192" t="s">
        <v>152</v>
      </c>
      <c r="AY251" s="18" t="s">
        <v>141</v>
      </c>
      <c r="BE251" s="193">
        <f>IF(N251="základní",J251,0)</f>
        <v>0</v>
      </c>
      <c r="BF251" s="193">
        <f>IF(N251="snížená",J251,0)</f>
        <v>0</v>
      </c>
      <c r="BG251" s="193">
        <f>IF(N251="zákl. přenesená",J251,0)</f>
        <v>0</v>
      </c>
      <c r="BH251" s="193">
        <f>IF(N251="sníž. přenesená",J251,0)</f>
        <v>0</v>
      </c>
      <c r="BI251" s="193">
        <f>IF(N251="nulová",J251,0)</f>
        <v>0</v>
      </c>
      <c r="BJ251" s="18" t="s">
        <v>86</v>
      </c>
      <c r="BK251" s="193">
        <f>ROUND(I251*H251,2)</f>
        <v>0</v>
      </c>
      <c r="BL251" s="18" t="s">
        <v>151</v>
      </c>
      <c r="BM251" s="192" t="s">
        <v>317</v>
      </c>
    </row>
    <row r="252" spans="2:47" s="1" customFormat="1" ht="58.5">
      <c r="B252" s="35"/>
      <c r="C252" s="36"/>
      <c r="D252" s="196" t="s">
        <v>200</v>
      </c>
      <c r="E252" s="36"/>
      <c r="F252" s="238" t="s">
        <v>307</v>
      </c>
      <c r="G252" s="36"/>
      <c r="H252" s="36"/>
      <c r="I252" s="108"/>
      <c r="J252" s="36"/>
      <c r="K252" s="36"/>
      <c r="L252" s="39"/>
      <c r="M252" s="239"/>
      <c r="N252" s="64"/>
      <c r="O252" s="64"/>
      <c r="P252" s="64"/>
      <c r="Q252" s="64"/>
      <c r="R252" s="64"/>
      <c r="S252" s="64"/>
      <c r="T252" s="65"/>
      <c r="AT252" s="18" t="s">
        <v>200</v>
      </c>
      <c r="AU252" s="18" t="s">
        <v>152</v>
      </c>
    </row>
    <row r="253" spans="2:51" s="12" customFormat="1" ht="11.25">
      <c r="B253" s="194"/>
      <c r="C253" s="195"/>
      <c r="D253" s="196" t="s">
        <v>154</v>
      </c>
      <c r="E253" s="197" t="s">
        <v>19</v>
      </c>
      <c r="F253" s="198" t="s">
        <v>214</v>
      </c>
      <c r="G253" s="195"/>
      <c r="H253" s="197" t="s">
        <v>19</v>
      </c>
      <c r="I253" s="199"/>
      <c r="J253" s="195"/>
      <c r="K253" s="195"/>
      <c r="L253" s="200"/>
      <c r="M253" s="201"/>
      <c r="N253" s="202"/>
      <c r="O253" s="202"/>
      <c r="P253" s="202"/>
      <c r="Q253" s="202"/>
      <c r="R253" s="202"/>
      <c r="S253" s="202"/>
      <c r="T253" s="203"/>
      <c r="AT253" s="204" t="s">
        <v>154</v>
      </c>
      <c r="AU253" s="204" t="s">
        <v>152</v>
      </c>
      <c r="AV253" s="12" t="s">
        <v>86</v>
      </c>
      <c r="AW253" s="12" t="s">
        <v>38</v>
      </c>
      <c r="AX253" s="12" t="s">
        <v>78</v>
      </c>
      <c r="AY253" s="204" t="s">
        <v>141</v>
      </c>
    </row>
    <row r="254" spans="2:51" s="13" customFormat="1" ht="11.25">
      <c r="B254" s="205"/>
      <c r="C254" s="206"/>
      <c r="D254" s="196" t="s">
        <v>154</v>
      </c>
      <c r="E254" s="207" t="s">
        <v>19</v>
      </c>
      <c r="F254" s="208" t="s">
        <v>318</v>
      </c>
      <c r="G254" s="206"/>
      <c r="H254" s="209">
        <v>287.388</v>
      </c>
      <c r="I254" s="210"/>
      <c r="J254" s="206"/>
      <c r="K254" s="206"/>
      <c r="L254" s="211"/>
      <c r="M254" s="212"/>
      <c r="N254" s="213"/>
      <c r="O254" s="213"/>
      <c r="P254" s="213"/>
      <c r="Q254" s="213"/>
      <c r="R254" s="213"/>
      <c r="S254" s="213"/>
      <c r="T254" s="214"/>
      <c r="AT254" s="215" t="s">
        <v>154</v>
      </c>
      <c r="AU254" s="215" t="s">
        <v>152</v>
      </c>
      <c r="AV254" s="13" t="s">
        <v>88</v>
      </c>
      <c r="AW254" s="13" t="s">
        <v>38</v>
      </c>
      <c r="AX254" s="13" t="s">
        <v>86</v>
      </c>
      <c r="AY254" s="215" t="s">
        <v>141</v>
      </c>
    </row>
    <row r="255" spans="2:65" s="1" customFormat="1" ht="16.5" customHeight="1">
      <c r="B255" s="35"/>
      <c r="C255" s="240" t="s">
        <v>319</v>
      </c>
      <c r="D255" s="240" t="s">
        <v>227</v>
      </c>
      <c r="E255" s="241" t="s">
        <v>320</v>
      </c>
      <c r="F255" s="242" t="s">
        <v>321</v>
      </c>
      <c r="G255" s="243" t="s">
        <v>287</v>
      </c>
      <c r="H255" s="244">
        <v>145.86</v>
      </c>
      <c r="I255" s="245"/>
      <c r="J255" s="246">
        <f>ROUND(I255*H255,2)</f>
        <v>0</v>
      </c>
      <c r="K255" s="242" t="s">
        <v>150</v>
      </c>
      <c r="L255" s="247"/>
      <c r="M255" s="248" t="s">
        <v>19</v>
      </c>
      <c r="N255" s="249" t="s">
        <v>49</v>
      </c>
      <c r="O255" s="64"/>
      <c r="P255" s="190">
        <f>O255*H255</f>
        <v>0</v>
      </c>
      <c r="Q255" s="190">
        <v>4E-05</v>
      </c>
      <c r="R255" s="190">
        <f>Q255*H255</f>
        <v>0.005834400000000001</v>
      </c>
      <c r="S255" s="190">
        <v>0</v>
      </c>
      <c r="T255" s="191">
        <f>S255*H255</f>
        <v>0</v>
      </c>
      <c r="AR255" s="192" t="s">
        <v>230</v>
      </c>
      <c r="AT255" s="192" t="s">
        <v>227</v>
      </c>
      <c r="AU255" s="192" t="s">
        <v>152</v>
      </c>
      <c r="AY255" s="18" t="s">
        <v>141</v>
      </c>
      <c r="BE255" s="193">
        <f>IF(N255="základní",J255,0)</f>
        <v>0</v>
      </c>
      <c r="BF255" s="193">
        <f>IF(N255="snížená",J255,0)</f>
        <v>0</v>
      </c>
      <c r="BG255" s="193">
        <f>IF(N255="zákl. přenesená",J255,0)</f>
        <v>0</v>
      </c>
      <c r="BH255" s="193">
        <f>IF(N255="sníž. přenesená",J255,0)</f>
        <v>0</v>
      </c>
      <c r="BI255" s="193">
        <f>IF(N255="nulová",J255,0)</f>
        <v>0</v>
      </c>
      <c r="BJ255" s="18" t="s">
        <v>86</v>
      </c>
      <c r="BK255" s="193">
        <f>ROUND(I255*H255,2)</f>
        <v>0</v>
      </c>
      <c r="BL255" s="18" t="s">
        <v>151</v>
      </c>
      <c r="BM255" s="192" t="s">
        <v>322</v>
      </c>
    </row>
    <row r="256" spans="2:51" s="12" customFormat="1" ht="11.25">
      <c r="B256" s="194"/>
      <c r="C256" s="195"/>
      <c r="D256" s="196" t="s">
        <v>154</v>
      </c>
      <c r="E256" s="197" t="s">
        <v>19</v>
      </c>
      <c r="F256" s="198" t="s">
        <v>214</v>
      </c>
      <c r="G256" s="195"/>
      <c r="H256" s="197" t="s">
        <v>19</v>
      </c>
      <c r="I256" s="199"/>
      <c r="J256" s="195"/>
      <c r="K256" s="195"/>
      <c r="L256" s="200"/>
      <c r="M256" s="201"/>
      <c r="N256" s="202"/>
      <c r="O256" s="202"/>
      <c r="P256" s="202"/>
      <c r="Q256" s="202"/>
      <c r="R256" s="202"/>
      <c r="S256" s="202"/>
      <c r="T256" s="203"/>
      <c r="AT256" s="204" t="s">
        <v>154</v>
      </c>
      <c r="AU256" s="204" t="s">
        <v>152</v>
      </c>
      <c r="AV256" s="12" t="s">
        <v>86</v>
      </c>
      <c r="AW256" s="12" t="s">
        <v>38</v>
      </c>
      <c r="AX256" s="12" t="s">
        <v>78</v>
      </c>
      <c r="AY256" s="204" t="s">
        <v>141</v>
      </c>
    </row>
    <row r="257" spans="2:51" s="13" customFormat="1" ht="11.25">
      <c r="B257" s="205"/>
      <c r="C257" s="206"/>
      <c r="D257" s="196" t="s">
        <v>154</v>
      </c>
      <c r="E257" s="207" t="s">
        <v>19</v>
      </c>
      <c r="F257" s="208" t="s">
        <v>323</v>
      </c>
      <c r="G257" s="206"/>
      <c r="H257" s="209">
        <v>132.6</v>
      </c>
      <c r="I257" s="210"/>
      <c r="J257" s="206"/>
      <c r="K257" s="206"/>
      <c r="L257" s="211"/>
      <c r="M257" s="212"/>
      <c r="N257" s="213"/>
      <c r="O257" s="213"/>
      <c r="P257" s="213"/>
      <c r="Q257" s="213"/>
      <c r="R257" s="213"/>
      <c r="S257" s="213"/>
      <c r="T257" s="214"/>
      <c r="AT257" s="215" t="s">
        <v>154</v>
      </c>
      <c r="AU257" s="215" t="s">
        <v>152</v>
      </c>
      <c r="AV257" s="13" t="s">
        <v>88</v>
      </c>
      <c r="AW257" s="13" t="s">
        <v>38</v>
      </c>
      <c r="AX257" s="13" t="s">
        <v>78</v>
      </c>
      <c r="AY257" s="215" t="s">
        <v>141</v>
      </c>
    </row>
    <row r="258" spans="2:51" s="13" customFormat="1" ht="11.25">
      <c r="B258" s="205"/>
      <c r="C258" s="206"/>
      <c r="D258" s="196" t="s">
        <v>154</v>
      </c>
      <c r="E258" s="207" t="s">
        <v>19</v>
      </c>
      <c r="F258" s="208" t="s">
        <v>324</v>
      </c>
      <c r="G258" s="206"/>
      <c r="H258" s="209">
        <v>145.86</v>
      </c>
      <c r="I258" s="210"/>
      <c r="J258" s="206"/>
      <c r="K258" s="206"/>
      <c r="L258" s="211"/>
      <c r="M258" s="212"/>
      <c r="N258" s="213"/>
      <c r="O258" s="213"/>
      <c r="P258" s="213"/>
      <c r="Q258" s="213"/>
      <c r="R258" s="213"/>
      <c r="S258" s="213"/>
      <c r="T258" s="214"/>
      <c r="AT258" s="215" t="s">
        <v>154</v>
      </c>
      <c r="AU258" s="215" t="s">
        <v>152</v>
      </c>
      <c r="AV258" s="13" t="s">
        <v>88</v>
      </c>
      <c r="AW258" s="13" t="s">
        <v>38</v>
      </c>
      <c r="AX258" s="13" t="s">
        <v>86</v>
      </c>
      <c r="AY258" s="215" t="s">
        <v>141</v>
      </c>
    </row>
    <row r="259" spans="2:65" s="1" customFormat="1" ht="16.5" customHeight="1">
      <c r="B259" s="35"/>
      <c r="C259" s="240" t="s">
        <v>325</v>
      </c>
      <c r="D259" s="240" t="s">
        <v>227</v>
      </c>
      <c r="E259" s="241" t="s">
        <v>326</v>
      </c>
      <c r="F259" s="242" t="s">
        <v>327</v>
      </c>
      <c r="G259" s="243" t="s">
        <v>287</v>
      </c>
      <c r="H259" s="244">
        <v>68.187</v>
      </c>
      <c r="I259" s="245"/>
      <c r="J259" s="246">
        <f>ROUND(I259*H259,2)</f>
        <v>0</v>
      </c>
      <c r="K259" s="242" t="s">
        <v>150</v>
      </c>
      <c r="L259" s="247"/>
      <c r="M259" s="248" t="s">
        <v>19</v>
      </c>
      <c r="N259" s="249" t="s">
        <v>49</v>
      </c>
      <c r="O259" s="64"/>
      <c r="P259" s="190">
        <f>O259*H259</f>
        <v>0</v>
      </c>
      <c r="Q259" s="190">
        <v>3E-05</v>
      </c>
      <c r="R259" s="190">
        <f>Q259*H259</f>
        <v>0.00204561</v>
      </c>
      <c r="S259" s="190">
        <v>0</v>
      </c>
      <c r="T259" s="191">
        <f>S259*H259</f>
        <v>0</v>
      </c>
      <c r="AR259" s="192" t="s">
        <v>230</v>
      </c>
      <c r="AT259" s="192" t="s">
        <v>227</v>
      </c>
      <c r="AU259" s="192" t="s">
        <v>152</v>
      </c>
      <c r="AY259" s="18" t="s">
        <v>141</v>
      </c>
      <c r="BE259" s="193">
        <f>IF(N259="základní",J259,0)</f>
        <v>0</v>
      </c>
      <c r="BF259" s="193">
        <f>IF(N259="snížená",J259,0)</f>
        <v>0</v>
      </c>
      <c r="BG259" s="193">
        <f>IF(N259="zákl. přenesená",J259,0)</f>
        <v>0</v>
      </c>
      <c r="BH259" s="193">
        <f>IF(N259="sníž. přenesená",J259,0)</f>
        <v>0</v>
      </c>
      <c r="BI259" s="193">
        <f>IF(N259="nulová",J259,0)</f>
        <v>0</v>
      </c>
      <c r="BJ259" s="18" t="s">
        <v>86</v>
      </c>
      <c r="BK259" s="193">
        <f>ROUND(I259*H259,2)</f>
        <v>0</v>
      </c>
      <c r="BL259" s="18" t="s">
        <v>151</v>
      </c>
      <c r="BM259" s="192" t="s">
        <v>328</v>
      </c>
    </row>
    <row r="260" spans="2:51" s="12" customFormat="1" ht="11.25">
      <c r="B260" s="194"/>
      <c r="C260" s="195"/>
      <c r="D260" s="196" t="s">
        <v>154</v>
      </c>
      <c r="E260" s="197" t="s">
        <v>19</v>
      </c>
      <c r="F260" s="198" t="s">
        <v>214</v>
      </c>
      <c r="G260" s="195"/>
      <c r="H260" s="197" t="s">
        <v>19</v>
      </c>
      <c r="I260" s="199"/>
      <c r="J260" s="195"/>
      <c r="K260" s="195"/>
      <c r="L260" s="200"/>
      <c r="M260" s="201"/>
      <c r="N260" s="202"/>
      <c r="O260" s="202"/>
      <c r="P260" s="202"/>
      <c r="Q260" s="202"/>
      <c r="R260" s="202"/>
      <c r="S260" s="202"/>
      <c r="T260" s="203"/>
      <c r="AT260" s="204" t="s">
        <v>154</v>
      </c>
      <c r="AU260" s="204" t="s">
        <v>152</v>
      </c>
      <c r="AV260" s="12" t="s">
        <v>86</v>
      </c>
      <c r="AW260" s="12" t="s">
        <v>38</v>
      </c>
      <c r="AX260" s="12" t="s">
        <v>78</v>
      </c>
      <c r="AY260" s="204" t="s">
        <v>141</v>
      </c>
    </row>
    <row r="261" spans="2:51" s="13" customFormat="1" ht="11.25">
      <c r="B261" s="205"/>
      <c r="C261" s="206"/>
      <c r="D261" s="196" t="s">
        <v>154</v>
      </c>
      <c r="E261" s="207" t="s">
        <v>19</v>
      </c>
      <c r="F261" s="208" t="s">
        <v>329</v>
      </c>
      <c r="G261" s="206"/>
      <c r="H261" s="209">
        <v>61.988</v>
      </c>
      <c r="I261" s="210"/>
      <c r="J261" s="206"/>
      <c r="K261" s="206"/>
      <c r="L261" s="211"/>
      <c r="M261" s="212"/>
      <c r="N261" s="213"/>
      <c r="O261" s="213"/>
      <c r="P261" s="213"/>
      <c r="Q261" s="213"/>
      <c r="R261" s="213"/>
      <c r="S261" s="213"/>
      <c r="T261" s="214"/>
      <c r="AT261" s="215" t="s">
        <v>154</v>
      </c>
      <c r="AU261" s="215" t="s">
        <v>152</v>
      </c>
      <c r="AV261" s="13" t="s">
        <v>88</v>
      </c>
      <c r="AW261" s="13" t="s">
        <v>38</v>
      </c>
      <c r="AX261" s="13" t="s">
        <v>78</v>
      </c>
      <c r="AY261" s="215" t="s">
        <v>141</v>
      </c>
    </row>
    <row r="262" spans="2:51" s="13" customFormat="1" ht="11.25">
      <c r="B262" s="205"/>
      <c r="C262" s="206"/>
      <c r="D262" s="196" t="s">
        <v>154</v>
      </c>
      <c r="E262" s="207" t="s">
        <v>19</v>
      </c>
      <c r="F262" s="208" t="s">
        <v>330</v>
      </c>
      <c r="G262" s="206"/>
      <c r="H262" s="209">
        <v>68.187</v>
      </c>
      <c r="I262" s="210"/>
      <c r="J262" s="206"/>
      <c r="K262" s="206"/>
      <c r="L262" s="211"/>
      <c r="M262" s="212"/>
      <c r="N262" s="213"/>
      <c r="O262" s="213"/>
      <c r="P262" s="213"/>
      <c r="Q262" s="213"/>
      <c r="R262" s="213"/>
      <c r="S262" s="213"/>
      <c r="T262" s="214"/>
      <c r="AT262" s="215" t="s">
        <v>154</v>
      </c>
      <c r="AU262" s="215" t="s">
        <v>152</v>
      </c>
      <c r="AV262" s="13" t="s">
        <v>88</v>
      </c>
      <c r="AW262" s="13" t="s">
        <v>38</v>
      </c>
      <c r="AX262" s="13" t="s">
        <v>86</v>
      </c>
      <c r="AY262" s="215" t="s">
        <v>141</v>
      </c>
    </row>
    <row r="263" spans="2:65" s="1" customFormat="1" ht="16.5" customHeight="1">
      <c r="B263" s="35"/>
      <c r="C263" s="240" t="s">
        <v>331</v>
      </c>
      <c r="D263" s="240" t="s">
        <v>227</v>
      </c>
      <c r="E263" s="241" t="s">
        <v>332</v>
      </c>
      <c r="F263" s="242" t="s">
        <v>333</v>
      </c>
      <c r="G263" s="243" t="s">
        <v>287</v>
      </c>
      <c r="H263" s="244">
        <v>102.08</v>
      </c>
      <c r="I263" s="245"/>
      <c r="J263" s="246">
        <f>ROUND(I263*H263,2)</f>
        <v>0</v>
      </c>
      <c r="K263" s="242" t="s">
        <v>150</v>
      </c>
      <c r="L263" s="247"/>
      <c r="M263" s="248" t="s">
        <v>19</v>
      </c>
      <c r="N263" s="249" t="s">
        <v>49</v>
      </c>
      <c r="O263" s="64"/>
      <c r="P263" s="190">
        <f>O263*H263</f>
        <v>0</v>
      </c>
      <c r="Q263" s="190">
        <v>0.0005</v>
      </c>
      <c r="R263" s="190">
        <f>Q263*H263</f>
        <v>0.05104</v>
      </c>
      <c r="S263" s="190">
        <v>0</v>
      </c>
      <c r="T263" s="191">
        <f>S263*H263</f>
        <v>0</v>
      </c>
      <c r="AR263" s="192" t="s">
        <v>230</v>
      </c>
      <c r="AT263" s="192" t="s">
        <v>227</v>
      </c>
      <c r="AU263" s="192" t="s">
        <v>152</v>
      </c>
      <c r="AY263" s="18" t="s">
        <v>141</v>
      </c>
      <c r="BE263" s="193">
        <f>IF(N263="základní",J263,0)</f>
        <v>0</v>
      </c>
      <c r="BF263" s="193">
        <f>IF(N263="snížená",J263,0)</f>
        <v>0</v>
      </c>
      <c r="BG263" s="193">
        <f>IF(N263="zákl. přenesená",J263,0)</f>
        <v>0</v>
      </c>
      <c r="BH263" s="193">
        <f>IF(N263="sníž. přenesená",J263,0)</f>
        <v>0</v>
      </c>
      <c r="BI263" s="193">
        <f>IF(N263="nulová",J263,0)</f>
        <v>0</v>
      </c>
      <c r="BJ263" s="18" t="s">
        <v>86</v>
      </c>
      <c r="BK263" s="193">
        <f>ROUND(I263*H263,2)</f>
        <v>0</v>
      </c>
      <c r="BL263" s="18" t="s">
        <v>151</v>
      </c>
      <c r="BM263" s="192" t="s">
        <v>334</v>
      </c>
    </row>
    <row r="264" spans="2:51" s="12" customFormat="1" ht="11.25">
      <c r="B264" s="194"/>
      <c r="C264" s="195"/>
      <c r="D264" s="196" t="s">
        <v>154</v>
      </c>
      <c r="E264" s="197" t="s">
        <v>19</v>
      </c>
      <c r="F264" s="198" t="s">
        <v>335</v>
      </c>
      <c r="G264" s="195"/>
      <c r="H264" s="197" t="s">
        <v>19</v>
      </c>
      <c r="I264" s="199"/>
      <c r="J264" s="195"/>
      <c r="K264" s="195"/>
      <c r="L264" s="200"/>
      <c r="M264" s="201"/>
      <c r="N264" s="202"/>
      <c r="O264" s="202"/>
      <c r="P264" s="202"/>
      <c r="Q264" s="202"/>
      <c r="R264" s="202"/>
      <c r="S264" s="202"/>
      <c r="T264" s="203"/>
      <c r="AT264" s="204" t="s">
        <v>154</v>
      </c>
      <c r="AU264" s="204" t="s">
        <v>152</v>
      </c>
      <c r="AV264" s="12" t="s">
        <v>86</v>
      </c>
      <c r="AW264" s="12" t="s">
        <v>38</v>
      </c>
      <c r="AX264" s="12" t="s">
        <v>78</v>
      </c>
      <c r="AY264" s="204" t="s">
        <v>141</v>
      </c>
    </row>
    <row r="265" spans="2:51" s="13" customFormat="1" ht="11.25">
      <c r="B265" s="205"/>
      <c r="C265" s="206"/>
      <c r="D265" s="196" t="s">
        <v>154</v>
      </c>
      <c r="E265" s="207" t="s">
        <v>19</v>
      </c>
      <c r="F265" s="208" t="s">
        <v>336</v>
      </c>
      <c r="G265" s="206"/>
      <c r="H265" s="209">
        <v>92.8</v>
      </c>
      <c r="I265" s="210"/>
      <c r="J265" s="206"/>
      <c r="K265" s="206"/>
      <c r="L265" s="211"/>
      <c r="M265" s="212"/>
      <c r="N265" s="213"/>
      <c r="O265" s="213"/>
      <c r="P265" s="213"/>
      <c r="Q265" s="213"/>
      <c r="R265" s="213"/>
      <c r="S265" s="213"/>
      <c r="T265" s="214"/>
      <c r="AT265" s="215" t="s">
        <v>154</v>
      </c>
      <c r="AU265" s="215" t="s">
        <v>152</v>
      </c>
      <c r="AV265" s="13" t="s">
        <v>88</v>
      </c>
      <c r="AW265" s="13" t="s">
        <v>38</v>
      </c>
      <c r="AX265" s="13" t="s">
        <v>78</v>
      </c>
      <c r="AY265" s="215" t="s">
        <v>141</v>
      </c>
    </row>
    <row r="266" spans="2:51" s="13" customFormat="1" ht="11.25">
      <c r="B266" s="205"/>
      <c r="C266" s="206"/>
      <c r="D266" s="196" t="s">
        <v>154</v>
      </c>
      <c r="E266" s="207" t="s">
        <v>19</v>
      </c>
      <c r="F266" s="208" t="s">
        <v>337</v>
      </c>
      <c r="G266" s="206"/>
      <c r="H266" s="209">
        <v>102.08</v>
      </c>
      <c r="I266" s="210"/>
      <c r="J266" s="206"/>
      <c r="K266" s="206"/>
      <c r="L266" s="211"/>
      <c r="M266" s="212"/>
      <c r="N266" s="213"/>
      <c r="O266" s="213"/>
      <c r="P266" s="213"/>
      <c r="Q266" s="213"/>
      <c r="R266" s="213"/>
      <c r="S266" s="213"/>
      <c r="T266" s="214"/>
      <c r="AT266" s="215" t="s">
        <v>154</v>
      </c>
      <c r="AU266" s="215" t="s">
        <v>152</v>
      </c>
      <c r="AV266" s="13" t="s">
        <v>88</v>
      </c>
      <c r="AW266" s="13" t="s">
        <v>38</v>
      </c>
      <c r="AX266" s="13" t="s">
        <v>86</v>
      </c>
      <c r="AY266" s="215" t="s">
        <v>141</v>
      </c>
    </row>
    <row r="267" spans="2:65" s="1" customFormat="1" ht="24" customHeight="1">
      <c r="B267" s="35"/>
      <c r="C267" s="181" t="s">
        <v>338</v>
      </c>
      <c r="D267" s="181" t="s">
        <v>146</v>
      </c>
      <c r="E267" s="182" t="s">
        <v>339</v>
      </c>
      <c r="F267" s="183" t="s">
        <v>340</v>
      </c>
      <c r="G267" s="184" t="s">
        <v>149</v>
      </c>
      <c r="H267" s="185">
        <v>605.984</v>
      </c>
      <c r="I267" s="186"/>
      <c r="J267" s="187">
        <f>ROUND(I267*H267,2)</f>
        <v>0</v>
      </c>
      <c r="K267" s="183" t="s">
        <v>150</v>
      </c>
      <c r="L267" s="39"/>
      <c r="M267" s="188" t="s">
        <v>19</v>
      </c>
      <c r="N267" s="189" t="s">
        <v>49</v>
      </c>
      <c r="O267" s="64"/>
      <c r="P267" s="190">
        <f>O267*H267</f>
        <v>0</v>
      </c>
      <c r="Q267" s="190">
        <v>0.00348</v>
      </c>
      <c r="R267" s="190">
        <f>Q267*H267</f>
        <v>2.10882432</v>
      </c>
      <c r="S267" s="190">
        <v>0</v>
      </c>
      <c r="T267" s="191">
        <f>S267*H267</f>
        <v>0</v>
      </c>
      <c r="AR267" s="192" t="s">
        <v>151</v>
      </c>
      <c r="AT267" s="192" t="s">
        <v>146</v>
      </c>
      <c r="AU267" s="192" t="s">
        <v>152</v>
      </c>
      <c r="AY267" s="18" t="s">
        <v>141</v>
      </c>
      <c r="BE267" s="193">
        <f>IF(N267="základní",J267,0)</f>
        <v>0</v>
      </c>
      <c r="BF267" s="193">
        <f>IF(N267="snížená",J267,0)</f>
        <v>0</v>
      </c>
      <c r="BG267" s="193">
        <f>IF(N267="zákl. přenesená",J267,0)</f>
        <v>0</v>
      </c>
      <c r="BH267" s="193">
        <f>IF(N267="sníž. přenesená",J267,0)</f>
        <v>0</v>
      </c>
      <c r="BI267" s="193">
        <f>IF(N267="nulová",J267,0)</f>
        <v>0</v>
      </c>
      <c r="BJ267" s="18" t="s">
        <v>86</v>
      </c>
      <c r="BK267" s="193">
        <f>ROUND(I267*H267,2)</f>
        <v>0</v>
      </c>
      <c r="BL267" s="18" t="s">
        <v>151</v>
      </c>
      <c r="BM267" s="192" t="s">
        <v>341</v>
      </c>
    </row>
    <row r="268" spans="2:51" s="12" customFormat="1" ht="11.25">
      <c r="B268" s="194"/>
      <c r="C268" s="195"/>
      <c r="D268" s="196" t="s">
        <v>154</v>
      </c>
      <c r="E268" s="197" t="s">
        <v>19</v>
      </c>
      <c r="F268" s="198" t="s">
        <v>214</v>
      </c>
      <c r="G268" s="195"/>
      <c r="H268" s="197" t="s">
        <v>19</v>
      </c>
      <c r="I268" s="199"/>
      <c r="J268" s="195"/>
      <c r="K268" s="195"/>
      <c r="L268" s="200"/>
      <c r="M268" s="201"/>
      <c r="N268" s="202"/>
      <c r="O268" s="202"/>
      <c r="P268" s="202"/>
      <c r="Q268" s="202"/>
      <c r="R268" s="202"/>
      <c r="S268" s="202"/>
      <c r="T268" s="203"/>
      <c r="AT268" s="204" t="s">
        <v>154</v>
      </c>
      <c r="AU268" s="204" t="s">
        <v>152</v>
      </c>
      <c r="AV268" s="12" t="s">
        <v>86</v>
      </c>
      <c r="AW268" s="12" t="s">
        <v>38</v>
      </c>
      <c r="AX268" s="12" t="s">
        <v>78</v>
      </c>
      <c r="AY268" s="204" t="s">
        <v>141</v>
      </c>
    </row>
    <row r="269" spans="2:51" s="13" customFormat="1" ht="11.25">
      <c r="B269" s="205"/>
      <c r="C269" s="206"/>
      <c r="D269" s="196" t="s">
        <v>154</v>
      </c>
      <c r="E269" s="207" t="s">
        <v>19</v>
      </c>
      <c r="F269" s="208" t="s">
        <v>342</v>
      </c>
      <c r="G269" s="206"/>
      <c r="H269" s="209">
        <v>591.136</v>
      </c>
      <c r="I269" s="210"/>
      <c r="J269" s="206"/>
      <c r="K269" s="206"/>
      <c r="L269" s="211"/>
      <c r="M269" s="212"/>
      <c r="N269" s="213"/>
      <c r="O269" s="213"/>
      <c r="P269" s="213"/>
      <c r="Q269" s="213"/>
      <c r="R269" s="213"/>
      <c r="S269" s="213"/>
      <c r="T269" s="214"/>
      <c r="AT269" s="215" t="s">
        <v>154</v>
      </c>
      <c r="AU269" s="215" t="s">
        <v>152</v>
      </c>
      <c r="AV269" s="13" t="s">
        <v>88</v>
      </c>
      <c r="AW269" s="13" t="s">
        <v>38</v>
      </c>
      <c r="AX269" s="13" t="s">
        <v>78</v>
      </c>
      <c r="AY269" s="215" t="s">
        <v>141</v>
      </c>
    </row>
    <row r="270" spans="2:51" s="12" customFormat="1" ht="11.25">
      <c r="B270" s="194"/>
      <c r="C270" s="195"/>
      <c r="D270" s="196" t="s">
        <v>154</v>
      </c>
      <c r="E270" s="197" t="s">
        <v>19</v>
      </c>
      <c r="F270" s="198" t="s">
        <v>343</v>
      </c>
      <c r="G270" s="195"/>
      <c r="H270" s="197" t="s">
        <v>19</v>
      </c>
      <c r="I270" s="199"/>
      <c r="J270" s="195"/>
      <c r="K270" s="195"/>
      <c r="L270" s="200"/>
      <c r="M270" s="201"/>
      <c r="N270" s="202"/>
      <c r="O270" s="202"/>
      <c r="P270" s="202"/>
      <c r="Q270" s="202"/>
      <c r="R270" s="202"/>
      <c r="S270" s="202"/>
      <c r="T270" s="203"/>
      <c r="AT270" s="204" t="s">
        <v>154</v>
      </c>
      <c r="AU270" s="204" t="s">
        <v>152</v>
      </c>
      <c r="AV270" s="12" t="s">
        <v>86</v>
      </c>
      <c r="AW270" s="12" t="s">
        <v>38</v>
      </c>
      <c r="AX270" s="12" t="s">
        <v>78</v>
      </c>
      <c r="AY270" s="204" t="s">
        <v>141</v>
      </c>
    </row>
    <row r="271" spans="2:51" s="13" customFormat="1" ht="11.25">
      <c r="B271" s="205"/>
      <c r="C271" s="206"/>
      <c r="D271" s="196" t="s">
        <v>154</v>
      </c>
      <c r="E271" s="207" t="s">
        <v>19</v>
      </c>
      <c r="F271" s="208" t="s">
        <v>344</v>
      </c>
      <c r="G271" s="206"/>
      <c r="H271" s="209">
        <v>14.848</v>
      </c>
      <c r="I271" s="210"/>
      <c r="J271" s="206"/>
      <c r="K271" s="206"/>
      <c r="L271" s="211"/>
      <c r="M271" s="212"/>
      <c r="N271" s="213"/>
      <c r="O271" s="213"/>
      <c r="P271" s="213"/>
      <c r="Q271" s="213"/>
      <c r="R271" s="213"/>
      <c r="S271" s="213"/>
      <c r="T271" s="214"/>
      <c r="AT271" s="215" t="s">
        <v>154</v>
      </c>
      <c r="AU271" s="215" t="s">
        <v>152</v>
      </c>
      <c r="AV271" s="13" t="s">
        <v>88</v>
      </c>
      <c r="AW271" s="13" t="s">
        <v>38</v>
      </c>
      <c r="AX271" s="13" t="s">
        <v>78</v>
      </c>
      <c r="AY271" s="215" t="s">
        <v>141</v>
      </c>
    </row>
    <row r="272" spans="2:51" s="15" customFormat="1" ht="11.25">
      <c r="B272" s="227"/>
      <c r="C272" s="228"/>
      <c r="D272" s="196" t="s">
        <v>154</v>
      </c>
      <c r="E272" s="229" t="s">
        <v>19</v>
      </c>
      <c r="F272" s="230" t="s">
        <v>193</v>
      </c>
      <c r="G272" s="228"/>
      <c r="H272" s="231">
        <v>605.9839999999999</v>
      </c>
      <c r="I272" s="232"/>
      <c r="J272" s="228"/>
      <c r="K272" s="228"/>
      <c r="L272" s="233"/>
      <c r="M272" s="234"/>
      <c r="N272" s="235"/>
      <c r="O272" s="235"/>
      <c r="P272" s="235"/>
      <c r="Q272" s="235"/>
      <c r="R272" s="235"/>
      <c r="S272" s="235"/>
      <c r="T272" s="236"/>
      <c r="AT272" s="237" t="s">
        <v>154</v>
      </c>
      <c r="AU272" s="237" t="s">
        <v>152</v>
      </c>
      <c r="AV272" s="15" t="s">
        <v>151</v>
      </c>
      <c r="AW272" s="15" t="s">
        <v>38</v>
      </c>
      <c r="AX272" s="15" t="s">
        <v>86</v>
      </c>
      <c r="AY272" s="237" t="s">
        <v>141</v>
      </c>
    </row>
    <row r="273" spans="2:65" s="1" customFormat="1" ht="24" customHeight="1">
      <c r="B273" s="35"/>
      <c r="C273" s="181" t="s">
        <v>345</v>
      </c>
      <c r="D273" s="181" t="s">
        <v>146</v>
      </c>
      <c r="E273" s="182" t="s">
        <v>346</v>
      </c>
      <c r="F273" s="183" t="s">
        <v>347</v>
      </c>
      <c r="G273" s="184" t="s">
        <v>149</v>
      </c>
      <c r="H273" s="185">
        <v>99.514</v>
      </c>
      <c r="I273" s="186"/>
      <c r="J273" s="187">
        <f>ROUND(I273*H273,2)</f>
        <v>0</v>
      </c>
      <c r="K273" s="183" t="s">
        <v>150</v>
      </c>
      <c r="L273" s="39"/>
      <c r="M273" s="188" t="s">
        <v>19</v>
      </c>
      <c r="N273" s="189" t="s">
        <v>49</v>
      </c>
      <c r="O273" s="64"/>
      <c r="P273" s="190">
        <f>O273*H273</f>
        <v>0</v>
      </c>
      <c r="Q273" s="190">
        <v>0.00628</v>
      </c>
      <c r="R273" s="190">
        <f>Q273*H273</f>
        <v>0.62494792</v>
      </c>
      <c r="S273" s="190">
        <v>0</v>
      </c>
      <c r="T273" s="191">
        <f>S273*H273</f>
        <v>0</v>
      </c>
      <c r="AR273" s="192" t="s">
        <v>151</v>
      </c>
      <c r="AT273" s="192" t="s">
        <v>146</v>
      </c>
      <c r="AU273" s="192" t="s">
        <v>152</v>
      </c>
      <c r="AY273" s="18" t="s">
        <v>141</v>
      </c>
      <c r="BE273" s="193">
        <f>IF(N273="základní",J273,0)</f>
        <v>0</v>
      </c>
      <c r="BF273" s="193">
        <f>IF(N273="snížená",J273,0)</f>
        <v>0</v>
      </c>
      <c r="BG273" s="193">
        <f>IF(N273="zákl. přenesená",J273,0)</f>
        <v>0</v>
      </c>
      <c r="BH273" s="193">
        <f>IF(N273="sníž. přenesená",J273,0)</f>
        <v>0</v>
      </c>
      <c r="BI273" s="193">
        <f>IF(N273="nulová",J273,0)</f>
        <v>0</v>
      </c>
      <c r="BJ273" s="18" t="s">
        <v>86</v>
      </c>
      <c r="BK273" s="193">
        <f>ROUND(I273*H273,2)</f>
        <v>0</v>
      </c>
      <c r="BL273" s="18" t="s">
        <v>151</v>
      </c>
      <c r="BM273" s="192" t="s">
        <v>348</v>
      </c>
    </row>
    <row r="274" spans="2:47" s="1" customFormat="1" ht="19.5">
      <c r="B274" s="35"/>
      <c r="C274" s="36"/>
      <c r="D274" s="196" t="s">
        <v>202</v>
      </c>
      <c r="E274" s="36"/>
      <c r="F274" s="238" t="s">
        <v>349</v>
      </c>
      <c r="G274" s="36"/>
      <c r="H274" s="36"/>
      <c r="I274" s="108"/>
      <c r="J274" s="36"/>
      <c r="K274" s="36"/>
      <c r="L274" s="39"/>
      <c r="M274" s="239"/>
      <c r="N274" s="64"/>
      <c r="O274" s="64"/>
      <c r="P274" s="64"/>
      <c r="Q274" s="64"/>
      <c r="R274" s="64"/>
      <c r="S274" s="64"/>
      <c r="T274" s="65"/>
      <c r="AT274" s="18" t="s">
        <v>202</v>
      </c>
      <c r="AU274" s="18" t="s">
        <v>152</v>
      </c>
    </row>
    <row r="275" spans="2:51" s="12" customFormat="1" ht="11.25">
      <c r="B275" s="194"/>
      <c r="C275" s="195"/>
      <c r="D275" s="196" t="s">
        <v>154</v>
      </c>
      <c r="E275" s="197" t="s">
        <v>19</v>
      </c>
      <c r="F275" s="198" t="s">
        <v>214</v>
      </c>
      <c r="G275" s="195"/>
      <c r="H275" s="197" t="s">
        <v>19</v>
      </c>
      <c r="I275" s="199"/>
      <c r="J275" s="195"/>
      <c r="K275" s="195"/>
      <c r="L275" s="200"/>
      <c r="M275" s="201"/>
      <c r="N275" s="202"/>
      <c r="O275" s="202"/>
      <c r="P275" s="202"/>
      <c r="Q275" s="202"/>
      <c r="R275" s="202"/>
      <c r="S275" s="202"/>
      <c r="T275" s="203"/>
      <c r="AT275" s="204" t="s">
        <v>154</v>
      </c>
      <c r="AU275" s="204" t="s">
        <v>152</v>
      </c>
      <c r="AV275" s="12" t="s">
        <v>86</v>
      </c>
      <c r="AW275" s="12" t="s">
        <v>38</v>
      </c>
      <c r="AX275" s="12" t="s">
        <v>78</v>
      </c>
      <c r="AY275" s="204" t="s">
        <v>141</v>
      </c>
    </row>
    <row r="276" spans="2:51" s="13" customFormat="1" ht="11.25">
      <c r="B276" s="205"/>
      <c r="C276" s="206"/>
      <c r="D276" s="196" t="s">
        <v>154</v>
      </c>
      <c r="E276" s="207" t="s">
        <v>19</v>
      </c>
      <c r="F276" s="208" t="s">
        <v>350</v>
      </c>
      <c r="G276" s="206"/>
      <c r="H276" s="209">
        <v>99.514</v>
      </c>
      <c r="I276" s="210"/>
      <c r="J276" s="206"/>
      <c r="K276" s="206"/>
      <c r="L276" s="211"/>
      <c r="M276" s="212"/>
      <c r="N276" s="213"/>
      <c r="O276" s="213"/>
      <c r="P276" s="213"/>
      <c r="Q276" s="213"/>
      <c r="R276" s="213"/>
      <c r="S276" s="213"/>
      <c r="T276" s="214"/>
      <c r="AT276" s="215" t="s">
        <v>154</v>
      </c>
      <c r="AU276" s="215" t="s">
        <v>152</v>
      </c>
      <c r="AV276" s="13" t="s">
        <v>88</v>
      </c>
      <c r="AW276" s="13" t="s">
        <v>38</v>
      </c>
      <c r="AX276" s="13" t="s">
        <v>86</v>
      </c>
      <c r="AY276" s="215" t="s">
        <v>141</v>
      </c>
    </row>
    <row r="277" spans="2:63" s="11" customFormat="1" ht="22.9" customHeight="1">
      <c r="B277" s="165"/>
      <c r="C277" s="166"/>
      <c r="D277" s="167" t="s">
        <v>77</v>
      </c>
      <c r="E277" s="179" t="s">
        <v>242</v>
      </c>
      <c r="F277" s="179" t="s">
        <v>351</v>
      </c>
      <c r="G277" s="166"/>
      <c r="H277" s="166"/>
      <c r="I277" s="169"/>
      <c r="J277" s="180">
        <f>BK277</f>
        <v>0</v>
      </c>
      <c r="K277" s="166"/>
      <c r="L277" s="171"/>
      <c r="M277" s="172"/>
      <c r="N277" s="173"/>
      <c r="O277" s="173"/>
      <c r="P277" s="174">
        <f>P278+P302</f>
        <v>0</v>
      </c>
      <c r="Q277" s="173"/>
      <c r="R277" s="174">
        <f>R278+R302</f>
        <v>0</v>
      </c>
      <c r="S277" s="173"/>
      <c r="T277" s="175">
        <f>T278+T302</f>
        <v>8.448503</v>
      </c>
      <c r="AR277" s="176" t="s">
        <v>86</v>
      </c>
      <c r="AT277" s="177" t="s">
        <v>77</v>
      </c>
      <c r="AU277" s="177" t="s">
        <v>86</v>
      </c>
      <c r="AY277" s="176" t="s">
        <v>141</v>
      </c>
      <c r="BK277" s="178">
        <f>BK278+BK302</f>
        <v>0</v>
      </c>
    </row>
    <row r="278" spans="2:63" s="11" customFormat="1" ht="20.85" customHeight="1">
      <c r="B278" s="165"/>
      <c r="C278" s="166"/>
      <c r="D278" s="167" t="s">
        <v>77</v>
      </c>
      <c r="E278" s="179" t="s">
        <v>352</v>
      </c>
      <c r="F278" s="179" t="s">
        <v>353</v>
      </c>
      <c r="G278" s="166"/>
      <c r="H278" s="166"/>
      <c r="I278" s="169"/>
      <c r="J278" s="180">
        <f>BK278</f>
        <v>0</v>
      </c>
      <c r="K278" s="166"/>
      <c r="L278" s="171"/>
      <c r="M278" s="172"/>
      <c r="N278" s="173"/>
      <c r="O278" s="173"/>
      <c r="P278" s="174">
        <f>SUM(P279:P301)</f>
        <v>0</v>
      </c>
      <c r="Q278" s="173"/>
      <c r="R278" s="174">
        <f>SUM(R279:R301)</f>
        <v>0</v>
      </c>
      <c r="S278" s="173"/>
      <c r="T278" s="175">
        <f>SUM(T279:T301)</f>
        <v>0</v>
      </c>
      <c r="AR278" s="176" t="s">
        <v>86</v>
      </c>
      <c r="AT278" s="177" t="s">
        <v>77</v>
      </c>
      <c r="AU278" s="177" t="s">
        <v>88</v>
      </c>
      <c r="AY278" s="176" t="s">
        <v>141</v>
      </c>
      <c r="BK278" s="178">
        <f>SUM(BK279:BK301)</f>
        <v>0</v>
      </c>
    </row>
    <row r="279" spans="2:65" s="1" customFormat="1" ht="24" customHeight="1">
      <c r="B279" s="35"/>
      <c r="C279" s="181" t="s">
        <v>354</v>
      </c>
      <c r="D279" s="181" t="s">
        <v>146</v>
      </c>
      <c r="E279" s="182" t="s">
        <v>355</v>
      </c>
      <c r="F279" s="183" t="s">
        <v>356</v>
      </c>
      <c r="G279" s="184" t="s">
        <v>149</v>
      </c>
      <c r="H279" s="185">
        <v>1815.122</v>
      </c>
      <c r="I279" s="186"/>
      <c r="J279" s="187">
        <f>ROUND(I279*H279,2)</f>
        <v>0</v>
      </c>
      <c r="K279" s="183" t="s">
        <v>150</v>
      </c>
      <c r="L279" s="39"/>
      <c r="M279" s="188" t="s">
        <v>19</v>
      </c>
      <c r="N279" s="189" t="s">
        <v>49</v>
      </c>
      <c r="O279" s="64"/>
      <c r="P279" s="190">
        <f>O279*H279</f>
        <v>0</v>
      </c>
      <c r="Q279" s="190">
        <v>0</v>
      </c>
      <c r="R279" s="190">
        <f>Q279*H279</f>
        <v>0</v>
      </c>
      <c r="S279" s="190">
        <v>0</v>
      </c>
      <c r="T279" s="191">
        <f>S279*H279</f>
        <v>0</v>
      </c>
      <c r="AR279" s="192" t="s">
        <v>151</v>
      </c>
      <c r="AT279" s="192" t="s">
        <v>146</v>
      </c>
      <c r="AU279" s="192" t="s">
        <v>152</v>
      </c>
      <c r="AY279" s="18" t="s">
        <v>141</v>
      </c>
      <c r="BE279" s="193">
        <f>IF(N279="základní",J279,0)</f>
        <v>0</v>
      </c>
      <c r="BF279" s="193">
        <f>IF(N279="snížená",J279,0)</f>
        <v>0</v>
      </c>
      <c r="BG279" s="193">
        <f>IF(N279="zákl. přenesená",J279,0)</f>
        <v>0</v>
      </c>
      <c r="BH279" s="193">
        <f>IF(N279="sníž. přenesená",J279,0)</f>
        <v>0</v>
      </c>
      <c r="BI279" s="193">
        <f>IF(N279="nulová",J279,0)</f>
        <v>0</v>
      </c>
      <c r="BJ279" s="18" t="s">
        <v>86</v>
      </c>
      <c r="BK279" s="193">
        <f>ROUND(I279*H279,2)</f>
        <v>0</v>
      </c>
      <c r="BL279" s="18" t="s">
        <v>151</v>
      </c>
      <c r="BM279" s="192" t="s">
        <v>357</v>
      </c>
    </row>
    <row r="280" spans="2:47" s="1" customFormat="1" ht="58.5">
      <c r="B280" s="35"/>
      <c r="C280" s="36"/>
      <c r="D280" s="196" t="s">
        <v>200</v>
      </c>
      <c r="E280" s="36"/>
      <c r="F280" s="238" t="s">
        <v>358</v>
      </c>
      <c r="G280" s="36"/>
      <c r="H280" s="36"/>
      <c r="I280" s="108"/>
      <c r="J280" s="36"/>
      <c r="K280" s="36"/>
      <c r="L280" s="39"/>
      <c r="M280" s="239"/>
      <c r="N280" s="64"/>
      <c r="O280" s="64"/>
      <c r="P280" s="64"/>
      <c r="Q280" s="64"/>
      <c r="R280" s="64"/>
      <c r="S280" s="64"/>
      <c r="T280" s="65"/>
      <c r="AT280" s="18" t="s">
        <v>200</v>
      </c>
      <c r="AU280" s="18" t="s">
        <v>152</v>
      </c>
    </row>
    <row r="281" spans="2:51" s="12" customFormat="1" ht="11.25">
      <c r="B281" s="194"/>
      <c r="C281" s="195"/>
      <c r="D281" s="196" t="s">
        <v>154</v>
      </c>
      <c r="E281" s="197" t="s">
        <v>19</v>
      </c>
      <c r="F281" s="198" t="s">
        <v>155</v>
      </c>
      <c r="G281" s="195"/>
      <c r="H281" s="197" t="s">
        <v>19</v>
      </c>
      <c r="I281" s="199"/>
      <c r="J281" s="195"/>
      <c r="K281" s="195"/>
      <c r="L281" s="200"/>
      <c r="M281" s="201"/>
      <c r="N281" s="202"/>
      <c r="O281" s="202"/>
      <c r="P281" s="202"/>
      <c r="Q281" s="202"/>
      <c r="R281" s="202"/>
      <c r="S281" s="202"/>
      <c r="T281" s="203"/>
      <c r="AT281" s="204" t="s">
        <v>154</v>
      </c>
      <c r="AU281" s="204" t="s">
        <v>152</v>
      </c>
      <c r="AV281" s="12" t="s">
        <v>86</v>
      </c>
      <c r="AW281" s="12" t="s">
        <v>38</v>
      </c>
      <c r="AX281" s="12" t="s">
        <v>78</v>
      </c>
      <c r="AY281" s="204" t="s">
        <v>141</v>
      </c>
    </row>
    <row r="282" spans="2:51" s="12" customFormat="1" ht="11.25">
      <c r="B282" s="194"/>
      <c r="C282" s="195"/>
      <c r="D282" s="196" t="s">
        <v>154</v>
      </c>
      <c r="E282" s="197" t="s">
        <v>19</v>
      </c>
      <c r="F282" s="198" t="s">
        <v>159</v>
      </c>
      <c r="G282" s="195"/>
      <c r="H282" s="197" t="s">
        <v>19</v>
      </c>
      <c r="I282" s="199"/>
      <c r="J282" s="195"/>
      <c r="K282" s="195"/>
      <c r="L282" s="200"/>
      <c r="M282" s="201"/>
      <c r="N282" s="202"/>
      <c r="O282" s="202"/>
      <c r="P282" s="202"/>
      <c r="Q282" s="202"/>
      <c r="R282" s="202"/>
      <c r="S282" s="202"/>
      <c r="T282" s="203"/>
      <c r="AT282" s="204" t="s">
        <v>154</v>
      </c>
      <c r="AU282" s="204" t="s">
        <v>152</v>
      </c>
      <c r="AV282" s="12" t="s">
        <v>86</v>
      </c>
      <c r="AW282" s="12" t="s">
        <v>38</v>
      </c>
      <c r="AX282" s="12" t="s">
        <v>78</v>
      </c>
      <c r="AY282" s="204" t="s">
        <v>141</v>
      </c>
    </row>
    <row r="283" spans="2:51" s="13" customFormat="1" ht="11.25">
      <c r="B283" s="205"/>
      <c r="C283" s="206"/>
      <c r="D283" s="196" t="s">
        <v>154</v>
      </c>
      <c r="E283" s="207" t="s">
        <v>19</v>
      </c>
      <c r="F283" s="208" t="s">
        <v>359</v>
      </c>
      <c r="G283" s="206"/>
      <c r="H283" s="209">
        <v>530.64</v>
      </c>
      <c r="I283" s="210"/>
      <c r="J283" s="206"/>
      <c r="K283" s="206"/>
      <c r="L283" s="211"/>
      <c r="M283" s="212"/>
      <c r="N283" s="213"/>
      <c r="O283" s="213"/>
      <c r="P283" s="213"/>
      <c r="Q283" s="213"/>
      <c r="R283" s="213"/>
      <c r="S283" s="213"/>
      <c r="T283" s="214"/>
      <c r="AT283" s="215" t="s">
        <v>154</v>
      </c>
      <c r="AU283" s="215" t="s">
        <v>152</v>
      </c>
      <c r="AV283" s="13" t="s">
        <v>88</v>
      </c>
      <c r="AW283" s="13" t="s">
        <v>38</v>
      </c>
      <c r="AX283" s="13" t="s">
        <v>78</v>
      </c>
      <c r="AY283" s="215" t="s">
        <v>141</v>
      </c>
    </row>
    <row r="284" spans="2:51" s="12" customFormat="1" ht="11.25">
      <c r="B284" s="194"/>
      <c r="C284" s="195"/>
      <c r="D284" s="196" t="s">
        <v>154</v>
      </c>
      <c r="E284" s="197" t="s">
        <v>19</v>
      </c>
      <c r="F284" s="198" t="s">
        <v>161</v>
      </c>
      <c r="G284" s="195"/>
      <c r="H284" s="197" t="s">
        <v>19</v>
      </c>
      <c r="I284" s="199"/>
      <c r="J284" s="195"/>
      <c r="K284" s="195"/>
      <c r="L284" s="200"/>
      <c r="M284" s="201"/>
      <c r="N284" s="202"/>
      <c r="O284" s="202"/>
      <c r="P284" s="202"/>
      <c r="Q284" s="202"/>
      <c r="R284" s="202"/>
      <c r="S284" s="202"/>
      <c r="T284" s="203"/>
      <c r="AT284" s="204" t="s">
        <v>154</v>
      </c>
      <c r="AU284" s="204" t="s">
        <v>152</v>
      </c>
      <c r="AV284" s="12" t="s">
        <v>86</v>
      </c>
      <c r="AW284" s="12" t="s">
        <v>38</v>
      </c>
      <c r="AX284" s="12" t="s">
        <v>78</v>
      </c>
      <c r="AY284" s="204" t="s">
        <v>141</v>
      </c>
    </row>
    <row r="285" spans="2:51" s="13" customFormat="1" ht="11.25">
      <c r="B285" s="205"/>
      <c r="C285" s="206"/>
      <c r="D285" s="196" t="s">
        <v>154</v>
      </c>
      <c r="E285" s="207" t="s">
        <v>19</v>
      </c>
      <c r="F285" s="208" t="s">
        <v>360</v>
      </c>
      <c r="G285" s="206"/>
      <c r="H285" s="209">
        <v>377.34</v>
      </c>
      <c r="I285" s="210"/>
      <c r="J285" s="206"/>
      <c r="K285" s="206"/>
      <c r="L285" s="211"/>
      <c r="M285" s="212"/>
      <c r="N285" s="213"/>
      <c r="O285" s="213"/>
      <c r="P285" s="213"/>
      <c r="Q285" s="213"/>
      <c r="R285" s="213"/>
      <c r="S285" s="213"/>
      <c r="T285" s="214"/>
      <c r="AT285" s="215" t="s">
        <v>154</v>
      </c>
      <c r="AU285" s="215" t="s">
        <v>152</v>
      </c>
      <c r="AV285" s="13" t="s">
        <v>88</v>
      </c>
      <c r="AW285" s="13" t="s">
        <v>38</v>
      </c>
      <c r="AX285" s="13" t="s">
        <v>78</v>
      </c>
      <c r="AY285" s="215" t="s">
        <v>141</v>
      </c>
    </row>
    <row r="286" spans="2:51" s="12" customFormat="1" ht="11.25">
      <c r="B286" s="194"/>
      <c r="C286" s="195"/>
      <c r="D286" s="196" t="s">
        <v>154</v>
      </c>
      <c r="E286" s="197" t="s">
        <v>19</v>
      </c>
      <c r="F286" s="198" t="s">
        <v>163</v>
      </c>
      <c r="G286" s="195"/>
      <c r="H286" s="197" t="s">
        <v>19</v>
      </c>
      <c r="I286" s="199"/>
      <c r="J286" s="195"/>
      <c r="K286" s="195"/>
      <c r="L286" s="200"/>
      <c r="M286" s="201"/>
      <c r="N286" s="202"/>
      <c r="O286" s="202"/>
      <c r="P286" s="202"/>
      <c r="Q286" s="202"/>
      <c r="R286" s="202"/>
      <c r="S286" s="202"/>
      <c r="T286" s="203"/>
      <c r="AT286" s="204" t="s">
        <v>154</v>
      </c>
      <c r="AU286" s="204" t="s">
        <v>152</v>
      </c>
      <c r="AV286" s="12" t="s">
        <v>86</v>
      </c>
      <c r="AW286" s="12" t="s">
        <v>38</v>
      </c>
      <c r="AX286" s="12" t="s">
        <v>78</v>
      </c>
      <c r="AY286" s="204" t="s">
        <v>141</v>
      </c>
    </row>
    <row r="287" spans="2:51" s="13" customFormat="1" ht="11.25">
      <c r="B287" s="205"/>
      <c r="C287" s="206"/>
      <c r="D287" s="196" t="s">
        <v>154</v>
      </c>
      <c r="E287" s="207" t="s">
        <v>19</v>
      </c>
      <c r="F287" s="208" t="s">
        <v>361</v>
      </c>
      <c r="G287" s="206"/>
      <c r="H287" s="209">
        <v>532.462</v>
      </c>
      <c r="I287" s="210"/>
      <c r="J287" s="206"/>
      <c r="K287" s="206"/>
      <c r="L287" s="211"/>
      <c r="M287" s="212"/>
      <c r="N287" s="213"/>
      <c r="O287" s="213"/>
      <c r="P287" s="213"/>
      <c r="Q287" s="213"/>
      <c r="R287" s="213"/>
      <c r="S287" s="213"/>
      <c r="T287" s="214"/>
      <c r="AT287" s="215" t="s">
        <v>154</v>
      </c>
      <c r="AU287" s="215" t="s">
        <v>152</v>
      </c>
      <c r="AV287" s="13" t="s">
        <v>88</v>
      </c>
      <c r="AW287" s="13" t="s">
        <v>38</v>
      </c>
      <c r="AX287" s="13" t="s">
        <v>78</v>
      </c>
      <c r="AY287" s="215" t="s">
        <v>141</v>
      </c>
    </row>
    <row r="288" spans="2:51" s="12" customFormat="1" ht="11.25">
      <c r="B288" s="194"/>
      <c r="C288" s="195"/>
      <c r="D288" s="196" t="s">
        <v>154</v>
      </c>
      <c r="E288" s="197" t="s">
        <v>19</v>
      </c>
      <c r="F288" s="198" t="s">
        <v>165</v>
      </c>
      <c r="G288" s="195"/>
      <c r="H288" s="197" t="s">
        <v>19</v>
      </c>
      <c r="I288" s="199"/>
      <c r="J288" s="195"/>
      <c r="K288" s="195"/>
      <c r="L288" s="200"/>
      <c r="M288" s="201"/>
      <c r="N288" s="202"/>
      <c r="O288" s="202"/>
      <c r="P288" s="202"/>
      <c r="Q288" s="202"/>
      <c r="R288" s="202"/>
      <c r="S288" s="202"/>
      <c r="T288" s="203"/>
      <c r="AT288" s="204" t="s">
        <v>154</v>
      </c>
      <c r="AU288" s="204" t="s">
        <v>152</v>
      </c>
      <c r="AV288" s="12" t="s">
        <v>86</v>
      </c>
      <c r="AW288" s="12" t="s">
        <v>38</v>
      </c>
      <c r="AX288" s="12" t="s">
        <v>78</v>
      </c>
      <c r="AY288" s="204" t="s">
        <v>141</v>
      </c>
    </row>
    <row r="289" spans="2:51" s="13" customFormat="1" ht="11.25">
      <c r="B289" s="205"/>
      <c r="C289" s="206"/>
      <c r="D289" s="196" t="s">
        <v>154</v>
      </c>
      <c r="E289" s="207" t="s">
        <v>19</v>
      </c>
      <c r="F289" s="208" t="s">
        <v>362</v>
      </c>
      <c r="G289" s="206"/>
      <c r="H289" s="209">
        <v>374.68</v>
      </c>
      <c r="I289" s="210"/>
      <c r="J289" s="206"/>
      <c r="K289" s="206"/>
      <c r="L289" s="211"/>
      <c r="M289" s="212"/>
      <c r="N289" s="213"/>
      <c r="O289" s="213"/>
      <c r="P289" s="213"/>
      <c r="Q289" s="213"/>
      <c r="R289" s="213"/>
      <c r="S289" s="213"/>
      <c r="T289" s="214"/>
      <c r="AT289" s="215" t="s">
        <v>154</v>
      </c>
      <c r="AU289" s="215" t="s">
        <v>152</v>
      </c>
      <c r="AV289" s="13" t="s">
        <v>88</v>
      </c>
      <c r="AW289" s="13" t="s">
        <v>38</v>
      </c>
      <c r="AX289" s="13" t="s">
        <v>78</v>
      </c>
      <c r="AY289" s="215" t="s">
        <v>141</v>
      </c>
    </row>
    <row r="290" spans="2:51" s="15" customFormat="1" ht="11.25">
      <c r="B290" s="227"/>
      <c r="C290" s="228"/>
      <c r="D290" s="196" t="s">
        <v>154</v>
      </c>
      <c r="E290" s="229" t="s">
        <v>19</v>
      </c>
      <c r="F290" s="230" t="s">
        <v>193</v>
      </c>
      <c r="G290" s="228"/>
      <c r="H290" s="231">
        <v>1815.122</v>
      </c>
      <c r="I290" s="232"/>
      <c r="J290" s="228"/>
      <c r="K290" s="228"/>
      <c r="L290" s="233"/>
      <c r="M290" s="234"/>
      <c r="N290" s="235"/>
      <c r="O290" s="235"/>
      <c r="P290" s="235"/>
      <c r="Q290" s="235"/>
      <c r="R290" s="235"/>
      <c r="S290" s="235"/>
      <c r="T290" s="236"/>
      <c r="AT290" s="237" t="s">
        <v>154</v>
      </c>
      <c r="AU290" s="237" t="s">
        <v>152</v>
      </c>
      <c r="AV290" s="15" t="s">
        <v>151</v>
      </c>
      <c r="AW290" s="15" t="s">
        <v>38</v>
      </c>
      <c r="AX290" s="15" t="s">
        <v>86</v>
      </c>
      <c r="AY290" s="237" t="s">
        <v>141</v>
      </c>
    </row>
    <row r="291" spans="2:65" s="1" customFormat="1" ht="24" customHeight="1">
      <c r="B291" s="35"/>
      <c r="C291" s="181" t="s">
        <v>363</v>
      </c>
      <c r="D291" s="181" t="s">
        <v>146</v>
      </c>
      <c r="E291" s="182" t="s">
        <v>364</v>
      </c>
      <c r="F291" s="183" t="s">
        <v>365</v>
      </c>
      <c r="G291" s="184" t="s">
        <v>149</v>
      </c>
      <c r="H291" s="185">
        <v>163360.98</v>
      </c>
      <c r="I291" s="186"/>
      <c r="J291" s="187">
        <f>ROUND(I291*H291,2)</f>
        <v>0</v>
      </c>
      <c r="K291" s="183" t="s">
        <v>150</v>
      </c>
      <c r="L291" s="39"/>
      <c r="M291" s="188" t="s">
        <v>19</v>
      </c>
      <c r="N291" s="189" t="s">
        <v>49</v>
      </c>
      <c r="O291" s="64"/>
      <c r="P291" s="190">
        <f>O291*H291</f>
        <v>0</v>
      </c>
      <c r="Q291" s="190">
        <v>0</v>
      </c>
      <c r="R291" s="190">
        <f>Q291*H291</f>
        <v>0</v>
      </c>
      <c r="S291" s="190">
        <v>0</v>
      </c>
      <c r="T291" s="191">
        <f>S291*H291</f>
        <v>0</v>
      </c>
      <c r="AR291" s="192" t="s">
        <v>151</v>
      </c>
      <c r="AT291" s="192" t="s">
        <v>146</v>
      </c>
      <c r="AU291" s="192" t="s">
        <v>152</v>
      </c>
      <c r="AY291" s="18" t="s">
        <v>141</v>
      </c>
      <c r="BE291" s="193">
        <f>IF(N291="základní",J291,0)</f>
        <v>0</v>
      </c>
      <c r="BF291" s="193">
        <f>IF(N291="snížená",J291,0)</f>
        <v>0</v>
      </c>
      <c r="BG291" s="193">
        <f>IF(N291="zákl. přenesená",J291,0)</f>
        <v>0</v>
      </c>
      <c r="BH291" s="193">
        <f>IF(N291="sníž. přenesená",J291,0)</f>
        <v>0</v>
      </c>
      <c r="BI291" s="193">
        <f>IF(N291="nulová",J291,0)</f>
        <v>0</v>
      </c>
      <c r="BJ291" s="18" t="s">
        <v>86</v>
      </c>
      <c r="BK291" s="193">
        <f>ROUND(I291*H291,2)</f>
        <v>0</v>
      </c>
      <c r="BL291" s="18" t="s">
        <v>151</v>
      </c>
      <c r="BM291" s="192" t="s">
        <v>366</v>
      </c>
    </row>
    <row r="292" spans="2:47" s="1" customFormat="1" ht="58.5">
      <c r="B292" s="35"/>
      <c r="C292" s="36"/>
      <c r="D292" s="196" t="s">
        <v>200</v>
      </c>
      <c r="E292" s="36"/>
      <c r="F292" s="238" t="s">
        <v>358</v>
      </c>
      <c r="G292" s="36"/>
      <c r="H292" s="36"/>
      <c r="I292" s="108"/>
      <c r="J292" s="36"/>
      <c r="K292" s="36"/>
      <c r="L292" s="39"/>
      <c r="M292" s="239"/>
      <c r="N292" s="64"/>
      <c r="O292" s="64"/>
      <c r="P292" s="64"/>
      <c r="Q292" s="64"/>
      <c r="R292" s="64"/>
      <c r="S292" s="64"/>
      <c r="T292" s="65"/>
      <c r="AT292" s="18" t="s">
        <v>200</v>
      </c>
      <c r="AU292" s="18" t="s">
        <v>152</v>
      </c>
    </row>
    <row r="293" spans="2:51" s="12" customFormat="1" ht="11.25">
      <c r="B293" s="194"/>
      <c r="C293" s="195"/>
      <c r="D293" s="196" t="s">
        <v>154</v>
      </c>
      <c r="E293" s="197" t="s">
        <v>19</v>
      </c>
      <c r="F293" s="198" t="s">
        <v>367</v>
      </c>
      <c r="G293" s="195"/>
      <c r="H293" s="197" t="s">
        <v>19</v>
      </c>
      <c r="I293" s="199"/>
      <c r="J293" s="195"/>
      <c r="K293" s="195"/>
      <c r="L293" s="200"/>
      <c r="M293" s="201"/>
      <c r="N293" s="202"/>
      <c r="O293" s="202"/>
      <c r="P293" s="202"/>
      <c r="Q293" s="202"/>
      <c r="R293" s="202"/>
      <c r="S293" s="202"/>
      <c r="T293" s="203"/>
      <c r="AT293" s="204" t="s">
        <v>154</v>
      </c>
      <c r="AU293" s="204" t="s">
        <v>152</v>
      </c>
      <c r="AV293" s="12" t="s">
        <v>86</v>
      </c>
      <c r="AW293" s="12" t="s">
        <v>38</v>
      </c>
      <c r="AX293" s="12" t="s">
        <v>78</v>
      </c>
      <c r="AY293" s="204" t="s">
        <v>141</v>
      </c>
    </row>
    <row r="294" spans="2:51" s="13" customFormat="1" ht="11.25">
      <c r="B294" s="205"/>
      <c r="C294" s="206"/>
      <c r="D294" s="196" t="s">
        <v>154</v>
      </c>
      <c r="E294" s="207" t="s">
        <v>19</v>
      </c>
      <c r="F294" s="208" t="s">
        <v>368</v>
      </c>
      <c r="G294" s="206"/>
      <c r="H294" s="209">
        <v>163360.98</v>
      </c>
      <c r="I294" s="210"/>
      <c r="J294" s="206"/>
      <c r="K294" s="206"/>
      <c r="L294" s="211"/>
      <c r="M294" s="212"/>
      <c r="N294" s="213"/>
      <c r="O294" s="213"/>
      <c r="P294" s="213"/>
      <c r="Q294" s="213"/>
      <c r="R294" s="213"/>
      <c r="S294" s="213"/>
      <c r="T294" s="214"/>
      <c r="AT294" s="215" t="s">
        <v>154</v>
      </c>
      <c r="AU294" s="215" t="s">
        <v>152</v>
      </c>
      <c r="AV294" s="13" t="s">
        <v>88</v>
      </c>
      <c r="AW294" s="13" t="s">
        <v>38</v>
      </c>
      <c r="AX294" s="13" t="s">
        <v>86</v>
      </c>
      <c r="AY294" s="215" t="s">
        <v>141</v>
      </c>
    </row>
    <row r="295" spans="2:65" s="1" customFormat="1" ht="24" customHeight="1">
      <c r="B295" s="35"/>
      <c r="C295" s="181" t="s">
        <v>369</v>
      </c>
      <c r="D295" s="181" t="s">
        <v>146</v>
      </c>
      <c r="E295" s="182" t="s">
        <v>370</v>
      </c>
      <c r="F295" s="183" t="s">
        <v>371</v>
      </c>
      <c r="G295" s="184" t="s">
        <v>149</v>
      </c>
      <c r="H295" s="185">
        <v>1815.122</v>
      </c>
      <c r="I295" s="186"/>
      <c r="J295" s="187">
        <f>ROUND(I295*H295,2)</f>
        <v>0</v>
      </c>
      <c r="K295" s="183" t="s">
        <v>150</v>
      </c>
      <c r="L295" s="39"/>
      <c r="M295" s="188" t="s">
        <v>19</v>
      </c>
      <c r="N295" s="189" t="s">
        <v>49</v>
      </c>
      <c r="O295" s="64"/>
      <c r="P295" s="190">
        <f>O295*H295</f>
        <v>0</v>
      </c>
      <c r="Q295" s="190">
        <v>0</v>
      </c>
      <c r="R295" s="190">
        <f>Q295*H295</f>
        <v>0</v>
      </c>
      <c r="S295" s="190">
        <v>0</v>
      </c>
      <c r="T295" s="191">
        <f>S295*H295</f>
        <v>0</v>
      </c>
      <c r="AR295" s="192" t="s">
        <v>151</v>
      </c>
      <c r="AT295" s="192" t="s">
        <v>146</v>
      </c>
      <c r="AU295" s="192" t="s">
        <v>152</v>
      </c>
      <c r="AY295" s="18" t="s">
        <v>141</v>
      </c>
      <c r="BE295" s="193">
        <f>IF(N295="základní",J295,0)</f>
        <v>0</v>
      </c>
      <c r="BF295" s="193">
        <f>IF(N295="snížená",J295,0)</f>
        <v>0</v>
      </c>
      <c r="BG295" s="193">
        <f>IF(N295="zákl. přenesená",J295,0)</f>
        <v>0</v>
      </c>
      <c r="BH295" s="193">
        <f>IF(N295="sníž. přenesená",J295,0)</f>
        <v>0</v>
      </c>
      <c r="BI295" s="193">
        <f>IF(N295="nulová",J295,0)</f>
        <v>0</v>
      </c>
      <c r="BJ295" s="18" t="s">
        <v>86</v>
      </c>
      <c r="BK295" s="193">
        <f>ROUND(I295*H295,2)</f>
        <v>0</v>
      </c>
      <c r="BL295" s="18" t="s">
        <v>151</v>
      </c>
      <c r="BM295" s="192" t="s">
        <v>372</v>
      </c>
    </row>
    <row r="296" spans="2:47" s="1" customFormat="1" ht="29.25">
      <c r="B296" s="35"/>
      <c r="C296" s="36"/>
      <c r="D296" s="196" t="s">
        <v>200</v>
      </c>
      <c r="E296" s="36"/>
      <c r="F296" s="238" t="s">
        <v>373</v>
      </c>
      <c r="G296" s="36"/>
      <c r="H296" s="36"/>
      <c r="I296" s="108"/>
      <c r="J296" s="36"/>
      <c r="K296" s="36"/>
      <c r="L296" s="39"/>
      <c r="M296" s="239"/>
      <c r="N296" s="64"/>
      <c r="O296" s="64"/>
      <c r="P296" s="64"/>
      <c r="Q296" s="64"/>
      <c r="R296" s="64"/>
      <c r="S296" s="64"/>
      <c r="T296" s="65"/>
      <c r="AT296" s="18" t="s">
        <v>200</v>
      </c>
      <c r="AU296" s="18" t="s">
        <v>152</v>
      </c>
    </row>
    <row r="297" spans="2:65" s="1" customFormat="1" ht="16.5" customHeight="1">
      <c r="B297" s="35"/>
      <c r="C297" s="181" t="s">
        <v>374</v>
      </c>
      <c r="D297" s="181" t="s">
        <v>146</v>
      </c>
      <c r="E297" s="182" t="s">
        <v>375</v>
      </c>
      <c r="F297" s="183" t="s">
        <v>376</v>
      </c>
      <c r="G297" s="184" t="s">
        <v>149</v>
      </c>
      <c r="H297" s="185">
        <v>1815.122</v>
      </c>
      <c r="I297" s="186"/>
      <c r="J297" s="187">
        <f>ROUND(I297*H297,2)</f>
        <v>0</v>
      </c>
      <c r="K297" s="183" t="s">
        <v>150</v>
      </c>
      <c r="L297" s="39"/>
      <c r="M297" s="188" t="s">
        <v>19</v>
      </c>
      <c r="N297" s="189" t="s">
        <v>49</v>
      </c>
      <c r="O297" s="64"/>
      <c r="P297" s="190">
        <f>O297*H297</f>
        <v>0</v>
      </c>
      <c r="Q297" s="190">
        <v>0</v>
      </c>
      <c r="R297" s="190">
        <f>Q297*H297</f>
        <v>0</v>
      </c>
      <c r="S297" s="190">
        <v>0</v>
      </c>
      <c r="T297" s="191">
        <f>S297*H297</f>
        <v>0</v>
      </c>
      <c r="AR297" s="192" t="s">
        <v>151</v>
      </c>
      <c r="AT297" s="192" t="s">
        <v>146</v>
      </c>
      <c r="AU297" s="192" t="s">
        <v>152</v>
      </c>
      <c r="AY297" s="18" t="s">
        <v>141</v>
      </c>
      <c r="BE297" s="193">
        <f>IF(N297="základní",J297,0)</f>
        <v>0</v>
      </c>
      <c r="BF297" s="193">
        <f>IF(N297="snížená",J297,0)</f>
        <v>0</v>
      </c>
      <c r="BG297" s="193">
        <f>IF(N297="zákl. přenesená",J297,0)</f>
        <v>0</v>
      </c>
      <c r="BH297" s="193">
        <f>IF(N297="sníž. přenesená",J297,0)</f>
        <v>0</v>
      </c>
      <c r="BI297" s="193">
        <f>IF(N297="nulová",J297,0)</f>
        <v>0</v>
      </c>
      <c r="BJ297" s="18" t="s">
        <v>86</v>
      </c>
      <c r="BK297" s="193">
        <f>ROUND(I297*H297,2)</f>
        <v>0</v>
      </c>
      <c r="BL297" s="18" t="s">
        <v>151</v>
      </c>
      <c r="BM297" s="192" t="s">
        <v>377</v>
      </c>
    </row>
    <row r="298" spans="2:47" s="1" customFormat="1" ht="29.25">
      <c r="B298" s="35"/>
      <c r="C298" s="36"/>
      <c r="D298" s="196" t="s">
        <v>200</v>
      </c>
      <c r="E298" s="36"/>
      <c r="F298" s="238" t="s">
        <v>378</v>
      </c>
      <c r="G298" s="36"/>
      <c r="H298" s="36"/>
      <c r="I298" s="108"/>
      <c r="J298" s="36"/>
      <c r="K298" s="36"/>
      <c r="L298" s="39"/>
      <c r="M298" s="239"/>
      <c r="N298" s="64"/>
      <c r="O298" s="64"/>
      <c r="P298" s="64"/>
      <c r="Q298" s="64"/>
      <c r="R298" s="64"/>
      <c r="S298" s="64"/>
      <c r="T298" s="65"/>
      <c r="AT298" s="18" t="s">
        <v>200</v>
      </c>
      <c r="AU298" s="18" t="s">
        <v>152</v>
      </c>
    </row>
    <row r="299" spans="2:65" s="1" customFormat="1" ht="16.5" customHeight="1">
      <c r="B299" s="35"/>
      <c r="C299" s="181" t="s">
        <v>379</v>
      </c>
      <c r="D299" s="181" t="s">
        <v>146</v>
      </c>
      <c r="E299" s="182" t="s">
        <v>380</v>
      </c>
      <c r="F299" s="183" t="s">
        <v>381</v>
      </c>
      <c r="G299" s="184" t="s">
        <v>149</v>
      </c>
      <c r="H299" s="185">
        <v>163360.98</v>
      </c>
      <c r="I299" s="186"/>
      <c r="J299" s="187">
        <f>ROUND(I299*H299,2)</f>
        <v>0</v>
      </c>
      <c r="K299" s="183" t="s">
        <v>150</v>
      </c>
      <c r="L299" s="39"/>
      <c r="M299" s="188" t="s">
        <v>19</v>
      </c>
      <c r="N299" s="189" t="s">
        <v>49</v>
      </c>
      <c r="O299" s="64"/>
      <c r="P299" s="190">
        <f>O299*H299</f>
        <v>0</v>
      </c>
      <c r="Q299" s="190">
        <v>0</v>
      </c>
      <c r="R299" s="190">
        <f>Q299*H299</f>
        <v>0</v>
      </c>
      <c r="S299" s="190">
        <v>0</v>
      </c>
      <c r="T299" s="191">
        <f>S299*H299</f>
        <v>0</v>
      </c>
      <c r="AR299" s="192" t="s">
        <v>151</v>
      </c>
      <c r="AT299" s="192" t="s">
        <v>146</v>
      </c>
      <c r="AU299" s="192" t="s">
        <v>152</v>
      </c>
      <c r="AY299" s="18" t="s">
        <v>141</v>
      </c>
      <c r="BE299" s="193">
        <f>IF(N299="základní",J299,0)</f>
        <v>0</v>
      </c>
      <c r="BF299" s="193">
        <f>IF(N299="snížená",J299,0)</f>
        <v>0</v>
      </c>
      <c r="BG299" s="193">
        <f>IF(N299="zákl. přenesená",J299,0)</f>
        <v>0</v>
      </c>
      <c r="BH299" s="193">
        <f>IF(N299="sníž. přenesená",J299,0)</f>
        <v>0</v>
      </c>
      <c r="BI299" s="193">
        <f>IF(N299="nulová",J299,0)</f>
        <v>0</v>
      </c>
      <c r="BJ299" s="18" t="s">
        <v>86</v>
      </c>
      <c r="BK299" s="193">
        <f>ROUND(I299*H299,2)</f>
        <v>0</v>
      </c>
      <c r="BL299" s="18" t="s">
        <v>151</v>
      </c>
      <c r="BM299" s="192" t="s">
        <v>382</v>
      </c>
    </row>
    <row r="300" spans="2:47" s="1" customFormat="1" ht="29.25">
      <c r="B300" s="35"/>
      <c r="C300" s="36"/>
      <c r="D300" s="196" t="s">
        <v>200</v>
      </c>
      <c r="E300" s="36"/>
      <c r="F300" s="238" t="s">
        <v>378</v>
      </c>
      <c r="G300" s="36"/>
      <c r="H300" s="36"/>
      <c r="I300" s="108"/>
      <c r="J300" s="36"/>
      <c r="K300" s="36"/>
      <c r="L300" s="39"/>
      <c r="M300" s="239"/>
      <c r="N300" s="64"/>
      <c r="O300" s="64"/>
      <c r="P300" s="64"/>
      <c r="Q300" s="64"/>
      <c r="R300" s="64"/>
      <c r="S300" s="64"/>
      <c r="T300" s="65"/>
      <c r="AT300" s="18" t="s">
        <v>200</v>
      </c>
      <c r="AU300" s="18" t="s">
        <v>152</v>
      </c>
    </row>
    <row r="301" spans="2:65" s="1" customFormat="1" ht="16.5" customHeight="1">
      <c r="B301" s="35"/>
      <c r="C301" s="181" t="s">
        <v>383</v>
      </c>
      <c r="D301" s="181" t="s">
        <v>146</v>
      </c>
      <c r="E301" s="182" t="s">
        <v>384</v>
      </c>
      <c r="F301" s="183" t="s">
        <v>385</v>
      </c>
      <c r="G301" s="184" t="s">
        <v>149</v>
      </c>
      <c r="H301" s="185">
        <v>1815.122</v>
      </c>
      <c r="I301" s="186"/>
      <c r="J301" s="187">
        <f>ROUND(I301*H301,2)</f>
        <v>0</v>
      </c>
      <c r="K301" s="183" t="s">
        <v>150</v>
      </c>
      <c r="L301" s="39"/>
      <c r="M301" s="188" t="s">
        <v>19</v>
      </c>
      <c r="N301" s="189" t="s">
        <v>49</v>
      </c>
      <c r="O301" s="64"/>
      <c r="P301" s="190">
        <f>O301*H301</f>
        <v>0</v>
      </c>
      <c r="Q301" s="190">
        <v>0</v>
      </c>
      <c r="R301" s="190">
        <f>Q301*H301</f>
        <v>0</v>
      </c>
      <c r="S301" s="190">
        <v>0</v>
      </c>
      <c r="T301" s="191">
        <f>S301*H301</f>
        <v>0</v>
      </c>
      <c r="AR301" s="192" t="s">
        <v>151</v>
      </c>
      <c r="AT301" s="192" t="s">
        <v>146</v>
      </c>
      <c r="AU301" s="192" t="s">
        <v>152</v>
      </c>
      <c r="AY301" s="18" t="s">
        <v>141</v>
      </c>
      <c r="BE301" s="193">
        <f>IF(N301="základní",J301,0)</f>
        <v>0</v>
      </c>
      <c r="BF301" s="193">
        <f>IF(N301="snížená",J301,0)</f>
        <v>0</v>
      </c>
      <c r="BG301" s="193">
        <f>IF(N301="zákl. přenesená",J301,0)</f>
        <v>0</v>
      </c>
      <c r="BH301" s="193">
        <f>IF(N301="sníž. přenesená",J301,0)</f>
        <v>0</v>
      </c>
      <c r="BI301" s="193">
        <f>IF(N301="nulová",J301,0)</f>
        <v>0</v>
      </c>
      <c r="BJ301" s="18" t="s">
        <v>86</v>
      </c>
      <c r="BK301" s="193">
        <f>ROUND(I301*H301,2)</f>
        <v>0</v>
      </c>
      <c r="BL301" s="18" t="s">
        <v>151</v>
      </c>
      <c r="BM301" s="192" t="s">
        <v>386</v>
      </c>
    </row>
    <row r="302" spans="2:63" s="11" customFormat="1" ht="20.85" customHeight="1">
      <c r="B302" s="165"/>
      <c r="C302" s="166"/>
      <c r="D302" s="167" t="s">
        <v>77</v>
      </c>
      <c r="E302" s="179" t="s">
        <v>387</v>
      </c>
      <c r="F302" s="179" t="s">
        <v>388</v>
      </c>
      <c r="G302" s="166"/>
      <c r="H302" s="166"/>
      <c r="I302" s="169"/>
      <c r="J302" s="180">
        <f>BK302</f>
        <v>0</v>
      </c>
      <c r="K302" s="166"/>
      <c r="L302" s="171"/>
      <c r="M302" s="172"/>
      <c r="N302" s="173"/>
      <c r="O302" s="173"/>
      <c r="P302" s="174">
        <f>SUM(P303:P307)</f>
        <v>0</v>
      </c>
      <c r="Q302" s="173"/>
      <c r="R302" s="174">
        <f>SUM(R303:R307)</f>
        <v>0</v>
      </c>
      <c r="S302" s="173"/>
      <c r="T302" s="175">
        <f>SUM(T303:T307)</f>
        <v>8.448503</v>
      </c>
      <c r="AR302" s="176" t="s">
        <v>86</v>
      </c>
      <c r="AT302" s="177" t="s">
        <v>77</v>
      </c>
      <c r="AU302" s="177" t="s">
        <v>88</v>
      </c>
      <c r="AY302" s="176" t="s">
        <v>141</v>
      </c>
      <c r="BK302" s="178">
        <f>SUM(BK303:BK307)</f>
        <v>0</v>
      </c>
    </row>
    <row r="303" spans="2:65" s="1" customFormat="1" ht="24" customHeight="1">
      <c r="B303" s="35"/>
      <c r="C303" s="181" t="s">
        <v>389</v>
      </c>
      <c r="D303" s="181" t="s">
        <v>146</v>
      </c>
      <c r="E303" s="182" t="s">
        <v>390</v>
      </c>
      <c r="F303" s="183" t="s">
        <v>391</v>
      </c>
      <c r="G303" s="184" t="s">
        <v>149</v>
      </c>
      <c r="H303" s="185">
        <v>94.927</v>
      </c>
      <c r="I303" s="186"/>
      <c r="J303" s="187">
        <f>ROUND(I303*H303,2)</f>
        <v>0</v>
      </c>
      <c r="K303" s="183" t="s">
        <v>150</v>
      </c>
      <c r="L303" s="39"/>
      <c r="M303" s="188" t="s">
        <v>19</v>
      </c>
      <c r="N303" s="189" t="s">
        <v>49</v>
      </c>
      <c r="O303" s="64"/>
      <c r="P303" s="190">
        <f>O303*H303</f>
        <v>0</v>
      </c>
      <c r="Q303" s="190">
        <v>0</v>
      </c>
      <c r="R303" s="190">
        <f>Q303*H303</f>
        <v>0</v>
      </c>
      <c r="S303" s="190">
        <v>0.089</v>
      </c>
      <c r="T303" s="191">
        <f>S303*H303</f>
        <v>8.448503</v>
      </c>
      <c r="AR303" s="192" t="s">
        <v>151</v>
      </c>
      <c r="AT303" s="192" t="s">
        <v>146</v>
      </c>
      <c r="AU303" s="192" t="s">
        <v>152</v>
      </c>
      <c r="AY303" s="18" t="s">
        <v>141</v>
      </c>
      <c r="BE303" s="193">
        <f>IF(N303="základní",J303,0)</f>
        <v>0</v>
      </c>
      <c r="BF303" s="193">
        <f>IF(N303="snížená",J303,0)</f>
        <v>0</v>
      </c>
      <c r="BG303" s="193">
        <f>IF(N303="zákl. přenesená",J303,0)</f>
        <v>0</v>
      </c>
      <c r="BH303" s="193">
        <f>IF(N303="sníž. přenesená",J303,0)</f>
        <v>0</v>
      </c>
      <c r="BI303" s="193">
        <f>IF(N303="nulová",J303,0)</f>
        <v>0</v>
      </c>
      <c r="BJ303" s="18" t="s">
        <v>86</v>
      </c>
      <c r="BK303" s="193">
        <f>ROUND(I303*H303,2)</f>
        <v>0</v>
      </c>
      <c r="BL303" s="18" t="s">
        <v>151</v>
      </c>
      <c r="BM303" s="192" t="s">
        <v>392</v>
      </c>
    </row>
    <row r="304" spans="2:47" s="1" customFormat="1" ht="29.25">
      <c r="B304" s="35"/>
      <c r="C304" s="36"/>
      <c r="D304" s="196" t="s">
        <v>200</v>
      </c>
      <c r="E304" s="36"/>
      <c r="F304" s="238" t="s">
        <v>393</v>
      </c>
      <c r="G304" s="36"/>
      <c r="H304" s="36"/>
      <c r="I304" s="108"/>
      <c r="J304" s="36"/>
      <c r="K304" s="36"/>
      <c r="L304" s="39"/>
      <c r="M304" s="239"/>
      <c r="N304" s="64"/>
      <c r="O304" s="64"/>
      <c r="P304" s="64"/>
      <c r="Q304" s="64"/>
      <c r="R304" s="64"/>
      <c r="S304" s="64"/>
      <c r="T304" s="65"/>
      <c r="AT304" s="18" t="s">
        <v>200</v>
      </c>
      <c r="AU304" s="18" t="s">
        <v>152</v>
      </c>
    </row>
    <row r="305" spans="2:47" s="1" customFormat="1" ht="19.5">
      <c r="B305" s="35"/>
      <c r="C305" s="36"/>
      <c r="D305" s="196" t="s">
        <v>202</v>
      </c>
      <c r="E305" s="36"/>
      <c r="F305" s="238" t="s">
        <v>394</v>
      </c>
      <c r="G305" s="36"/>
      <c r="H305" s="36"/>
      <c r="I305" s="108"/>
      <c r="J305" s="36"/>
      <c r="K305" s="36"/>
      <c r="L305" s="39"/>
      <c r="M305" s="239"/>
      <c r="N305" s="64"/>
      <c r="O305" s="64"/>
      <c r="P305" s="64"/>
      <c r="Q305" s="64"/>
      <c r="R305" s="64"/>
      <c r="S305" s="64"/>
      <c r="T305" s="65"/>
      <c r="AT305" s="18" t="s">
        <v>202</v>
      </c>
      <c r="AU305" s="18" t="s">
        <v>152</v>
      </c>
    </row>
    <row r="306" spans="2:51" s="12" customFormat="1" ht="11.25">
      <c r="B306" s="194"/>
      <c r="C306" s="195"/>
      <c r="D306" s="196" t="s">
        <v>154</v>
      </c>
      <c r="E306" s="197" t="s">
        <v>19</v>
      </c>
      <c r="F306" s="198" t="s">
        <v>214</v>
      </c>
      <c r="G306" s="195"/>
      <c r="H306" s="197" t="s">
        <v>19</v>
      </c>
      <c r="I306" s="199"/>
      <c r="J306" s="195"/>
      <c r="K306" s="195"/>
      <c r="L306" s="200"/>
      <c r="M306" s="201"/>
      <c r="N306" s="202"/>
      <c r="O306" s="202"/>
      <c r="P306" s="202"/>
      <c r="Q306" s="202"/>
      <c r="R306" s="202"/>
      <c r="S306" s="202"/>
      <c r="T306" s="203"/>
      <c r="AT306" s="204" t="s">
        <v>154</v>
      </c>
      <c r="AU306" s="204" t="s">
        <v>152</v>
      </c>
      <c r="AV306" s="12" t="s">
        <v>86</v>
      </c>
      <c r="AW306" s="12" t="s">
        <v>38</v>
      </c>
      <c r="AX306" s="12" t="s">
        <v>78</v>
      </c>
      <c r="AY306" s="204" t="s">
        <v>141</v>
      </c>
    </row>
    <row r="307" spans="2:51" s="13" customFormat="1" ht="11.25">
      <c r="B307" s="205"/>
      <c r="C307" s="206"/>
      <c r="D307" s="196" t="s">
        <v>154</v>
      </c>
      <c r="E307" s="207" t="s">
        <v>19</v>
      </c>
      <c r="F307" s="208" t="s">
        <v>215</v>
      </c>
      <c r="G307" s="206"/>
      <c r="H307" s="209">
        <v>94.927</v>
      </c>
      <c r="I307" s="210"/>
      <c r="J307" s="206"/>
      <c r="K307" s="206"/>
      <c r="L307" s="211"/>
      <c r="M307" s="212"/>
      <c r="N307" s="213"/>
      <c r="O307" s="213"/>
      <c r="P307" s="213"/>
      <c r="Q307" s="213"/>
      <c r="R307" s="213"/>
      <c r="S307" s="213"/>
      <c r="T307" s="214"/>
      <c r="AT307" s="215" t="s">
        <v>154</v>
      </c>
      <c r="AU307" s="215" t="s">
        <v>152</v>
      </c>
      <c r="AV307" s="13" t="s">
        <v>88</v>
      </c>
      <c r="AW307" s="13" t="s">
        <v>38</v>
      </c>
      <c r="AX307" s="13" t="s">
        <v>86</v>
      </c>
      <c r="AY307" s="215" t="s">
        <v>141</v>
      </c>
    </row>
    <row r="308" spans="2:63" s="11" customFormat="1" ht="22.9" customHeight="1">
      <c r="B308" s="165"/>
      <c r="C308" s="166"/>
      <c r="D308" s="167" t="s">
        <v>77</v>
      </c>
      <c r="E308" s="179" t="s">
        <v>395</v>
      </c>
      <c r="F308" s="179" t="s">
        <v>396</v>
      </c>
      <c r="G308" s="166"/>
      <c r="H308" s="166"/>
      <c r="I308" s="169"/>
      <c r="J308" s="180">
        <f>BK308</f>
        <v>0</v>
      </c>
      <c r="K308" s="166"/>
      <c r="L308" s="171"/>
      <c r="M308" s="172"/>
      <c r="N308" s="173"/>
      <c r="O308" s="173"/>
      <c r="P308" s="174">
        <f>SUM(P309:P319)</f>
        <v>0</v>
      </c>
      <c r="Q308" s="173"/>
      <c r="R308" s="174">
        <f>SUM(R309:R319)</f>
        <v>0</v>
      </c>
      <c r="S308" s="173"/>
      <c r="T308" s="175">
        <f>SUM(T309:T319)</f>
        <v>0</v>
      </c>
      <c r="AR308" s="176" t="s">
        <v>86</v>
      </c>
      <c r="AT308" s="177" t="s">
        <v>77</v>
      </c>
      <c r="AU308" s="177" t="s">
        <v>86</v>
      </c>
      <c r="AY308" s="176" t="s">
        <v>141</v>
      </c>
      <c r="BK308" s="178">
        <f>SUM(BK309:BK319)</f>
        <v>0</v>
      </c>
    </row>
    <row r="309" spans="2:65" s="1" customFormat="1" ht="24" customHeight="1">
      <c r="B309" s="35"/>
      <c r="C309" s="181" t="s">
        <v>397</v>
      </c>
      <c r="D309" s="181" t="s">
        <v>146</v>
      </c>
      <c r="E309" s="182" t="s">
        <v>398</v>
      </c>
      <c r="F309" s="183" t="s">
        <v>399</v>
      </c>
      <c r="G309" s="184" t="s">
        <v>400</v>
      </c>
      <c r="H309" s="185">
        <v>17.362</v>
      </c>
      <c r="I309" s="186"/>
      <c r="J309" s="187">
        <f>ROUND(I309*H309,2)</f>
        <v>0</v>
      </c>
      <c r="K309" s="183" t="s">
        <v>150</v>
      </c>
      <c r="L309" s="39"/>
      <c r="M309" s="188" t="s">
        <v>19</v>
      </c>
      <c r="N309" s="189" t="s">
        <v>49</v>
      </c>
      <c r="O309" s="64"/>
      <c r="P309" s="190">
        <f>O309*H309</f>
        <v>0</v>
      </c>
      <c r="Q309" s="190">
        <v>0</v>
      </c>
      <c r="R309" s="190">
        <f>Q309*H309</f>
        <v>0</v>
      </c>
      <c r="S309" s="190">
        <v>0</v>
      </c>
      <c r="T309" s="191">
        <f>S309*H309</f>
        <v>0</v>
      </c>
      <c r="AR309" s="192" t="s">
        <v>151</v>
      </c>
      <c r="AT309" s="192" t="s">
        <v>146</v>
      </c>
      <c r="AU309" s="192" t="s">
        <v>88</v>
      </c>
      <c r="AY309" s="18" t="s">
        <v>141</v>
      </c>
      <c r="BE309" s="193">
        <f>IF(N309="základní",J309,0)</f>
        <v>0</v>
      </c>
      <c r="BF309" s="193">
        <f>IF(N309="snížená",J309,0)</f>
        <v>0</v>
      </c>
      <c r="BG309" s="193">
        <f>IF(N309="zákl. přenesená",J309,0)</f>
        <v>0</v>
      </c>
      <c r="BH309" s="193">
        <f>IF(N309="sníž. přenesená",J309,0)</f>
        <v>0</v>
      </c>
      <c r="BI309" s="193">
        <f>IF(N309="nulová",J309,0)</f>
        <v>0</v>
      </c>
      <c r="BJ309" s="18" t="s">
        <v>86</v>
      </c>
      <c r="BK309" s="193">
        <f>ROUND(I309*H309,2)</f>
        <v>0</v>
      </c>
      <c r="BL309" s="18" t="s">
        <v>151</v>
      </c>
      <c r="BM309" s="192" t="s">
        <v>401</v>
      </c>
    </row>
    <row r="310" spans="2:47" s="1" customFormat="1" ht="107.25">
      <c r="B310" s="35"/>
      <c r="C310" s="36"/>
      <c r="D310" s="196" t="s">
        <v>200</v>
      </c>
      <c r="E310" s="36"/>
      <c r="F310" s="238" t="s">
        <v>402</v>
      </c>
      <c r="G310" s="36"/>
      <c r="H310" s="36"/>
      <c r="I310" s="108"/>
      <c r="J310" s="36"/>
      <c r="K310" s="36"/>
      <c r="L310" s="39"/>
      <c r="M310" s="239"/>
      <c r="N310" s="64"/>
      <c r="O310" s="64"/>
      <c r="P310" s="64"/>
      <c r="Q310" s="64"/>
      <c r="R310" s="64"/>
      <c r="S310" s="64"/>
      <c r="T310" s="65"/>
      <c r="AT310" s="18" t="s">
        <v>200</v>
      </c>
      <c r="AU310" s="18" t="s">
        <v>88</v>
      </c>
    </row>
    <row r="311" spans="2:65" s="1" customFormat="1" ht="24" customHeight="1">
      <c r="B311" s="35"/>
      <c r="C311" s="181" t="s">
        <v>403</v>
      </c>
      <c r="D311" s="181" t="s">
        <v>146</v>
      </c>
      <c r="E311" s="182" t="s">
        <v>404</v>
      </c>
      <c r="F311" s="183" t="s">
        <v>405</v>
      </c>
      <c r="G311" s="184" t="s">
        <v>400</v>
      </c>
      <c r="H311" s="185">
        <v>17.362</v>
      </c>
      <c r="I311" s="186"/>
      <c r="J311" s="187">
        <f>ROUND(I311*H311,2)</f>
        <v>0</v>
      </c>
      <c r="K311" s="183" t="s">
        <v>150</v>
      </c>
      <c r="L311" s="39"/>
      <c r="M311" s="188" t="s">
        <v>19</v>
      </c>
      <c r="N311" s="189" t="s">
        <v>49</v>
      </c>
      <c r="O311" s="64"/>
      <c r="P311" s="190">
        <f>O311*H311</f>
        <v>0</v>
      </c>
      <c r="Q311" s="190">
        <v>0</v>
      </c>
      <c r="R311" s="190">
        <f>Q311*H311</f>
        <v>0</v>
      </c>
      <c r="S311" s="190">
        <v>0</v>
      </c>
      <c r="T311" s="191">
        <f>S311*H311</f>
        <v>0</v>
      </c>
      <c r="AR311" s="192" t="s">
        <v>151</v>
      </c>
      <c r="AT311" s="192" t="s">
        <v>146</v>
      </c>
      <c r="AU311" s="192" t="s">
        <v>88</v>
      </c>
      <c r="AY311" s="18" t="s">
        <v>141</v>
      </c>
      <c r="BE311" s="193">
        <f>IF(N311="základní",J311,0)</f>
        <v>0</v>
      </c>
      <c r="BF311" s="193">
        <f>IF(N311="snížená",J311,0)</f>
        <v>0</v>
      </c>
      <c r="BG311" s="193">
        <f>IF(N311="zákl. přenesená",J311,0)</f>
        <v>0</v>
      </c>
      <c r="BH311" s="193">
        <f>IF(N311="sníž. přenesená",J311,0)</f>
        <v>0</v>
      </c>
      <c r="BI311" s="193">
        <f>IF(N311="nulová",J311,0)</f>
        <v>0</v>
      </c>
      <c r="BJ311" s="18" t="s">
        <v>86</v>
      </c>
      <c r="BK311" s="193">
        <f>ROUND(I311*H311,2)</f>
        <v>0</v>
      </c>
      <c r="BL311" s="18" t="s">
        <v>151</v>
      </c>
      <c r="BM311" s="192" t="s">
        <v>406</v>
      </c>
    </row>
    <row r="312" spans="2:47" s="1" customFormat="1" ht="68.25">
      <c r="B312" s="35"/>
      <c r="C312" s="36"/>
      <c r="D312" s="196" t="s">
        <v>200</v>
      </c>
      <c r="E312" s="36"/>
      <c r="F312" s="238" t="s">
        <v>407</v>
      </c>
      <c r="G312" s="36"/>
      <c r="H312" s="36"/>
      <c r="I312" s="108"/>
      <c r="J312" s="36"/>
      <c r="K312" s="36"/>
      <c r="L312" s="39"/>
      <c r="M312" s="239"/>
      <c r="N312" s="64"/>
      <c r="O312" s="64"/>
      <c r="P312" s="64"/>
      <c r="Q312" s="64"/>
      <c r="R312" s="64"/>
      <c r="S312" s="64"/>
      <c r="T312" s="65"/>
      <c r="AT312" s="18" t="s">
        <v>200</v>
      </c>
      <c r="AU312" s="18" t="s">
        <v>88</v>
      </c>
    </row>
    <row r="313" spans="2:65" s="1" customFormat="1" ht="24" customHeight="1">
      <c r="B313" s="35"/>
      <c r="C313" s="181" t="s">
        <v>408</v>
      </c>
      <c r="D313" s="181" t="s">
        <v>146</v>
      </c>
      <c r="E313" s="182" t="s">
        <v>409</v>
      </c>
      <c r="F313" s="183" t="s">
        <v>410</v>
      </c>
      <c r="G313" s="184" t="s">
        <v>400</v>
      </c>
      <c r="H313" s="185">
        <v>329.878</v>
      </c>
      <c r="I313" s="186"/>
      <c r="J313" s="187">
        <f>ROUND(I313*H313,2)</f>
        <v>0</v>
      </c>
      <c r="K313" s="183" t="s">
        <v>150</v>
      </c>
      <c r="L313" s="39"/>
      <c r="M313" s="188" t="s">
        <v>19</v>
      </c>
      <c r="N313" s="189" t="s">
        <v>49</v>
      </c>
      <c r="O313" s="64"/>
      <c r="P313" s="190">
        <f>O313*H313</f>
        <v>0</v>
      </c>
      <c r="Q313" s="190">
        <v>0</v>
      </c>
      <c r="R313" s="190">
        <f>Q313*H313</f>
        <v>0</v>
      </c>
      <c r="S313" s="190">
        <v>0</v>
      </c>
      <c r="T313" s="191">
        <f>S313*H313</f>
        <v>0</v>
      </c>
      <c r="AR313" s="192" t="s">
        <v>151</v>
      </c>
      <c r="AT313" s="192" t="s">
        <v>146</v>
      </c>
      <c r="AU313" s="192" t="s">
        <v>88</v>
      </c>
      <c r="AY313" s="18" t="s">
        <v>141</v>
      </c>
      <c r="BE313" s="193">
        <f>IF(N313="základní",J313,0)</f>
        <v>0</v>
      </c>
      <c r="BF313" s="193">
        <f>IF(N313="snížená",J313,0)</f>
        <v>0</v>
      </c>
      <c r="BG313" s="193">
        <f>IF(N313="zákl. přenesená",J313,0)</f>
        <v>0</v>
      </c>
      <c r="BH313" s="193">
        <f>IF(N313="sníž. přenesená",J313,0)</f>
        <v>0</v>
      </c>
      <c r="BI313" s="193">
        <f>IF(N313="nulová",J313,0)</f>
        <v>0</v>
      </c>
      <c r="BJ313" s="18" t="s">
        <v>86</v>
      </c>
      <c r="BK313" s="193">
        <f>ROUND(I313*H313,2)</f>
        <v>0</v>
      </c>
      <c r="BL313" s="18" t="s">
        <v>151</v>
      </c>
      <c r="BM313" s="192" t="s">
        <v>411</v>
      </c>
    </row>
    <row r="314" spans="2:47" s="1" customFormat="1" ht="78">
      <c r="B314" s="35"/>
      <c r="C314" s="36"/>
      <c r="D314" s="196" t="s">
        <v>200</v>
      </c>
      <c r="E314" s="36"/>
      <c r="F314" s="238" t="s">
        <v>412</v>
      </c>
      <c r="G314" s="36"/>
      <c r="H314" s="36"/>
      <c r="I314" s="108"/>
      <c r="J314" s="36"/>
      <c r="K314" s="36"/>
      <c r="L314" s="39"/>
      <c r="M314" s="239"/>
      <c r="N314" s="64"/>
      <c r="O314" s="64"/>
      <c r="P314" s="64"/>
      <c r="Q314" s="64"/>
      <c r="R314" s="64"/>
      <c r="S314" s="64"/>
      <c r="T314" s="65"/>
      <c r="AT314" s="18" t="s">
        <v>200</v>
      </c>
      <c r="AU314" s="18" t="s">
        <v>88</v>
      </c>
    </row>
    <row r="315" spans="2:51" s="13" customFormat="1" ht="11.25">
      <c r="B315" s="205"/>
      <c r="C315" s="206"/>
      <c r="D315" s="196" t="s">
        <v>154</v>
      </c>
      <c r="E315" s="207" t="s">
        <v>19</v>
      </c>
      <c r="F315" s="208" t="s">
        <v>413</v>
      </c>
      <c r="G315" s="206"/>
      <c r="H315" s="209">
        <v>329.878</v>
      </c>
      <c r="I315" s="210"/>
      <c r="J315" s="206"/>
      <c r="K315" s="206"/>
      <c r="L315" s="211"/>
      <c r="M315" s="212"/>
      <c r="N315" s="213"/>
      <c r="O315" s="213"/>
      <c r="P315" s="213"/>
      <c r="Q315" s="213"/>
      <c r="R315" s="213"/>
      <c r="S315" s="213"/>
      <c r="T315" s="214"/>
      <c r="AT315" s="215" t="s">
        <v>154</v>
      </c>
      <c r="AU315" s="215" t="s">
        <v>88</v>
      </c>
      <c r="AV315" s="13" t="s">
        <v>88</v>
      </c>
      <c r="AW315" s="13" t="s">
        <v>38</v>
      </c>
      <c r="AX315" s="13" t="s">
        <v>86</v>
      </c>
      <c r="AY315" s="215" t="s">
        <v>141</v>
      </c>
    </row>
    <row r="316" spans="2:65" s="1" customFormat="1" ht="24" customHeight="1">
      <c r="B316" s="35"/>
      <c r="C316" s="181" t="s">
        <v>414</v>
      </c>
      <c r="D316" s="181" t="s">
        <v>146</v>
      </c>
      <c r="E316" s="182" t="s">
        <v>415</v>
      </c>
      <c r="F316" s="183" t="s">
        <v>416</v>
      </c>
      <c r="G316" s="184" t="s">
        <v>400</v>
      </c>
      <c r="H316" s="185">
        <v>16.529</v>
      </c>
      <c r="I316" s="186"/>
      <c r="J316" s="187">
        <f>ROUND(I316*H316,2)</f>
        <v>0</v>
      </c>
      <c r="K316" s="183" t="s">
        <v>150</v>
      </c>
      <c r="L316" s="39"/>
      <c r="M316" s="188" t="s">
        <v>19</v>
      </c>
      <c r="N316" s="189" t="s">
        <v>49</v>
      </c>
      <c r="O316" s="64"/>
      <c r="P316" s="190">
        <f>O316*H316</f>
        <v>0</v>
      </c>
      <c r="Q316" s="190">
        <v>0</v>
      </c>
      <c r="R316" s="190">
        <f>Q316*H316</f>
        <v>0</v>
      </c>
      <c r="S316" s="190">
        <v>0</v>
      </c>
      <c r="T316" s="191">
        <f>S316*H316</f>
        <v>0</v>
      </c>
      <c r="AR316" s="192" t="s">
        <v>151</v>
      </c>
      <c r="AT316" s="192" t="s">
        <v>146</v>
      </c>
      <c r="AU316" s="192" t="s">
        <v>88</v>
      </c>
      <c r="AY316" s="18" t="s">
        <v>141</v>
      </c>
      <c r="BE316" s="193">
        <f>IF(N316="základní",J316,0)</f>
        <v>0</v>
      </c>
      <c r="BF316" s="193">
        <f>IF(N316="snížená",J316,0)</f>
        <v>0</v>
      </c>
      <c r="BG316" s="193">
        <f>IF(N316="zákl. přenesená",J316,0)</f>
        <v>0</v>
      </c>
      <c r="BH316" s="193">
        <f>IF(N316="sníž. přenesená",J316,0)</f>
        <v>0</v>
      </c>
      <c r="BI316" s="193">
        <f>IF(N316="nulová",J316,0)</f>
        <v>0</v>
      </c>
      <c r="BJ316" s="18" t="s">
        <v>86</v>
      </c>
      <c r="BK316" s="193">
        <f>ROUND(I316*H316,2)</f>
        <v>0</v>
      </c>
      <c r="BL316" s="18" t="s">
        <v>151</v>
      </c>
      <c r="BM316" s="192" t="s">
        <v>417</v>
      </c>
    </row>
    <row r="317" spans="2:47" s="1" customFormat="1" ht="58.5">
      <c r="B317" s="35"/>
      <c r="C317" s="36"/>
      <c r="D317" s="196" t="s">
        <v>200</v>
      </c>
      <c r="E317" s="36"/>
      <c r="F317" s="238" t="s">
        <v>418</v>
      </c>
      <c r="G317" s="36"/>
      <c r="H317" s="36"/>
      <c r="I317" s="108"/>
      <c r="J317" s="36"/>
      <c r="K317" s="36"/>
      <c r="L317" s="39"/>
      <c r="M317" s="239"/>
      <c r="N317" s="64"/>
      <c r="O317" s="64"/>
      <c r="P317" s="64"/>
      <c r="Q317" s="64"/>
      <c r="R317" s="64"/>
      <c r="S317" s="64"/>
      <c r="T317" s="65"/>
      <c r="AT317" s="18" t="s">
        <v>200</v>
      </c>
      <c r="AU317" s="18" t="s">
        <v>88</v>
      </c>
    </row>
    <row r="318" spans="2:65" s="1" customFormat="1" ht="24" customHeight="1">
      <c r="B318" s="35"/>
      <c r="C318" s="181" t="s">
        <v>419</v>
      </c>
      <c r="D318" s="181" t="s">
        <v>146</v>
      </c>
      <c r="E318" s="182" t="s">
        <v>420</v>
      </c>
      <c r="F318" s="183" t="s">
        <v>421</v>
      </c>
      <c r="G318" s="184" t="s">
        <v>400</v>
      </c>
      <c r="H318" s="185">
        <v>0.833</v>
      </c>
      <c r="I318" s="186"/>
      <c r="J318" s="187">
        <f>ROUND(I318*H318,2)</f>
        <v>0</v>
      </c>
      <c r="K318" s="183" t="s">
        <v>150</v>
      </c>
      <c r="L318" s="39"/>
      <c r="M318" s="188" t="s">
        <v>19</v>
      </c>
      <c r="N318" s="189" t="s">
        <v>49</v>
      </c>
      <c r="O318" s="64"/>
      <c r="P318" s="190">
        <f>O318*H318</f>
        <v>0</v>
      </c>
      <c r="Q318" s="190">
        <v>0</v>
      </c>
      <c r="R318" s="190">
        <f>Q318*H318</f>
        <v>0</v>
      </c>
      <c r="S318" s="190">
        <v>0</v>
      </c>
      <c r="T318" s="191">
        <f>S318*H318</f>
        <v>0</v>
      </c>
      <c r="AR318" s="192" t="s">
        <v>151</v>
      </c>
      <c r="AT318" s="192" t="s">
        <v>146</v>
      </c>
      <c r="AU318" s="192" t="s">
        <v>88</v>
      </c>
      <c r="AY318" s="18" t="s">
        <v>141</v>
      </c>
      <c r="BE318" s="193">
        <f>IF(N318="základní",J318,0)</f>
        <v>0</v>
      </c>
      <c r="BF318" s="193">
        <f>IF(N318="snížená",J318,0)</f>
        <v>0</v>
      </c>
      <c r="BG318" s="193">
        <f>IF(N318="zákl. přenesená",J318,0)</f>
        <v>0</v>
      </c>
      <c r="BH318" s="193">
        <f>IF(N318="sníž. přenesená",J318,0)</f>
        <v>0</v>
      </c>
      <c r="BI318" s="193">
        <f>IF(N318="nulová",J318,0)</f>
        <v>0</v>
      </c>
      <c r="BJ318" s="18" t="s">
        <v>86</v>
      </c>
      <c r="BK318" s="193">
        <f>ROUND(I318*H318,2)</f>
        <v>0</v>
      </c>
      <c r="BL318" s="18" t="s">
        <v>151</v>
      </c>
      <c r="BM318" s="192" t="s">
        <v>422</v>
      </c>
    </row>
    <row r="319" spans="2:47" s="1" customFormat="1" ht="58.5">
      <c r="B319" s="35"/>
      <c r="C319" s="36"/>
      <c r="D319" s="196" t="s">
        <v>200</v>
      </c>
      <c r="E319" s="36"/>
      <c r="F319" s="238" t="s">
        <v>418</v>
      </c>
      <c r="G319" s="36"/>
      <c r="H319" s="36"/>
      <c r="I319" s="108"/>
      <c r="J319" s="36"/>
      <c r="K319" s="36"/>
      <c r="L319" s="39"/>
      <c r="M319" s="239"/>
      <c r="N319" s="64"/>
      <c r="O319" s="64"/>
      <c r="P319" s="64"/>
      <c r="Q319" s="64"/>
      <c r="R319" s="64"/>
      <c r="S319" s="64"/>
      <c r="T319" s="65"/>
      <c r="AT319" s="18" t="s">
        <v>200</v>
      </c>
      <c r="AU319" s="18" t="s">
        <v>88</v>
      </c>
    </row>
    <row r="320" spans="2:63" s="11" customFormat="1" ht="22.9" customHeight="1">
      <c r="B320" s="165"/>
      <c r="C320" s="166"/>
      <c r="D320" s="167" t="s">
        <v>77</v>
      </c>
      <c r="E320" s="179" t="s">
        <v>423</v>
      </c>
      <c r="F320" s="179" t="s">
        <v>424</v>
      </c>
      <c r="G320" s="166"/>
      <c r="H320" s="166"/>
      <c r="I320" s="169"/>
      <c r="J320" s="180">
        <f>BK320</f>
        <v>0</v>
      </c>
      <c r="K320" s="166"/>
      <c r="L320" s="171"/>
      <c r="M320" s="172"/>
      <c r="N320" s="173"/>
      <c r="O320" s="173"/>
      <c r="P320" s="174">
        <f>SUM(P321:P322)</f>
        <v>0</v>
      </c>
      <c r="Q320" s="173"/>
      <c r="R320" s="174">
        <f>SUM(R321:R322)</f>
        <v>0</v>
      </c>
      <c r="S320" s="173"/>
      <c r="T320" s="175">
        <f>SUM(T321:T322)</f>
        <v>0</v>
      </c>
      <c r="AR320" s="176" t="s">
        <v>86</v>
      </c>
      <c r="AT320" s="177" t="s">
        <v>77</v>
      </c>
      <c r="AU320" s="177" t="s">
        <v>86</v>
      </c>
      <c r="AY320" s="176" t="s">
        <v>141</v>
      </c>
      <c r="BK320" s="178">
        <f>SUM(BK321:BK322)</f>
        <v>0</v>
      </c>
    </row>
    <row r="321" spans="2:65" s="1" customFormat="1" ht="24" customHeight="1">
      <c r="B321" s="35"/>
      <c r="C321" s="181" t="s">
        <v>425</v>
      </c>
      <c r="D321" s="181" t="s">
        <v>146</v>
      </c>
      <c r="E321" s="182" t="s">
        <v>426</v>
      </c>
      <c r="F321" s="183" t="s">
        <v>427</v>
      </c>
      <c r="G321" s="184" t="s">
        <v>400</v>
      </c>
      <c r="H321" s="185">
        <v>28.375</v>
      </c>
      <c r="I321" s="186"/>
      <c r="J321" s="187">
        <f>ROUND(I321*H321,2)</f>
        <v>0</v>
      </c>
      <c r="K321" s="183" t="s">
        <v>150</v>
      </c>
      <c r="L321" s="39"/>
      <c r="M321" s="188" t="s">
        <v>19</v>
      </c>
      <c r="N321" s="189" t="s">
        <v>49</v>
      </c>
      <c r="O321" s="64"/>
      <c r="P321" s="190">
        <f>O321*H321</f>
        <v>0</v>
      </c>
      <c r="Q321" s="190">
        <v>0</v>
      </c>
      <c r="R321" s="190">
        <f>Q321*H321</f>
        <v>0</v>
      </c>
      <c r="S321" s="190">
        <v>0</v>
      </c>
      <c r="T321" s="191">
        <f>S321*H321</f>
        <v>0</v>
      </c>
      <c r="AR321" s="192" t="s">
        <v>151</v>
      </c>
      <c r="AT321" s="192" t="s">
        <v>146</v>
      </c>
      <c r="AU321" s="192" t="s">
        <v>88</v>
      </c>
      <c r="AY321" s="18" t="s">
        <v>141</v>
      </c>
      <c r="BE321" s="193">
        <f>IF(N321="základní",J321,0)</f>
        <v>0</v>
      </c>
      <c r="BF321" s="193">
        <f>IF(N321="snížená",J321,0)</f>
        <v>0</v>
      </c>
      <c r="BG321" s="193">
        <f>IF(N321="zákl. přenesená",J321,0)</f>
        <v>0</v>
      </c>
      <c r="BH321" s="193">
        <f>IF(N321="sníž. přenesená",J321,0)</f>
        <v>0</v>
      </c>
      <c r="BI321" s="193">
        <f>IF(N321="nulová",J321,0)</f>
        <v>0</v>
      </c>
      <c r="BJ321" s="18" t="s">
        <v>86</v>
      </c>
      <c r="BK321" s="193">
        <f>ROUND(I321*H321,2)</f>
        <v>0</v>
      </c>
      <c r="BL321" s="18" t="s">
        <v>151</v>
      </c>
      <c r="BM321" s="192" t="s">
        <v>428</v>
      </c>
    </row>
    <row r="322" spans="2:47" s="1" customFormat="1" ht="58.5">
      <c r="B322" s="35"/>
      <c r="C322" s="36"/>
      <c r="D322" s="196" t="s">
        <v>200</v>
      </c>
      <c r="E322" s="36"/>
      <c r="F322" s="238" t="s">
        <v>429</v>
      </c>
      <c r="G322" s="36"/>
      <c r="H322" s="36"/>
      <c r="I322" s="108"/>
      <c r="J322" s="36"/>
      <c r="K322" s="36"/>
      <c r="L322" s="39"/>
      <c r="M322" s="239"/>
      <c r="N322" s="64"/>
      <c r="O322" s="64"/>
      <c r="P322" s="64"/>
      <c r="Q322" s="64"/>
      <c r="R322" s="64"/>
      <c r="S322" s="64"/>
      <c r="T322" s="65"/>
      <c r="AT322" s="18" t="s">
        <v>200</v>
      </c>
      <c r="AU322" s="18" t="s">
        <v>88</v>
      </c>
    </row>
    <row r="323" spans="2:63" s="11" customFormat="1" ht="25.9" customHeight="1">
      <c r="B323" s="165"/>
      <c r="C323" s="166"/>
      <c r="D323" s="167" t="s">
        <v>77</v>
      </c>
      <c r="E323" s="168" t="s">
        <v>430</v>
      </c>
      <c r="F323" s="168" t="s">
        <v>431</v>
      </c>
      <c r="G323" s="166"/>
      <c r="H323" s="166"/>
      <c r="I323" s="169"/>
      <c r="J323" s="170">
        <f>BK323</f>
        <v>0</v>
      </c>
      <c r="K323" s="166"/>
      <c r="L323" s="171"/>
      <c r="M323" s="172"/>
      <c r="N323" s="173"/>
      <c r="O323" s="173"/>
      <c r="P323" s="174">
        <f>P324+P331+P336+P344+P360</f>
        <v>0</v>
      </c>
      <c r="Q323" s="173"/>
      <c r="R323" s="174">
        <f>R324+R331+R336+R344+R360</f>
        <v>2.6594295000000003</v>
      </c>
      <c r="S323" s="173"/>
      <c r="T323" s="175">
        <f>T324+T331+T336+T344+T360</f>
        <v>8.913541</v>
      </c>
      <c r="AR323" s="176" t="s">
        <v>88</v>
      </c>
      <c r="AT323" s="177" t="s">
        <v>77</v>
      </c>
      <c r="AU323" s="177" t="s">
        <v>78</v>
      </c>
      <c r="AY323" s="176" t="s">
        <v>141</v>
      </c>
      <c r="BK323" s="178">
        <f>BK324+BK331+BK336+BK344+BK360</f>
        <v>0</v>
      </c>
    </row>
    <row r="324" spans="2:63" s="11" customFormat="1" ht="22.9" customHeight="1">
      <c r="B324" s="165"/>
      <c r="C324" s="166"/>
      <c r="D324" s="167" t="s">
        <v>77</v>
      </c>
      <c r="E324" s="179" t="s">
        <v>432</v>
      </c>
      <c r="F324" s="179" t="s">
        <v>433</v>
      </c>
      <c r="G324" s="166"/>
      <c r="H324" s="166"/>
      <c r="I324" s="169"/>
      <c r="J324" s="180">
        <f>BK324</f>
        <v>0</v>
      </c>
      <c r="K324" s="166"/>
      <c r="L324" s="171"/>
      <c r="M324" s="172"/>
      <c r="N324" s="173"/>
      <c r="O324" s="173"/>
      <c r="P324" s="174">
        <f>SUM(P325:P330)</f>
        <v>0</v>
      </c>
      <c r="Q324" s="173"/>
      <c r="R324" s="174">
        <f>SUM(R325:R330)</f>
        <v>0</v>
      </c>
      <c r="S324" s="173"/>
      <c r="T324" s="175">
        <f>SUM(T325:T330)</f>
        <v>0.8329411999999999</v>
      </c>
      <c r="AR324" s="176" t="s">
        <v>88</v>
      </c>
      <c r="AT324" s="177" t="s">
        <v>77</v>
      </c>
      <c r="AU324" s="177" t="s">
        <v>86</v>
      </c>
      <c r="AY324" s="176" t="s">
        <v>141</v>
      </c>
      <c r="BK324" s="178">
        <f>SUM(BK325:BK330)</f>
        <v>0</v>
      </c>
    </row>
    <row r="325" spans="2:65" s="1" customFormat="1" ht="24" customHeight="1">
      <c r="B325" s="35"/>
      <c r="C325" s="181" t="s">
        <v>434</v>
      </c>
      <c r="D325" s="181" t="s">
        <v>146</v>
      </c>
      <c r="E325" s="182" t="s">
        <v>435</v>
      </c>
      <c r="F325" s="183" t="s">
        <v>436</v>
      </c>
      <c r="G325" s="184" t="s">
        <v>149</v>
      </c>
      <c r="H325" s="185">
        <v>594.958</v>
      </c>
      <c r="I325" s="186"/>
      <c r="J325" s="187">
        <f>ROUND(I325*H325,2)</f>
        <v>0</v>
      </c>
      <c r="K325" s="183" t="s">
        <v>150</v>
      </c>
      <c r="L325" s="39"/>
      <c r="M325" s="188" t="s">
        <v>19</v>
      </c>
      <c r="N325" s="189" t="s">
        <v>49</v>
      </c>
      <c r="O325" s="64"/>
      <c r="P325" s="190">
        <f>O325*H325</f>
        <v>0</v>
      </c>
      <c r="Q325" s="190">
        <v>0</v>
      </c>
      <c r="R325" s="190">
        <f>Q325*H325</f>
        <v>0</v>
      </c>
      <c r="S325" s="190">
        <v>0.0014</v>
      </c>
      <c r="T325" s="191">
        <f>S325*H325</f>
        <v>0.8329411999999999</v>
      </c>
      <c r="AR325" s="192" t="s">
        <v>284</v>
      </c>
      <c r="AT325" s="192" t="s">
        <v>146</v>
      </c>
      <c r="AU325" s="192" t="s">
        <v>88</v>
      </c>
      <c r="AY325" s="18" t="s">
        <v>141</v>
      </c>
      <c r="BE325" s="193">
        <f>IF(N325="základní",J325,0)</f>
        <v>0</v>
      </c>
      <c r="BF325" s="193">
        <f>IF(N325="snížená",J325,0)</f>
        <v>0</v>
      </c>
      <c r="BG325" s="193">
        <f>IF(N325="zákl. přenesená",J325,0)</f>
        <v>0</v>
      </c>
      <c r="BH325" s="193">
        <f>IF(N325="sníž. přenesená",J325,0)</f>
        <v>0</v>
      </c>
      <c r="BI325" s="193">
        <f>IF(N325="nulová",J325,0)</f>
        <v>0</v>
      </c>
      <c r="BJ325" s="18" t="s">
        <v>86</v>
      </c>
      <c r="BK325" s="193">
        <f>ROUND(I325*H325,2)</f>
        <v>0</v>
      </c>
      <c r="BL325" s="18" t="s">
        <v>284</v>
      </c>
      <c r="BM325" s="192" t="s">
        <v>437</v>
      </c>
    </row>
    <row r="326" spans="2:47" s="1" customFormat="1" ht="58.5">
      <c r="B326" s="35"/>
      <c r="C326" s="36"/>
      <c r="D326" s="196" t="s">
        <v>200</v>
      </c>
      <c r="E326" s="36"/>
      <c r="F326" s="238" t="s">
        <v>438</v>
      </c>
      <c r="G326" s="36"/>
      <c r="H326" s="36"/>
      <c r="I326" s="108"/>
      <c r="J326" s="36"/>
      <c r="K326" s="36"/>
      <c r="L326" s="39"/>
      <c r="M326" s="239"/>
      <c r="N326" s="64"/>
      <c r="O326" s="64"/>
      <c r="P326" s="64"/>
      <c r="Q326" s="64"/>
      <c r="R326" s="64"/>
      <c r="S326" s="64"/>
      <c r="T326" s="65"/>
      <c r="AT326" s="18" t="s">
        <v>200</v>
      </c>
      <c r="AU326" s="18" t="s">
        <v>88</v>
      </c>
    </row>
    <row r="327" spans="2:51" s="12" customFormat="1" ht="11.25">
      <c r="B327" s="194"/>
      <c r="C327" s="195"/>
      <c r="D327" s="196" t="s">
        <v>154</v>
      </c>
      <c r="E327" s="197" t="s">
        <v>19</v>
      </c>
      <c r="F327" s="198" t="s">
        <v>214</v>
      </c>
      <c r="G327" s="195"/>
      <c r="H327" s="197" t="s">
        <v>19</v>
      </c>
      <c r="I327" s="199"/>
      <c r="J327" s="195"/>
      <c r="K327" s="195"/>
      <c r="L327" s="200"/>
      <c r="M327" s="201"/>
      <c r="N327" s="202"/>
      <c r="O327" s="202"/>
      <c r="P327" s="202"/>
      <c r="Q327" s="202"/>
      <c r="R327" s="202"/>
      <c r="S327" s="202"/>
      <c r="T327" s="203"/>
      <c r="AT327" s="204" t="s">
        <v>154</v>
      </c>
      <c r="AU327" s="204" t="s">
        <v>88</v>
      </c>
      <c r="AV327" s="12" t="s">
        <v>86</v>
      </c>
      <c r="AW327" s="12" t="s">
        <v>38</v>
      </c>
      <c r="AX327" s="12" t="s">
        <v>78</v>
      </c>
      <c r="AY327" s="204" t="s">
        <v>141</v>
      </c>
    </row>
    <row r="328" spans="2:51" s="13" customFormat="1" ht="11.25">
      <c r="B328" s="205"/>
      <c r="C328" s="206"/>
      <c r="D328" s="196" t="s">
        <v>154</v>
      </c>
      <c r="E328" s="207" t="s">
        <v>19</v>
      </c>
      <c r="F328" s="208" t="s">
        <v>439</v>
      </c>
      <c r="G328" s="206"/>
      <c r="H328" s="209">
        <v>594.958</v>
      </c>
      <c r="I328" s="210"/>
      <c r="J328" s="206"/>
      <c r="K328" s="206"/>
      <c r="L328" s="211"/>
      <c r="M328" s="212"/>
      <c r="N328" s="213"/>
      <c r="O328" s="213"/>
      <c r="P328" s="213"/>
      <c r="Q328" s="213"/>
      <c r="R328" s="213"/>
      <c r="S328" s="213"/>
      <c r="T328" s="214"/>
      <c r="AT328" s="215" t="s">
        <v>154</v>
      </c>
      <c r="AU328" s="215" t="s">
        <v>88</v>
      </c>
      <c r="AV328" s="13" t="s">
        <v>88</v>
      </c>
      <c r="AW328" s="13" t="s">
        <v>38</v>
      </c>
      <c r="AX328" s="13" t="s">
        <v>86</v>
      </c>
      <c r="AY328" s="215" t="s">
        <v>141</v>
      </c>
    </row>
    <row r="329" spans="2:65" s="1" customFormat="1" ht="24" customHeight="1">
      <c r="B329" s="35"/>
      <c r="C329" s="181" t="s">
        <v>440</v>
      </c>
      <c r="D329" s="181" t="s">
        <v>146</v>
      </c>
      <c r="E329" s="182" t="s">
        <v>441</v>
      </c>
      <c r="F329" s="183" t="s">
        <v>442</v>
      </c>
      <c r="G329" s="184" t="s">
        <v>443</v>
      </c>
      <c r="H329" s="250"/>
      <c r="I329" s="186"/>
      <c r="J329" s="187">
        <f>ROUND(I329*H329,2)</f>
        <v>0</v>
      </c>
      <c r="K329" s="183" t="s">
        <v>150</v>
      </c>
      <c r="L329" s="39"/>
      <c r="M329" s="188" t="s">
        <v>19</v>
      </c>
      <c r="N329" s="189" t="s">
        <v>49</v>
      </c>
      <c r="O329" s="64"/>
      <c r="P329" s="190">
        <f>O329*H329</f>
        <v>0</v>
      </c>
      <c r="Q329" s="190">
        <v>0</v>
      </c>
      <c r="R329" s="190">
        <f>Q329*H329</f>
        <v>0</v>
      </c>
      <c r="S329" s="190">
        <v>0</v>
      </c>
      <c r="T329" s="191">
        <f>S329*H329</f>
        <v>0</v>
      </c>
      <c r="AR329" s="192" t="s">
        <v>284</v>
      </c>
      <c r="AT329" s="192" t="s">
        <v>146</v>
      </c>
      <c r="AU329" s="192" t="s">
        <v>88</v>
      </c>
      <c r="AY329" s="18" t="s">
        <v>141</v>
      </c>
      <c r="BE329" s="193">
        <f>IF(N329="základní",J329,0)</f>
        <v>0</v>
      </c>
      <c r="BF329" s="193">
        <f>IF(N329="snížená",J329,0)</f>
        <v>0</v>
      </c>
      <c r="BG329" s="193">
        <f>IF(N329="zákl. přenesená",J329,0)</f>
        <v>0</v>
      </c>
      <c r="BH329" s="193">
        <f>IF(N329="sníž. přenesená",J329,0)</f>
        <v>0</v>
      </c>
      <c r="BI329" s="193">
        <f>IF(N329="nulová",J329,0)</f>
        <v>0</v>
      </c>
      <c r="BJ329" s="18" t="s">
        <v>86</v>
      </c>
      <c r="BK329" s="193">
        <f>ROUND(I329*H329,2)</f>
        <v>0</v>
      </c>
      <c r="BL329" s="18" t="s">
        <v>284</v>
      </c>
      <c r="BM329" s="192" t="s">
        <v>444</v>
      </c>
    </row>
    <row r="330" spans="2:47" s="1" customFormat="1" ht="78">
      <c r="B330" s="35"/>
      <c r="C330" s="36"/>
      <c r="D330" s="196" t="s">
        <v>200</v>
      </c>
      <c r="E330" s="36"/>
      <c r="F330" s="238" t="s">
        <v>445</v>
      </c>
      <c r="G330" s="36"/>
      <c r="H330" s="36"/>
      <c r="I330" s="108"/>
      <c r="J330" s="36"/>
      <c r="K330" s="36"/>
      <c r="L330" s="39"/>
      <c r="M330" s="239"/>
      <c r="N330" s="64"/>
      <c r="O330" s="64"/>
      <c r="P330" s="64"/>
      <c r="Q330" s="64"/>
      <c r="R330" s="64"/>
      <c r="S330" s="64"/>
      <c r="T330" s="65"/>
      <c r="AT330" s="18" t="s">
        <v>200</v>
      </c>
      <c r="AU330" s="18" t="s">
        <v>88</v>
      </c>
    </row>
    <row r="331" spans="2:63" s="11" customFormat="1" ht="22.9" customHeight="1">
      <c r="B331" s="165"/>
      <c r="C331" s="166"/>
      <c r="D331" s="167" t="s">
        <v>77</v>
      </c>
      <c r="E331" s="179" t="s">
        <v>446</v>
      </c>
      <c r="F331" s="179" t="s">
        <v>447</v>
      </c>
      <c r="G331" s="166"/>
      <c r="H331" s="166"/>
      <c r="I331" s="169"/>
      <c r="J331" s="180">
        <f>BK331</f>
        <v>0</v>
      </c>
      <c r="K331" s="166"/>
      <c r="L331" s="171"/>
      <c r="M331" s="172"/>
      <c r="N331" s="173"/>
      <c r="O331" s="173"/>
      <c r="P331" s="174">
        <f>SUM(P332:P335)</f>
        <v>0</v>
      </c>
      <c r="Q331" s="173"/>
      <c r="R331" s="174">
        <f>SUM(R332:R335)</f>
        <v>0</v>
      </c>
      <c r="S331" s="173"/>
      <c r="T331" s="175">
        <f>SUM(T332:T335)</f>
        <v>0</v>
      </c>
      <c r="AR331" s="176" t="s">
        <v>88</v>
      </c>
      <c r="AT331" s="177" t="s">
        <v>77</v>
      </c>
      <c r="AU331" s="177" t="s">
        <v>86</v>
      </c>
      <c r="AY331" s="176" t="s">
        <v>141</v>
      </c>
      <c r="BK331" s="178">
        <f>SUM(BK332:BK335)</f>
        <v>0</v>
      </c>
    </row>
    <row r="332" spans="2:65" s="1" customFormat="1" ht="36" customHeight="1">
      <c r="B332" s="35"/>
      <c r="C332" s="181" t="s">
        <v>448</v>
      </c>
      <c r="D332" s="181" t="s">
        <v>146</v>
      </c>
      <c r="E332" s="182" t="s">
        <v>449</v>
      </c>
      <c r="F332" s="183" t="s">
        <v>450</v>
      </c>
      <c r="G332" s="184" t="s">
        <v>287</v>
      </c>
      <c r="H332" s="185">
        <v>78</v>
      </c>
      <c r="I332" s="186"/>
      <c r="J332" s="187">
        <f>ROUND(I332*H332,2)</f>
        <v>0</v>
      </c>
      <c r="K332" s="183" t="s">
        <v>451</v>
      </c>
      <c r="L332" s="39"/>
      <c r="M332" s="188" t="s">
        <v>19</v>
      </c>
      <c r="N332" s="189" t="s">
        <v>49</v>
      </c>
      <c r="O332" s="64"/>
      <c r="P332" s="190">
        <f>O332*H332</f>
        <v>0</v>
      </c>
      <c r="Q332" s="190">
        <v>0</v>
      </c>
      <c r="R332" s="190">
        <f>Q332*H332</f>
        <v>0</v>
      </c>
      <c r="S332" s="190">
        <v>0</v>
      </c>
      <c r="T332" s="191">
        <f>S332*H332</f>
        <v>0</v>
      </c>
      <c r="AR332" s="192" t="s">
        <v>151</v>
      </c>
      <c r="AT332" s="192" t="s">
        <v>146</v>
      </c>
      <c r="AU332" s="192" t="s">
        <v>88</v>
      </c>
      <c r="AY332" s="18" t="s">
        <v>141</v>
      </c>
      <c r="BE332" s="193">
        <f>IF(N332="základní",J332,0)</f>
        <v>0</v>
      </c>
      <c r="BF332" s="193">
        <f>IF(N332="snížená",J332,0)</f>
        <v>0</v>
      </c>
      <c r="BG332" s="193">
        <f>IF(N332="zákl. přenesená",J332,0)</f>
        <v>0</v>
      </c>
      <c r="BH332" s="193">
        <f>IF(N332="sníž. přenesená",J332,0)</f>
        <v>0</v>
      </c>
      <c r="BI332" s="193">
        <f>IF(N332="nulová",J332,0)</f>
        <v>0</v>
      </c>
      <c r="BJ332" s="18" t="s">
        <v>86</v>
      </c>
      <c r="BK332" s="193">
        <f>ROUND(I332*H332,2)</f>
        <v>0</v>
      </c>
      <c r="BL332" s="18" t="s">
        <v>151</v>
      </c>
      <c r="BM332" s="192" t="s">
        <v>452</v>
      </c>
    </row>
    <row r="333" spans="2:51" s="12" customFormat="1" ht="11.25">
      <c r="B333" s="194"/>
      <c r="C333" s="195"/>
      <c r="D333" s="196" t="s">
        <v>154</v>
      </c>
      <c r="E333" s="197" t="s">
        <v>19</v>
      </c>
      <c r="F333" s="198" t="s">
        <v>453</v>
      </c>
      <c r="G333" s="195"/>
      <c r="H333" s="197" t="s">
        <v>19</v>
      </c>
      <c r="I333" s="199"/>
      <c r="J333" s="195"/>
      <c r="K333" s="195"/>
      <c r="L333" s="200"/>
      <c r="M333" s="201"/>
      <c r="N333" s="202"/>
      <c r="O333" s="202"/>
      <c r="P333" s="202"/>
      <c r="Q333" s="202"/>
      <c r="R333" s="202"/>
      <c r="S333" s="202"/>
      <c r="T333" s="203"/>
      <c r="AT333" s="204" t="s">
        <v>154</v>
      </c>
      <c r="AU333" s="204" t="s">
        <v>88</v>
      </c>
      <c r="AV333" s="12" t="s">
        <v>86</v>
      </c>
      <c r="AW333" s="12" t="s">
        <v>38</v>
      </c>
      <c r="AX333" s="12" t="s">
        <v>78</v>
      </c>
      <c r="AY333" s="204" t="s">
        <v>141</v>
      </c>
    </row>
    <row r="334" spans="2:51" s="13" customFormat="1" ht="11.25">
      <c r="B334" s="205"/>
      <c r="C334" s="206"/>
      <c r="D334" s="196" t="s">
        <v>154</v>
      </c>
      <c r="E334" s="207" t="s">
        <v>19</v>
      </c>
      <c r="F334" s="208" t="s">
        <v>454</v>
      </c>
      <c r="G334" s="206"/>
      <c r="H334" s="209">
        <v>78</v>
      </c>
      <c r="I334" s="210"/>
      <c r="J334" s="206"/>
      <c r="K334" s="206"/>
      <c r="L334" s="211"/>
      <c r="M334" s="212"/>
      <c r="N334" s="213"/>
      <c r="O334" s="213"/>
      <c r="P334" s="213"/>
      <c r="Q334" s="213"/>
      <c r="R334" s="213"/>
      <c r="S334" s="213"/>
      <c r="T334" s="214"/>
      <c r="AT334" s="215" t="s">
        <v>154</v>
      </c>
      <c r="AU334" s="215" t="s">
        <v>88</v>
      </c>
      <c r="AV334" s="13" t="s">
        <v>88</v>
      </c>
      <c r="AW334" s="13" t="s">
        <v>38</v>
      </c>
      <c r="AX334" s="13" t="s">
        <v>86</v>
      </c>
      <c r="AY334" s="215" t="s">
        <v>141</v>
      </c>
    </row>
    <row r="335" spans="2:65" s="1" customFormat="1" ht="48" customHeight="1">
      <c r="B335" s="35"/>
      <c r="C335" s="181" t="s">
        <v>455</v>
      </c>
      <c r="D335" s="181" t="s">
        <v>146</v>
      </c>
      <c r="E335" s="182" t="s">
        <v>456</v>
      </c>
      <c r="F335" s="183" t="s">
        <v>457</v>
      </c>
      <c r="G335" s="184" t="s">
        <v>287</v>
      </c>
      <c r="H335" s="185">
        <v>78</v>
      </c>
      <c r="I335" s="186"/>
      <c r="J335" s="187">
        <f>ROUND(I335*H335,2)</f>
        <v>0</v>
      </c>
      <c r="K335" s="183" t="s">
        <v>451</v>
      </c>
      <c r="L335" s="39"/>
      <c r="M335" s="188" t="s">
        <v>19</v>
      </c>
      <c r="N335" s="189" t="s">
        <v>49</v>
      </c>
      <c r="O335" s="64"/>
      <c r="P335" s="190">
        <f>O335*H335</f>
        <v>0</v>
      </c>
      <c r="Q335" s="190">
        <v>0</v>
      </c>
      <c r="R335" s="190">
        <f>Q335*H335</f>
        <v>0</v>
      </c>
      <c r="S335" s="190">
        <v>0</v>
      </c>
      <c r="T335" s="191">
        <f>S335*H335</f>
        <v>0</v>
      </c>
      <c r="AR335" s="192" t="s">
        <v>151</v>
      </c>
      <c r="AT335" s="192" t="s">
        <v>146</v>
      </c>
      <c r="AU335" s="192" t="s">
        <v>88</v>
      </c>
      <c r="AY335" s="18" t="s">
        <v>141</v>
      </c>
      <c r="BE335" s="193">
        <f>IF(N335="základní",J335,0)</f>
        <v>0</v>
      </c>
      <c r="BF335" s="193">
        <f>IF(N335="snížená",J335,0)</f>
        <v>0</v>
      </c>
      <c r="BG335" s="193">
        <f>IF(N335="zákl. přenesená",J335,0)</f>
        <v>0</v>
      </c>
      <c r="BH335" s="193">
        <f>IF(N335="sníž. přenesená",J335,0)</f>
        <v>0</v>
      </c>
      <c r="BI335" s="193">
        <f>IF(N335="nulová",J335,0)</f>
        <v>0</v>
      </c>
      <c r="BJ335" s="18" t="s">
        <v>86</v>
      </c>
      <c r="BK335" s="193">
        <f>ROUND(I335*H335,2)</f>
        <v>0</v>
      </c>
      <c r="BL335" s="18" t="s">
        <v>151</v>
      </c>
      <c r="BM335" s="192" t="s">
        <v>458</v>
      </c>
    </row>
    <row r="336" spans="2:63" s="11" customFormat="1" ht="22.9" customHeight="1">
      <c r="B336" s="165"/>
      <c r="C336" s="166"/>
      <c r="D336" s="167" t="s">
        <v>77</v>
      </c>
      <c r="E336" s="179" t="s">
        <v>459</v>
      </c>
      <c r="F336" s="179" t="s">
        <v>460</v>
      </c>
      <c r="G336" s="166"/>
      <c r="H336" s="166"/>
      <c r="I336" s="169"/>
      <c r="J336" s="180">
        <f>BK336</f>
        <v>0</v>
      </c>
      <c r="K336" s="166"/>
      <c r="L336" s="171"/>
      <c r="M336" s="172"/>
      <c r="N336" s="173"/>
      <c r="O336" s="173"/>
      <c r="P336" s="174">
        <f>SUM(P337:P343)</f>
        <v>0</v>
      </c>
      <c r="Q336" s="173"/>
      <c r="R336" s="174">
        <f>SUM(R337:R343)</f>
        <v>0.0198744</v>
      </c>
      <c r="S336" s="173"/>
      <c r="T336" s="175">
        <f>SUM(T337:T343)</f>
        <v>0.0486668</v>
      </c>
      <c r="AR336" s="176" t="s">
        <v>88</v>
      </c>
      <c r="AT336" s="177" t="s">
        <v>77</v>
      </c>
      <c r="AU336" s="177" t="s">
        <v>86</v>
      </c>
      <c r="AY336" s="176" t="s">
        <v>141</v>
      </c>
      <c r="BK336" s="178">
        <f>SUM(BK337:BK343)</f>
        <v>0</v>
      </c>
    </row>
    <row r="337" spans="2:65" s="1" customFormat="1" ht="16.5" customHeight="1">
      <c r="B337" s="35"/>
      <c r="C337" s="181" t="s">
        <v>461</v>
      </c>
      <c r="D337" s="181" t="s">
        <v>146</v>
      </c>
      <c r="E337" s="182" t="s">
        <v>462</v>
      </c>
      <c r="F337" s="183" t="s">
        <v>463</v>
      </c>
      <c r="G337" s="184" t="s">
        <v>287</v>
      </c>
      <c r="H337" s="185">
        <v>25.48</v>
      </c>
      <c r="I337" s="186"/>
      <c r="J337" s="187">
        <f>ROUND(I337*H337,2)</f>
        <v>0</v>
      </c>
      <c r="K337" s="183" t="s">
        <v>150</v>
      </c>
      <c r="L337" s="39"/>
      <c r="M337" s="188" t="s">
        <v>19</v>
      </c>
      <c r="N337" s="189" t="s">
        <v>49</v>
      </c>
      <c r="O337" s="64"/>
      <c r="P337" s="190">
        <f>O337*H337</f>
        <v>0</v>
      </c>
      <c r="Q337" s="190">
        <v>0</v>
      </c>
      <c r="R337" s="190">
        <f>Q337*H337</f>
        <v>0</v>
      </c>
      <c r="S337" s="190">
        <v>0.00191</v>
      </c>
      <c r="T337" s="191">
        <f>S337*H337</f>
        <v>0.0486668</v>
      </c>
      <c r="AR337" s="192" t="s">
        <v>284</v>
      </c>
      <c r="AT337" s="192" t="s">
        <v>146</v>
      </c>
      <c r="AU337" s="192" t="s">
        <v>88</v>
      </c>
      <c r="AY337" s="18" t="s">
        <v>141</v>
      </c>
      <c r="BE337" s="193">
        <f>IF(N337="základní",J337,0)</f>
        <v>0</v>
      </c>
      <c r="BF337" s="193">
        <f>IF(N337="snížená",J337,0)</f>
        <v>0</v>
      </c>
      <c r="BG337" s="193">
        <f>IF(N337="zákl. přenesená",J337,0)</f>
        <v>0</v>
      </c>
      <c r="BH337" s="193">
        <f>IF(N337="sníž. přenesená",J337,0)</f>
        <v>0</v>
      </c>
      <c r="BI337" s="193">
        <f>IF(N337="nulová",J337,0)</f>
        <v>0</v>
      </c>
      <c r="BJ337" s="18" t="s">
        <v>86</v>
      </c>
      <c r="BK337" s="193">
        <f>ROUND(I337*H337,2)</f>
        <v>0</v>
      </c>
      <c r="BL337" s="18" t="s">
        <v>284</v>
      </c>
      <c r="BM337" s="192" t="s">
        <v>464</v>
      </c>
    </row>
    <row r="338" spans="2:51" s="12" customFormat="1" ht="11.25">
      <c r="B338" s="194"/>
      <c r="C338" s="195"/>
      <c r="D338" s="196" t="s">
        <v>154</v>
      </c>
      <c r="E338" s="197" t="s">
        <v>19</v>
      </c>
      <c r="F338" s="198" t="s">
        <v>465</v>
      </c>
      <c r="G338" s="195"/>
      <c r="H338" s="197" t="s">
        <v>19</v>
      </c>
      <c r="I338" s="199"/>
      <c r="J338" s="195"/>
      <c r="K338" s="195"/>
      <c r="L338" s="200"/>
      <c r="M338" s="201"/>
      <c r="N338" s="202"/>
      <c r="O338" s="202"/>
      <c r="P338" s="202"/>
      <c r="Q338" s="202"/>
      <c r="R338" s="202"/>
      <c r="S338" s="202"/>
      <c r="T338" s="203"/>
      <c r="AT338" s="204" t="s">
        <v>154</v>
      </c>
      <c r="AU338" s="204" t="s">
        <v>88</v>
      </c>
      <c r="AV338" s="12" t="s">
        <v>86</v>
      </c>
      <c r="AW338" s="12" t="s">
        <v>38</v>
      </c>
      <c r="AX338" s="12" t="s">
        <v>78</v>
      </c>
      <c r="AY338" s="204" t="s">
        <v>141</v>
      </c>
    </row>
    <row r="339" spans="2:51" s="13" customFormat="1" ht="11.25">
      <c r="B339" s="205"/>
      <c r="C339" s="206"/>
      <c r="D339" s="196" t="s">
        <v>154</v>
      </c>
      <c r="E339" s="207" t="s">
        <v>19</v>
      </c>
      <c r="F339" s="208" t="s">
        <v>313</v>
      </c>
      <c r="G339" s="206"/>
      <c r="H339" s="209">
        <v>25.48</v>
      </c>
      <c r="I339" s="210"/>
      <c r="J339" s="206"/>
      <c r="K339" s="206"/>
      <c r="L339" s="211"/>
      <c r="M339" s="212"/>
      <c r="N339" s="213"/>
      <c r="O339" s="213"/>
      <c r="P339" s="213"/>
      <c r="Q339" s="213"/>
      <c r="R339" s="213"/>
      <c r="S339" s="213"/>
      <c r="T339" s="214"/>
      <c r="AT339" s="215" t="s">
        <v>154</v>
      </c>
      <c r="AU339" s="215" t="s">
        <v>88</v>
      </c>
      <c r="AV339" s="13" t="s">
        <v>88</v>
      </c>
      <c r="AW339" s="13" t="s">
        <v>38</v>
      </c>
      <c r="AX339" s="13" t="s">
        <v>86</v>
      </c>
      <c r="AY339" s="215" t="s">
        <v>141</v>
      </c>
    </row>
    <row r="340" spans="2:65" s="1" customFormat="1" ht="16.5" customHeight="1">
      <c r="B340" s="35"/>
      <c r="C340" s="181" t="s">
        <v>466</v>
      </c>
      <c r="D340" s="181" t="s">
        <v>146</v>
      </c>
      <c r="E340" s="182" t="s">
        <v>467</v>
      </c>
      <c r="F340" s="183" t="s">
        <v>468</v>
      </c>
      <c r="G340" s="184" t="s">
        <v>287</v>
      </c>
      <c r="H340" s="185">
        <v>25.48</v>
      </c>
      <c r="I340" s="186"/>
      <c r="J340" s="187">
        <f>ROUND(I340*H340,2)</f>
        <v>0</v>
      </c>
      <c r="K340" s="183" t="s">
        <v>150</v>
      </c>
      <c r="L340" s="39"/>
      <c r="M340" s="188" t="s">
        <v>19</v>
      </c>
      <c r="N340" s="189" t="s">
        <v>49</v>
      </c>
      <c r="O340" s="64"/>
      <c r="P340" s="190">
        <f>O340*H340</f>
        <v>0</v>
      </c>
      <c r="Q340" s="190">
        <v>0.00078</v>
      </c>
      <c r="R340" s="190">
        <f>Q340*H340</f>
        <v>0.0198744</v>
      </c>
      <c r="S340" s="190">
        <v>0</v>
      </c>
      <c r="T340" s="191">
        <f>S340*H340</f>
        <v>0</v>
      </c>
      <c r="AR340" s="192" t="s">
        <v>284</v>
      </c>
      <c r="AT340" s="192" t="s">
        <v>146</v>
      </c>
      <c r="AU340" s="192" t="s">
        <v>88</v>
      </c>
      <c r="AY340" s="18" t="s">
        <v>141</v>
      </c>
      <c r="BE340" s="193">
        <f>IF(N340="základní",J340,0)</f>
        <v>0</v>
      </c>
      <c r="BF340" s="193">
        <f>IF(N340="snížená",J340,0)</f>
        <v>0</v>
      </c>
      <c r="BG340" s="193">
        <f>IF(N340="zákl. přenesená",J340,0)</f>
        <v>0</v>
      </c>
      <c r="BH340" s="193">
        <f>IF(N340="sníž. přenesená",J340,0)</f>
        <v>0</v>
      </c>
      <c r="BI340" s="193">
        <f>IF(N340="nulová",J340,0)</f>
        <v>0</v>
      </c>
      <c r="BJ340" s="18" t="s">
        <v>86</v>
      </c>
      <c r="BK340" s="193">
        <f>ROUND(I340*H340,2)</f>
        <v>0</v>
      </c>
      <c r="BL340" s="18" t="s">
        <v>284</v>
      </c>
      <c r="BM340" s="192" t="s">
        <v>469</v>
      </c>
    </row>
    <row r="341" spans="2:65" s="1" customFormat="1" ht="36" customHeight="1">
      <c r="B341" s="35"/>
      <c r="C341" s="181" t="s">
        <v>470</v>
      </c>
      <c r="D341" s="181" t="s">
        <v>146</v>
      </c>
      <c r="E341" s="182" t="s">
        <v>471</v>
      </c>
      <c r="F341" s="183" t="s">
        <v>472</v>
      </c>
      <c r="G341" s="184" t="s">
        <v>473</v>
      </c>
      <c r="H341" s="185">
        <v>1</v>
      </c>
      <c r="I341" s="186"/>
      <c r="J341" s="187">
        <f>ROUND(I341*H341,2)</f>
        <v>0</v>
      </c>
      <c r="K341" s="183" t="s">
        <v>451</v>
      </c>
      <c r="L341" s="39"/>
      <c r="M341" s="188" t="s">
        <v>19</v>
      </c>
      <c r="N341" s="189" t="s">
        <v>49</v>
      </c>
      <c r="O341" s="64"/>
      <c r="P341" s="190">
        <f>O341*H341</f>
        <v>0</v>
      </c>
      <c r="Q341" s="190">
        <v>0</v>
      </c>
      <c r="R341" s="190">
        <f>Q341*H341</f>
        <v>0</v>
      </c>
      <c r="S341" s="190">
        <v>0</v>
      </c>
      <c r="T341" s="191">
        <f>S341*H341</f>
        <v>0</v>
      </c>
      <c r="AR341" s="192" t="s">
        <v>284</v>
      </c>
      <c r="AT341" s="192" t="s">
        <v>146</v>
      </c>
      <c r="AU341" s="192" t="s">
        <v>88</v>
      </c>
      <c r="AY341" s="18" t="s">
        <v>141</v>
      </c>
      <c r="BE341" s="193">
        <f>IF(N341="základní",J341,0)</f>
        <v>0</v>
      </c>
      <c r="BF341" s="193">
        <f>IF(N341="snížená",J341,0)</f>
        <v>0</v>
      </c>
      <c r="BG341" s="193">
        <f>IF(N341="zákl. přenesená",J341,0)</f>
        <v>0</v>
      </c>
      <c r="BH341" s="193">
        <f>IF(N341="sníž. přenesená",J341,0)</f>
        <v>0</v>
      </c>
      <c r="BI341" s="193">
        <f>IF(N341="nulová",J341,0)</f>
        <v>0</v>
      </c>
      <c r="BJ341" s="18" t="s">
        <v>86</v>
      </c>
      <c r="BK341" s="193">
        <f>ROUND(I341*H341,2)</f>
        <v>0</v>
      </c>
      <c r="BL341" s="18" t="s">
        <v>284</v>
      </c>
      <c r="BM341" s="192" t="s">
        <v>474</v>
      </c>
    </row>
    <row r="342" spans="2:65" s="1" customFormat="1" ht="24" customHeight="1">
      <c r="B342" s="35"/>
      <c r="C342" s="181" t="s">
        <v>475</v>
      </c>
      <c r="D342" s="181" t="s">
        <v>146</v>
      </c>
      <c r="E342" s="182" t="s">
        <v>476</v>
      </c>
      <c r="F342" s="183" t="s">
        <v>477</v>
      </c>
      <c r="G342" s="184" t="s">
        <v>443</v>
      </c>
      <c r="H342" s="250"/>
      <c r="I342" s="186"/>
      <c r="J342" s="187">
        <f>ROUND(I342*H342,2)</f>
        <v>0</v>
      </c>
      <c r="K342" s="183" t="s">
        <v>150</v>
      </c>
      <c r="L342" s="39"/>
      <c r="M342" s="188" t="s">
        <v>19</v>
      </c>
      <c r="N342" s="189" t="s">
        <v>49</v>
      </c>
      <c r="O342" s="64"/>
      <c r="P342" s="190">
        <f>O342*H342</f>
        <v>0</v>
      </c>
      <c r="Q342" s="190">
        <v>0</v>
      </c>
      <c r="R342" s="190">
        <f>Q342*H342</f>
        <v>0</v>
      </c>
      <c r="S342" s="190">
        <v>0</v>
      </c>
      <c r="T342" s="191">
        <f>S342*H342</f>
        <v>0</v>
      </c>
      <c r="AR342" s="192" t="s">
        <v>284</v>
      </c>
      <c r="AT342" s="192" t="s">
        <v>146</v>
      </c>
      <c r="AU342" s="192" t="s">
        <v>88</v>
      </c>
      <c r="AY342" s="18" t="s">
        <v>141</v>
      </c>
      <c r="BE342" s="193">
        <f>IF(N342="základní",J342,0)</f>
        <v>0</v>
      </c>
      <c r="BF342" s="193">
        <f>IF(N342="snížená",J342,0)</f>
        <v>0</v>
      </c>
      <c r="BG342" s="193">
        <f>IF(N342="zákl. přenesená",J342,0)</f>
        <v>0</v>
      </c>
      <c r="BH342" s="193">
        <f>IF(N342="sníž. přenesená",J342,0)</f>
        <v>0</v>
      </c>
      <c r="BI342" s="193">
        <f>IF(N342="nulová",J342,0)</f>
        <v>0</v>
      </c>
      <c r="BJ342" s="18" t="s">
        <v>86</v>
      </c>
      <c r="BK342" s="193">
        <f>ROUND(I342*H342,2)</f>
        <v>0</v>
      </c>
      <c r="BL342" s="18" t="s">
        <v>284</v>
      </c>
      <c r="BM342" s="192" t="s">
        <v>478</v>
      </c>
    </row>
    <row r="343" spans="2:47" s="1" customFormat="1" ht="78">
      <c r="B343" s="35"/>
      <c r="C343" s="36"/>
      <c r="D343" s="196" t="s">
        <v>200</v>
      </c>
      <c r="E343" s="36"/>
      <c r="F343" s="238" t="s">
        <v>479</v>
      </c>
      <c r="G343" s="36"/>
      <c r="H343" s="36"/>
      <c r="I343" s="108"/>
      <c r="J343" s="36"/>
      <c r="K343" s="36"/>
      <c r="L343" s="39"/>
      <c r="M343" s="239"/>
      <c r="N343" s="64"/>
      <c r="O343" s="64"/>
      <c r="P343" s="64"/>
      <c r="Q343" s="64"/>
      <c r="R343" s="64"/>
      <c r="S343" s="64"/>
      <c r="T343" s="65"/>
      <c r="AT343" s="18" t="s">
        <v>200</v>
      </c>
      <c r="AU343" s="18" t="s">
        <v>88</v>
      </c>
    </row>
    <row r="344" spans="2:63" s="11" customFormat="1" ht="22.9" customHeight="1">
      <c r="B344" s="165"/>
      <c r="C344" s="166"/>
      <c r="D344" s="167" t="s">
        <v>77</v>
      </c>
      <c r="E344" s="179" t="s">
        <v>480</v>
      </c>
      <c r="F344" s="179" t="s">
        <v>481</v>
      </c>
      <c r="G344" s="166"/>
      <c r="H344" s="166"/>
      <c r="I344" s="169"/>
      <c r="J344" s="180">
        <f>BK344</f>
        <v>0</v>
      </c>
      <c r="K344" s="166"/>
      <c r="L344" s="171"/>
      <c r="M344" s="172"/>
      <c r="N344" s="173"/>
      <c r="O344" s="173"/>
      <c r="P344" s="174">
        <f>SUM(P345:P359)</f>
        <v>0</v>
      </c>
      <c r="Q344" s="173"/>
      <c r="R344" s="174">
        <f>SUM(R345:R359)</f>
        <v>0</v>
      </c>
      <c r="S344" s="173"/>
      <c r="T344" s="175">
        <f>SUM(T345:T359)</f>
        <v>8.031933</v>
      </c>
      <c r="AR344" s="176" t="s">
        <v>88</v>
      </c>
      <c r="AT344" s="177" t="s">
        <v>77</v>
      </c>
      <c r="AU344" s="177" t="s">
        <v>86</v>
      </c>
      <c r="AY344" s="176" t="s">
        <v>141</v>
      </c>
      <c r="BK344" s="178">
        <f>SUM(BK345:BK359)</f>
        <v>0</v>
      </c>
    </row>
    <row r="345" spans="2:65" s="1" customFormat="1" ht="16.5" customHeight="1">
      <c r="B345" s="35"/>
      <c r="C345" s="181" t="s">
        <v>482</v>
      </c>
      <c r="D345" s="181" t="s">
        <v>146</v>
      </c>
      <c r="E345" s="182" t="s">
        <v>483</v>
      </c>
      <c r="F345" s="183" t="s">
        <v>484</v>
      </c>
      <c r="G345" s="184" t="s">
        <v>149</v>
      </c>
      <c r="H345" s="185">
        <v>594.958</v>
      </c>
      <c r="I345" s="186"/>
      <c r="J345" s="187">
        <f>ROUND(I345*H345,2)</f>
        <v>0</v>
      </c>
      <c r="K345" s="183" t="s">
        <v>150</v>
      </c>
      <c r="L345" s="39"/>
      <c r="M345" s="188" t="s">
        <v>19</v>
      </c>
      <c r="N345" s="189" t="s">
        <v>49</v>
      </c>
      <c r="O345" s="64"/>
      <c r="P345" s="190">
        <f>O345*H345</f>
        <v>0</v>
      </c>
      <c r="Q345" s="190">
        <v>0</v>
      </c>
      <c r="R345" s="190">
        <f>Q345*H345</f>
        <v>0</v>
      </c>
      <c r="S345" s="190">
        <v>0.0033</v>
      </c>
      <c r="T345" s="191">
        <f>S345*H345</f>
        <v>1.9633614</v>
      </c>
      <c r="AR345" s="192" t="s">
        <v>284</v>
      </c>
      <c r="AT345" s="192" t="s">
        <v>146</v>
      </c>
      <c r="AU345" s="192" t="s">
        <v>88</v>
      </c>
      <c r="AY345" s="18" t="s">
        <v>141</v>
      </c>
      <c r="BE345" s="193">
        <f>IF(N345="základní",J345,0)</f>
        <v>0</v>
      </c>
      <c r="BF345" s="193">
        <f>IF(N345="snížená",J345,0)</f>
        <v>0</v>
      </c>
      <c r="BG345" s="193">
        <f>IF(N345="zákl. přenesená",J345,0)</f>
        <v>0</v>
      </c>
      <c r="BH345" s="193">
        <f>IF(N345="sníž. přenesená",J345,0)</f>
        <v>0</v>
      </c>
      <c r="BI345" s="193">
        <f>IF(N345="nulová",J345,0)</f>
        <v>0</v>
      </c>
      <c r="BJ345" s="18" t="s">
        <v>86</v>
      </c>
      <c r="BK345" s="193">
        <f>ROUND(I345*H345,2)</f>
        <v>0</v>
      </c>
      <c r="BL345" s="18" t="s">
        <v>284</v>
      </c>
      <c r="BM345" s="192" t="s">
        <v>485</v>
      </c>
    </row>
    <row r="346" spans="2:51" s="12" customFormat="1" ht="11.25">
      <c r="B346" s="194"/>
      <c r="C346" s="195"/>
      <c r="D346" s="196" t="s">
        <v>154</v>
      </c>
      <c r="E346" s="197" t="s">
        <v>19</v>
      </c>
      <c r="F346" s="198" t="s">
        <v>155</v>
      </c>
      <c r="G346" s="195"/>
      <c r="H346" s="197" t="s">
        <v>19</v>
      </c>
      <c r="I346" s="199"/>
      <c r="J346" s="195"/>
      <c r="K346" s="195"/>
      <c r="L346" s="200"/>
      <c r="M346" s="201"/>
      <c r="N346" s="202"/>
      <c r="O346" s="202"/>
      <c r="P346" s="202"/>
      <c r="Q346" s="202"/>
      <c r="R346" s="202"/>
      <c r="S346" s="202"/>
      <c r="T346" s="203"/>
      <c r="AT346" s="204" t="s">
        <v>154</v>
      </c>
      <c r="AU346" s="204" t="s">
        <v>88</v>
      </c>
      <c r="AV346" s="12" t="s">
        <v>86</v>
      </c>
      <c r="AW346" s="12" t="s">
        <v>38</v>
      </c>
      <c r="AX346" s="12" t="s">
        <v>78</v>
      </c>
      <c r="AY346" s="204" t="s">
        <v>141</v>
      </c>
    </row>
    <row r="347" spans="2:51" s="12" customFormat="1" ht="11.25">
      <c r="B347" s="194"/>
      <c r="C347" s="195"/>
      <c r="D347" s="196" t="s">
        <v>154</v>
      </c>
      <c r="E347" s="197" t="s">
        <v>19</v>
      </c>
      <c r="F347" s="198" t="s">
        <v>161</v>
      </c>
      <c r="G347" s="195"/>
      <c r="H347" s="197" t="s">
        <v>19</v>
      </c>
      <c r="I347" s="199"/>
      <c r="J347" s="195"/>
      <c r="K347" s="195"/>
      <c r="L347" s="200"/>
      <c r="M347" s="201"/>
      <c r="N347" s="202"/>
      <c r="O347" s="202"/>
      <c r="P347" s="202"/>
      <c r="Q347" s="202"/>
      <c r="R347" s="202"/>
      <c r="S347" s="202"/>
      <c r="T347" s="203"/>
      <c r="AT347" s="204" t="s">
        <v>154</v>
      </c>
      <c r="AU347" s="204" t="s">
        <v>88</v>
      </c>
      <c r="AV347" s="12" t="s">
        <v>86</v>
      </c>
      <c r="AW347" s="12" t="s">
        <v>38</v>
      </c>
      <c r="AX347" s="12" t="s">
        <v>78</v>
      </c>
      <c r="AY347" s="204" t="s">
        <v>141</v>
      </c>
    </row>
    <row r="348" spans="2:51" s="13" customFormat="1" ht="11.25">
      <c r="B348" s="205"/>
      <c r="C348" s="206"/>
      <c r="D348" s="196" t="s">
        <v>154</v>
      </c>
      <c r="E348" s="207" t="s">
        <v>19</v>
      </c>
      <c r="F348" s="208" t="s">
        <v>486</v>
      </c>
      <c r="G348" s="206"/>
      <c r="H348" s="209">
        <v>297.479</v>
      </c>
      <c r="I348" s="210"/>
      <c r="J348" s="206"/>
      <c r="K348" s="206"/>
      <c r="L348" s="211"/>
      <c r="M348" s="212"/>
      <c r="N348" s="213"/>
      <c r="O348" s="213"/>
      <c r="P348" s="213"/>
      <c r="Q348" s="213"/>
      <c r="R348" s="213"/>
      <c r="S348" s="213"/>
      <c r="T348" s="214"/>
      <c r="AT348" s="215" t="s">
        <v>154</v>
      </c>
      <c r="AU348" s="215" t="s">
        <v>88</v>
      </c>
      <c r="AV348" s="13" t="s">
        <v>88</v>
      </c>
      <c r="AW348" s="13" t="s">
        <v>38</v>
      </c>
      <c r="AX348" s="13" t="s">
        <v>78</v>
      </c>
      <c r="AY348" s="215" t="s">
        <v>141</v>
      </c>
    </row>
    <row r="349" spans="2:51" s="12" customFormat="1" ht="11.25">
      <c r="B349" s="194"/>
      <c r="C349" s="195"/>
      <c r="D349" s="196" t="s">
        <v>154</v>
      </c>
      <c r="E349" s="197" t="s">
        <v>19</v>
      </c>
      <c r="F349" s="198" t="s">
        <v>165</v>
      </c>
      <c r="G349" s="195"/>
      <c r="H349" s="197" t="s">
        <v>19</v>
      </c>
      <c r="I349" s="199"/>
      <c r="J349" s="195"/>
      <c r="K349" s="195"/>
      <c r="L349" s="200"/>
      <c r="M349" s="201"/>
      <c r="N349" s="202"/>
      <c r="O349" s="202"/>
      <c r="P349" s="202"/>
      <c r="Q349" s="202"/>
      <c r="R349" s="202"/>
      <c r="S349" s="202"/>
      <c r="T349" s="203"/>
      <c r="AT349" s="204" t="s">
        <v>154</v>
      </c>
      <c r="AU349" s="204" t="s">
        <v>88</v>
      </c>
      <c r="AV349" s="12" t="s">
        <v>86</v>
      </c>
      <c r="AW349" s="12" t="s">
        <v>38</v>
      </c>
      <c r="AX349" s="12" t="s">
        <v>78</v>
      </c>
      <c r="AY349" s="204" t="s">
        <v>141</v>
      </c>
    </row>
    <row r="350" spans="2:51" s="13" customFormat="1" ht="11.25">
      <c r="B350" s="205"/>
      <c r="C350" s="206"/>
      <c r="D350" s="196" t="s">
        <v>154</v>
      </c>
      <c r="E350" s="207" t="s">
        <v>19</v>
      </c>
      <c r="F350" s="208" t="s">
        <v>486</v>
      </c>
      <c r="G350" s="206"/>
      <c r="H350" s="209">
        <v>297.479</v>
      </c>
      <c r="I350" s="210"/>
      <c r="J350" s="206"/>
      <c r="K350" s="206"/>
      <c r="L350" s="211"/>
      <c r="M350" s="212"/>
      <c r="N350" s="213"/>
      <c r="O350" s="213"/>
      <c r="P350" s="213"/>
      <c r="Q350" s="213"/>
      <c r="R350" s="213"/>
      <c r="S350" s="213"/>
      <c r="T350" s="214"/>
      <c r="AT350" s="215" t="s">
        <v>154</v>
      </c>
      <c r="AU350" s="215" t="s">
        <v>88</v>
      </c>
      <c r="AV350" s="13" t="s">
        <v>88</v>
      </c>
      <c r="AW350" s="13" t="s">
        <v>38</v>
      </c>
      <c r="AX350" s="13" t="s">
        <v>78</v>
      </c>
      <c r="AY350" s="215" t="s">
        <v>141</v>
      </c>
    </row>
    <row r="351" spans="2:51" s="15" customFormat="1" ht="11.25">
      <c r="B351" s="227"/>
      <c r="C351" s="228"/>
      <c r="D351" s="196" t="s">
        <v>154</v>
      </c>
      <c r="E351" s="229" t="s">
        <v>19</v>
      </c>
      <c r="F351" s="230" t="s">
        <v>193</v>
      </c>
      <c r="G351" s="228"/>
      <c r="H351" s="231">
        <v>594.958</v>
      </c>
      <c r="I351" s="232"/>
      <c r="J351" s="228"/>
      <c r="K351" s="228"/>
      <c r="L351" s="233"/>
      <c r="M351" s="234"/>
      <c r="N351" s="235"/>
      <c r="O351" s="235"/>
      <c r="P351" s="235"/>
      <c r="Q351" s="235"/>
      <c r="R351" s="235"/>
      <c r="S351" s="235"/>
      <c r="T351" s="236"/>
      <c r="AT351" s="237" t="s">
        <v>154</v>
      </c>
      <c r="AU351" s="237" t="s">
        <v>88</v>
      </c>
      <c r="AV351" s="15" t="s">
        <v>151</v>
      </c>
      <c r="AW351" s="15" t="s">
        <v>38</v>
      </c>
      <c r="AX351" s="15" t="s">
        <v>86</v>
      </c>
      <c r="AY351" s="237" t="s">
        <v>141</v>
      </c>
    </row>
    <row r="352" spans="2:65" s="1" customFormat="1" ht="16.5" customHeight="1">
      <c r="B352" s="35"/>
      <c r="C352" s="181" t="s">
        <v>487</v>
      </c>
      <c r="D352" s="181" t="s">
        <v>146</v>
      </c>
      <c r="E352" s="182" t="s">
        <v>488</v>
      </c>
      <c r="F352" s="183" t="s">
        <v>489</v>
      </c>
      <c r="G352" s="184" t="s">
        <v>149</v>
      </c>
      <c r="H352" s="185">
        <v>594.958</v>
      </c>
      <c r="I352" s="186"/>
      <c r="J352" s="187">
        <f>ROUND(I352*H352,2)</f>
        <v>0</v>
      </c>
      <c r="K352" s="183" t="s">
        <v>150</v>
      </c>
      <c r="L352" s="39"/>
      <c r="M352" s="188" t="s">
        <v>19</v>
      </c>
      <c r="N352" s="189" t="s">
        <v>49</v>
      </c>
      <c r="O352" s="64"/>
      <c r="P352" s="190">
        <f>O352*H352</f>
        <v>0</v>
      </c>
      <c r="Q352" s="190">
        <v>0</v>
      </c>
      <c r="R352" s="190">
        <f>Q352*H352</f>
        <v>0</v>
      </c>
      <c r="S352" s="190">
        <v>0.0102</v>
      </c>
      <c r="T352" s="191">
        <f>S352*H352</f>
        <v>6.0685716</v>
      </c>
      <c r="AR352" s="192" t="s">
        <v>284</v>
      </c>
      <c r="AT352" s="192" t="s">
        <v>146</v>
      </c>
      <c r="AU352" s="192" t="s">
        <v>88</v>
      </c>
      <c r="AY352" s="18" t="s">
        <v>141</v>
      </c>
      <c r="BE352" s="193">
        <f>IF(N352="základní",J352,0)</f>
        <v>0</v>
      </c>
      <c r="BF352" s="193">
        <f>IF(N352="snížená",J352,0)</f>
        <v>0</v>
      </c>
      <c r="BG352" s="193">
        <f>IF(N352="zákl. přenesená",J352,0)</f>
        <v>0</v>
      </c>
      <c r="BH352" s="193">
        <f>IF(N352="sníž. přenesená",J352,0)</f>
        <v>0</v>
      </c>
      <c r="BI352" s="193">
        <f>IF(N352="nulová",J352,0)</f>
        <v>0</v>
      </c>
      <c r="BJ352" s="18" t="s">
        <v>86</v>
      </c>
      <c r="BK352" s="193">
        <f>ROUND(I352*H352,2)</f>
        <v>0</v>
      </c>
      <c r="BL352" s="18" t="s">
        <v>284</v>
      </c>
      <c r="BM352" s="192" t="s">
        <v>490</v>
      </c>
    </row>
    <row r="353" spans="2:65" s="1" customFormat="1" ht="24" customHeight="1">
      <c r="B353" s="35"/>
      <c r="C353" s="181" t="s">
        <v>491</v>
      </c>
      <c r="D353" s="181" t="s">
        <v>146</v>
      </c>
      <c r="E353" s="182" t="s">
        <v>492</v>
      </c>
      <c r="F353" s="183" t="s">
        <v>493</v>
      </c>
      <c r="G353" s="184" t="s">
        <v>473</v>
      </c>
      <c r="H353" s="185">
        <v>1</v>
      </c>
      <c r="I353" s="186"/>
      <c r="J353" s="187">
        <f>ROUND(I353*H353,2)</f>
        <v>0</v>
      </c>
      <c r="K353" s="183" t="s">
        <v>451</v>
      </c>
      <c r="L353" s="39"/>
      <c r="M353" s="188" t="s">
        <v>19</v>
      </c>
      <c r="N353" s="189" t="s">
        <v>49</v>
      </c>
      <c r="O353" s="64"/>
      <c r="P353" s="190">
        <f>O353*H353</f>
        <v>0</v>
      </c>
      <c r="Q353" s="190">
        <v>0</v>
      </c>
      <c r="R353" s="190">
        <f>Q353*H353</f>
        <v>0</v>
      </c>
      <c r="S353" s="190">
        <v>0</v>
      </c>
      <c r="T353" s="191">
        <f>S353*H353</f>
        <v>0</v>
      </c>
      <c r="AR353" s="192" t="s">
        <v>284</v>
      </c>
      <c r="AT353" s="192" t="s">
        <v>146</v>
      </c>
      <c r="AU353" s="192" t="s">
        <v>88</v>
      </c>
      <c r="AY353" s="18" t="s">
        <v>141</v>
      </c>
      <c r="BE353" s="193">
        <f>IF(N353="základní",J353,0)</f>
        <v>0</v>
      </c>
      <c r="BF353" s="193">
        <f>IF(N353="snížená",J353,0)</f>
        <v>0</v>
      </c>
      <c r="BG353" s="193">
        <f>IF(N353="zákl. přenesená",J353,0)</f>
        <v>0</v>
      </c>
      <c r="BH353" s="193">
        <f>IF(N353="sníž. přenesená",J353,0)</f>
        <v>0</v>
      </c>
      <c r="BI353" s="193">
        <f>IF(N353="nulová",J353,0)</f>
        <v>0</v>
      </c>
      <c r="BJ353" s="18" t="s">
        <v>86</v>
      </c>
      <c r="BK353" s="193">
        <f>ROUND(I353*H353,2)</f>
        <v>0</v>
      </c>
      <c r="BL353" s="18" t="s">
        <v>284</v>
      </c>
      <c r="BM353" s="192" t="s">
        <v>494</v>
      </c>
    </row>
    <row r="354" spans="2:65" s="1" customFormat="1" ht="36" customHeight="1">
      <c r="B354" s="35"/>
      <c r="C354" s="181" t="s">
        <v>495</v>
      </c>
      <c r="D354" s="181" t="s">
        <v>146</v>
      </c>
      <c r="E354" s="182" t="s">
        <v>496</v>
      </c>
      <c r="F354" s="183" t="s">
        <v>497</v>
      </c>
      <c r="G354" s="184" t="s">
        <v>473</v>
      </c>
      <c r="H354" s="185">
        <v>0</v>
      </c>
      <c r="I354" s="186"/>
      <c r="J354" s="187">
        <f>ROUND(I354*H354,2)</f>
        <v>0</v>
      </c>
      <c r="K354" s="183" t="s">
        <v>451</v>
      </c>
      <c r="L354" s="39"/>
      <c r="M354" s="188" t="s">
        <v>19</v>
      </c>
      <c r="N354" s="189" t="s">
        <v>49</v>
      </c>
      <c r="O354" s="64"/>
      <c r="P354" s="190">
        <f>O354*H354</f>
        <v>0</v>
      </c>
      <c r="Q354" s="190">
        <v>0</v>
      </c>
      <c r="R354" s="190">
        <f>Q354*H354</f>
        <v>0</v>
      </c>
      <c r="S354" s="190">
        <v>0</v>
      </c>
      <c r="T354" s="191">
        <f>S354*H354</f>
        <v>0</v>
      </c>
      <c r="AR354" s="192" t="s">
        <v>284</v>
      </c>
      <c r="AT354" s="192" t="s">
        <v>146</v>
      </c>
      <c r="AU354" s="192" t="s">
        <v>88</v>
      </c>
      <c r="AY354" s="18" t="s">
        <v>141</v>
      </c>
      <c r="BE354" s="193">
        <f>IF(N354="základní",J354,0)</f>
        <v>0</v>
      </c>
      <c r="BF354" s="193">
        <f>IF(N354="snížená",J354,0)</f>
        <v>0</v>
      </c>
      <c r="BG354" s="193">
        <f>IF(N354="zákl. přenesená",J354,0)</f>
        <v>0</v>
      </c>
      <c r="BH354" s="193">
        <f>IF(N354="sníž. přenesená",J354,0)</f>
        <v>0</v>
      </c>
      <c r="BI354" s="193">
        <f>IF(N354="nulová",J354,0)</f>
        <v>0</v>
      </c>
      <c r="BJ354" s="18" t="s">
        <v>86</v>
      </c>
      <c r="BK354" s="193">
        <f>ROUND(I354*H354,2)</f>
        <v>0</v>
      </c>
      <c r="BL354" s="18" t="s">
        <v>284</v>
      </c>
      <c r="BM354" s="192" t="s">
        <v>498</v>
      </c>
    </row>
    <row r="355" spans="2:47" s="1" customFormat="1" ht="19.5">
      <c r="B355" s="35"/>
      <c r="C355" s="36"/>
      <c r="D355" s="196" t="s">
        <v>202</v>
      </c>
      <c r="E355" s="36"/>
      <c r="F355" s="238" t="s">
        <v>499</v>
      </c>
      <c r="G355" s="36"/>
      <c r="H355" s="36"/>
      <c r="I355" s="108"/>
      <c r="J355" s="36"/>
      <c r="K355" s="36"/>
      <c r="L355" s="39"/>
      <c r="M355" s="239"/>
      <c r="N355" s="64"/>
      <c r="O355" s="64"/>
      <c r="P355" s="64"/>
      <c r="Q355" s="64"/>
      <c r="R355" s="64"/>
      <c r="S355" s="64"/>
      <c r="T355" s="65"/>
      <c r="AT355" s="18" t="s">
        <v>202</v>
      </c>
      <c r="AU355" s="18" t="s">
        <v>88</v>
      </c>
    </row>
    <row r="356" spans="2:65" s="1" customFormat="1" ht="36" customHeight="1">
      <c r="B356" s="35"/>
      <c r="C356" s="181" t="s">
        <v>500</v>
      </c>
      <c r="D356" s="181" t="s">
        <v>146</v>
      </c>
      <c r="E356" s="182" t="s">
        <v>501</v>
      </c>
      <c r="F356" s="183" t="s">
        <v>502</v>
      </c>
      <c r="G356" s="184" t="s">
        <v>473</v>
      </c>
      <c r="H356" s="185">
        <v>0</v>
      </c>
      <c r="I356" s="186"/>
      <c r="J356" s="187">
        <f>ROUND(I356*H356,2)</f>
        <v>0</v>
      </c>
      <c r="K356" s="183" t="s">
        <v>451</v>
      </c>
      <c r="L356" s="39"/>
      <c r="M356" s="188" t="s">
        <v>19</v>
      </c>
      <c r="N356" s="189" t="s">
        <v>49</v>
      </c>
      <c r="O356" s="64"/>
      <c r="P356" s="190">
        <f>O356*H356</f>
        <v>0</v>
      </c>
      <c r="Q356" s="190">
        <v>0</v>
      </c>
      <c r="R356" s="190">
        <f>Q356*H356</f>
        <v>0</v>
      </c>
      <c r="S356" s="190">
        <v>0</v>
      </c>
      <c r="T356" s="191">
        <f>S356*H356</f>
        <v>0</v>
      </c>
      <c r="AR356" s="192" t="s">
        <v>284</v>
      </c>
      <c r="AT356" s="192" t="s">
        <v>146</v>
      </c>
      <c r="AU356" s="192" t="s">
        <v>88</v>
      </c>
      <c r="AY356" s="18" t="s">
        <v>141</v>
      </c>
      <c r="BE356" s="193">
        <f>IF(N356="základní",J356,0)</f>
        <v>0</v>
      </c>
      <c r="BF356" s="193">
        <f>IF(N356="snížená",J356,0)</f>
        <v>0</v>
      </c>
      <c r="BG356" s="193">
        <f>IF(N356="zákl. přenesená",J356,0)</f>
        <v>0</v>
      </c>
      <c r="BH356" s="193">
        <f>IF(N356="sníž. přenesená",J356,0)</f>
        <v>0</v>
      </c>
      <c r="BI356" s="193">
        <f>IF(N356="nulová",J356,0)</f>
        <v>0</v>
      </c>
      <c r="BJ356" s="18" t="s">
        <v>86</v>
      </c>
      <c r="BK356" s="193">
        <f>ROUND(I356*H356,2)</f>
        <v>0</v>
      </c>
      <c r="BL356" s="18" t="s">
        <v>284</v>
      </c>
      <c r="BM356" s="192" t="s">
        <v>503</v>
      </c>
    </row>
    <row r="357" spans="2:47" s="1" customFormat="1" ht="19.5">
      <c r="B357" s="35"/>
      <c r="C357" s="36"/>
      <c r="D357" s="196" t="s">
        <v>202</v>
      </c>
      <c r="E357" s="36"/>
      <c r="F357" s="238" t="s">
        <v>499</v>
      </c>
      <c r="G357" s="36"/>
      <c r="H357" s="36"/>
      <c r="I357" s="108"/>
      <c r="J357" s="36"/>
      <c r="K357" s="36"/>
      <c r="L357" s="39"/>
      <c r="M357" s="239"/>
      <c r="N357" s="64"/>
      <c r="O357" s="64"/>
      <c r="P357" s="64"/>
      <c r="Q357" s="64"/>
      <c r="R357" s="64"/>
      <c r="S357" s="64"/>
      <c r="T357" s="65"/>
      <c r="AT357" s="18" t="s">
        <v>202</v>
      </c>
      <c r="AU357" s="18" t="s">
        <v>88</v>
      </c>
    </row>
    <row r="358" spans="2:65" s="1" customFormat="1" ht="24" customHeight="1">
      <c r="B358" s="35"/>
      <c r="C358" s="181" t="s">
        <v>504</v>
      </c>
      <c r="D358" s="181" t="s">
        <v>146</v>
      </c>
      <c r="E358" s="182" t="s">
        <v>505</v>
      </c>
      <c r="F358" s="183" t="s">
        <v>506</v>
      </c>
      <c r="G358" s="184" t="s">
        <v>443</v>
      </c>
      <c r="H358" s="250"/>
      <c r="I358" s="186"/>
      <c r="J358" s="187">
        <f>ROUND(I358*H358,2)</f>
        <v>0</v>
      </c>
      <c r="K358" s="183" t="s">
        <v>150</v>
      </c>
      <c r="L358" s="39"/>
      <c r="M358" s="188" t="s">
        <v>19</v>
      </c>
      <c r="N358" s="189" t="s">
        <v>49</v>
      </c>
      <c r="O358" s="64"/>
      <c r="P358" s="190">
        <f>O358*H358</f>
        <v>0</v>
      </c>
      <c r="Q358" s="190">
        <v>0</v>
      </c>
      <c r="R358" s="190">
        <f>Q358*H358</f>
        <v>0</v>
      </c>
      <c r="S358" s="190">
        <v>0</v>
      </c>
      <c r="T358" s="191">
        <f>S358*H358</f>
        <v>0</v>
      </c>
      <c r="AR358" s="192" t="s">
        <v>284</v>
      </c>
      <c r="AT358" s="192" t="s">
        <v>146</v>
      </c>
      <c r="AU358" s="192" t="s">
        <v>88</v>
      </c>
      <c r="AY358" s="18" t="s">
        <v>141</v>
      </c>
      <c r="BE358" s="193">
        <f>IF(N358="základní",J358,0)</f>
        <v>0</v>
      </c>
      <c r="BF358" s="193">
        <f>IF(N358="snížená",J358,0)</f>
        <v>0</v>
      </c>
      <c r="BG358" s="193">
        <f>IF(N358="zákl. přenesená",J358,0)</f>
        <v>0</v>
      </c>
      <c r="BH358" s="193">
        <f>IF(N358="sníž. přenesená",J358,0)</f>
        <v>0</v>
      </c>
      <c r="BI358" s="193">
        <f>IF(N358="nulová",J358,0)</f>
        <v>0</v>
      </c>
      <c r="BJ358" s="18" t="s">
        <v>86</v>
      </c>
      <c r="BK358" s="193">
        <f>ROUND(I358*H358,2)</f>
        <v>0</v>
      </c>
      <c r="BL358" s="18" t="s">
        <v>284</v>
      </c>
      <c r="BM358" s="192" t="s">
        <v>507</v>
      </c>
    </row>
    <row r="359" spans="2:47" s="1" customFormat="1" ht="78">
      <c r="B359" s="35"/>
      <c r="C359" s="36"/>
      <c r="D359" s="196" t="s">
        <v>200</v>
      </c>
      <c r="E359" s="36"/>
      <c r="F359" s="238" t="s">
        <v>508</v>
      </c>
      <c r="G359" s="36"/>
      <c r="H359" s="36"/>
      <c r="I359" s="108"/>
      <c r="J359" s="36"/>
      <c r="K359" s="36"/>
      <c r="L359" s="39"/>
      <c r="M359" s="239"/>
      <c r="N359" s="64"/>
      <c r="O359" s="64"/>
      <c r="P359" s="64"/>
      <c r="Q359" s="64"/>
      <c r="R359" s="64"/>
      <c r="S359" s="64"/>
      <c r="T359" s="65"/>
      <c r="AT359" s="18" t="s">
        <v>200</v>
      </c>
      <c r="AU359" s="18" t="s">
        <v>88</v>
      </c>
    </row>
    <row r="360" spans="2:63" s="11" customFormat="1" ht="22.9" customHeight="1">
      <c r="B360" s="165"/>
      <c r="C360" s="166"/>
      <c r="D360" s="167" t="s">
        <v>77</v>
      </c>
      <c r="E360" s="179" t="s">
        <v>509</v>
      </c>
      <c r="F360" s="179" t="s">
        <v>510</v>
      </c>
      <c r="G360" s="166"/>
      <c r="H360" s="166"/>
      <c r="I360" s="169"/>
      <c r="J360" s="180">
        <f>BK360</f>
        <v>0</v>
      </c>
      <c r="K360" s="166"/>
      <c r="L360" s="171"/>
      <c r="M360" s="172"/>
      <c r="N360" s="173"/>
      <c r="O360" s="173"/>
      <c r="P360" s="174">
        <f>SUM(P361:P368)</f>
        <v>0</v>
      </c>
      <c r="Q360" s="173"/>
      <c r="R360" s="174">
        <f>SUM(R361:R368)</f>
        <v>2.6395551000000004</v>
      </c>
      <c r="S360" s="173"/>
      <c r="T360" s="175">
        <f>SUM(T361:T368)</f>
        <v>0</v>
      </c>
      <c r="AR360" s="176" t="s">
        <v>88</v>
      </c>
      <c r="AT360" s="177" t="s">
        <v>77</v>
      </c>
      <c r="AU360" s="177" t="s">
        <v>86</v>
      </c>
      <c r="AY360" s="176" t="s">
        <v>141</v>
      </c>
      <c r="BK360" s="178">
        <f>SUM(BK361:BK368)</f>
        <v>0</v>
      </c>
    </row>
    <row r="361" spans="2:65" s="1" customFormat="1" ht="16.5" customHeight="1">
      <c r="B361" s="35"/>
      <c r="C361" s="181" t="s">
        <v>511</v>
      </c>
      <c r="D361" s="181" t="s">
        <v>146</v>
      </c>
      <c r="E361" s="182" t="s">
        <v>512</v>
      </c>
      <c r="F361" s="183" t="s">
        <v>513</v>
      </c>
      <c r="G361" s="184" t="s">
        <v>149</v>
      </c>
      <c r="H361" s="185">
        <v>977.613</v>
      </c>
      <c r="I361" s="186"/>
      <c r="J361" s="187">
        <f>ROUND(I361*H361,2)</f>
        <v>0</v>
      </c>
      <c r="K361" s="183" t="s">
        <v>150</v>
      </c>
      <c r="L361" s="39"/>
      <c r="M361" s="188" t="s">
        <v>19</v>
      </c>
      <c r="N361" s="189" t="s">
        <v>49</v>
      </c>
      <c r="O361" s="64"/>
      <c r="P361" s="190">
        <f>O361*H361</f>
        <v>0</v>
      </c>
      <c r="Q361" s="190">
        <v>0.0015</v>
      </c>
      <c r="R361" s="190">
        <f>Q361*H361</f>
        <v>1.4664195000000002</v>
      </c>
      <c r="S361" s="190">
        <v>0</v>
      </c>
      <c r="T361" s="191">
        <f>S361*H361</f>
        <v>0</v>
      </c>
      <c r="AR361" s="192" t="s">
        <v>284</v>
      </c>
      <c r="AT361" s="192" t="s">
        <v>146</v>
      </c>
      <c r="AU361" s="192" t="s">
        <v>88</v>
      </c>
      <c r="AY361" s="18" t="s">
        <v>141</v>
      </c>
      <c r="BE361" s="193">
        <f>IF(N361="základní",J361,0)</f>
        <v>0</v>
      </c>
      <c r="BF361" s="193">
        <f>IF(N361="snížená",J361,0)</f>
        <v>0</v>
      </c>
      <c r="BG361" s="193">
        <f>IF(N361="zákl. přenesená",J361,0)</f>
        <v>0</v>
      </c>
      <c r="BH361" s="193">
        <f>IF(N361="sníž. přenesená",J361,0)</f>
        <v>0</v>
      </c>
      <c r="BI361" s="193">
        <f>IF(N361="nulová",J361,0)</f>
        <v>0</v>
      </c>
      <c r="BJ361" s="18" t="s">
        <v>86</v>
      </c>
      <c r="BK361" s="193">
        <f>ROUND(I361*H361,2)</f>
        <v>0</v>
      </c>
      <c r="BL361" s="18" t="s">
        <v>284</v>
      </c>
      <c r="BM361" s="192" t="s">
        <v>514</v>
      </c>
    </row>
    <row r="362" spans="2:51" s="12" customFormat="1" ht="11.25">
      <c r="B362" s="194"/>
      <c r="C362" s="195"/>
      <c r="D362" s="196" t="s">
        <v>154</v>
      </c>
      <c r="E362" s="197" t="s">
        <v>19</v>
      </c>
      <c r="F362" s="198" t="s">
        <v>214</v>
      </c>
      <c r="G362" s="195"/>
      <c r="H362" s="197" t="s">
        <v>19</v>
      </c>
      <c r="I362" s="199"/>
      <c r="J362" s="195"/>
      <c r="K362" s="195"/>
      <c r="L362" s="200"/>
      <c r="M362" s="201"/>
      <c r="N362" s="202"/>
      <c r="O362" s="202"/>
      <c r="P362" s="202"/>
      <c r="Q362" s="202"/>
      <c r="R362" s="202"/>
      <c r="S362" s="202"/>
      <c r="T362" s="203"/>
      <c r="AT362" s="204" t="s">
        <v>154</v>
      </c>
      <c r="AU362" s="204" t="s">
        <v>88</v>
      </c>
      <c r="AV362" s="12" t="s">
        <v>86</v>
      </c>
      <c r="AW362" s="12" t="s">
        <v>38</v>
      </c>
      <c r="AX362" s="12" t="s">
        <v>78</v>
      </c>
      <c r="AY362" s="204" t="s">
        <v>141</v>
      </c>
    </row>
    <row r="363" spans="2:51" s="13" customFormat="1" ht="11.25">
      <c r="B363" s="205"/>
      <c r="C363" s="206"/>
      <c r="D363" s="196" t="s">
        <v>154</v>
      </c>
      <c r="E363" s="207" t="s">
        <v>19</v>
      </c>
      <c r="F363" s="208" t="s">
        <v>515</v>
      </c>
      <c r="G363" s="206"/>
      <c r="H363" s="209">
        <v>977.613</v>
      </c>
      <c r="I363" s="210"/>
      <c r="J363" s="206"/>
      <c r="K363" s="206"/>
      <c r="L363" s="211"/>
      <c r="M363" s="212"/>
      <c r="N363" s="213"/>
      <c r="O363" s="213"/>
      <c r="P363" s="213"/>
      <c r="Q363" s="213"/>
      <c r="R363" s="213"/>
      <c r="S363" s="213"/>
      <c r="T363" s="214"/>
      <c r="AT363" s="215" t="s">
        <v>154</v>
      </c>
      <c r="AU363" s="215" t="s">
        <v>88</v>
      </c>
      <c r="AV363" s="13" t="s">
        <v>88</v>
      </c>
      <c r="AW363" s="13" t="s">
        <v>38</v>
      </c>
      <c r="AX363" s="13" t="s">
        <v>86</v>
      </c>
      <c r="AY363" s="215" t="s">
        <v>141</v>
      </c>
    </row>
    <row r="364" spans="2:65" s="1" customFormat="1" ht="24" customHeight="1">
      <c r="B364" s="35"/>
      <c r="C364" s="181" t="s">
        <v>516</v>
      </c>
      <c r="D364" s="181" t="s">
        <v>146</v>
      </c>
      <c r="E364" s="182" t="s">
        <v>517</v>
      </c>
      <c r="F364" s="183" t="s">
        <v>518</v>
      </c>
      <c r="G364" s="184" t="s">
        <v>149</v>
      </c>
      <c r="H364" s="185">
        <v>977.613</v>
      </c>
      <c r="I364" s="186"/>
      <c r="J364" s="187">
        <f>ROUND(I364*H364,2)</f>
        <v>0</v>
      </c>
      <c r="K364" s="183" t="s">
        <v>150</v>
      </c>
      <c r="L364" s="39"/>
      <c r="M364" s="188" t="s">
        <v>19</v>
      </c>
      <c r="N364" s="189" t="s">
        <v>49</v>
      </c>
      <c r="O364" s="64"/>
      <c r="P364" s="190">
        <f>O364*H364</f>
        <v>0</v>
      </c>
      <c r="Q364" s="190">
        <v>0.00034</v>
      </c>
      <c r="R364" s="190">
        <f>Q364*H364</f>
        <v>0.33238842</v>
      </c>
      <c r="S364" s="190">
        <v>0</v>
      </c>
      <c r="T364" s="191">
        <f>S364*H364</f>
        <v>0</v>
      </c>
      <c r="AR364" s="192" t="s">
        <v>284</v>
      </c>
      <c r="AT364" s="192" t="s">
        <v>146</v>
      </c>
      <c r="AU364" s="192" t="s">
        <v>88</v>
      </c>
      <c r="AY364" s="18" t="s">
        <v>141</v>
      </c>
      <c r="BE364" s="193">
        <f>IF(N364="základní",J364,0)</f>
        <v>0</v>
      </c>
      <c r="BF364" s="193">
        <f>IF(N364="snížená",J364,0)</f>
        <v>0</v>
      </c>
      <c r="BG364" s="193">
        <f>IF(N364="zákl. přenesená",J364,0)</f>
        <v>0</v>
      </c>
      <c r="BH364" s="193">
        <f>IF(N364="sníž. přenesená",J364,0)</f>
        <v>0</v>
      </c>
      <c r="BI364" s="193">
        <f>IF(N364="nulová",J364,0)</f>
        <v>0</v>
      </c>
      <c r="BJ364" s="18" t="s">
        <v>86</v>
      </c>
      <c r="BK364" s="193">
        <f>ROUND(I364*H364,2)</f>
        <v>0</v>
      </c>
      <c r="BL364" s="18" t="s">
        <v>284</v>
      </c>
      <c r="BM364" s="192" t="s">
        <v>519</v>
      </c>
    </row>
    <row r="365" spans="2:47" s="1" customFormat="1" ht="29.25">
      <c r="B365" s="35"/>
      <c r="C365" s="36"/>
      <c r="D365" s="196" t="s">
        <v>200</v>
      </c>
      <c r="E365" s="36"/>
      <c r="F365" s="238" t="s">
        <v>520</v>
      </c>
      <c r="G365" s="36"/>
      <c r="H365" s="36"/>
      <c r="I365" s="108"/>
      <c r="J365" s="36"/>
      <c r="K365" s="36"/>
      <c r="L365" s="39"/>
      <c r="M365" s="239"/>
      <c r="N365" s="64"/>
      <c r="O365" s="64"/>
      <c r="P365" s="64"/>
      <c r="Q365" s="64"/>
      <c r="R365" s="64"/>
      <c r="S365" s="64"/>
      <c r="T365" s="65"/>
      <c r="AT365" s="18" t="s">
        <v>200</v>
      </c>
      <c r="AU365" s="18" t="s">
        <v>88</v>
      </c>
    </row>
    <row r="366" spans="2:65" s="1" customFormat="1" ht="24" customHeight="1">
      <c r="B366" s="35"/>
      <c r="C366" s="181" t="s">
        <v>521</v>
      </c>
      <c r="D366" s="181" t="s">
        <v>146</v>
      </c>
      <c r="E366" s="182" t="s">
        <v>522</v>
      </c>
      <c r="F366" s="183" t="s">
        <v>523</v>
      </c>
      <c r="G366" s="184" t="s">
        <v>149</v>
      </c>
      <c r="H366" s="185">
        <v>977.613</v>
      </c>
      <c r="I366" s="186"/>
      <c r="J366" s="187">
        <f>ROUND(I366*H366,2)</f>
        <v>0</v>
      </c>
      <c r="K366" s="183" t="s">
        <v>150</v>
      </c>
      <c r="L366" s="39"/>
      <c r="M366" s="188" t="s">
        <v>19</v>
      </c>
      <c r="N366" s="189" t="s">
        <v>49</v>
      </c>
      <c r="O366" s="64"/>
      <c r="P366" s="190">
        <f>O366*H366</f>
        <v>0</v>
      </c>
      <c r="Q366" s="190">
        <v>0.00014</v>
      </c>
      <c r="R366" s="190">
        <f>Q366*H366</f>
        <v>0.13686582</v>
      </c>
      <c r="S366" s="190">
        <v>0</v>
      </c>
      <c r="T366" s="191">
        <f>S366*H366</f>
        <v>0</v>
      </c>
      <c r="AR366" s="192" t="s">
        <v>284</v>
      </c>
      <c r="AT366" s="192" t="s">
        <v>146</v>
      </c>
      <c r="AU366" s="192" t="s">
        <v>88</v>
      </c>
      <c r="AY366" s="18" t="s">
        <v>141</v>
      </c>
      <c r="BE366" s="193">
        <f>IF(N366="základní",J366,0)</f>
        <v>0</v>
      </c>
      <c r="BF366" s="193">
        <f>IF(N366="snížená",J366,0)</f>
        <v>0</v>
      </c>
      <c r="BG366" s="193">
        <f>IF(N366="zákl. přenesená",J366,0)</f>
        <v>0</v>
      </c>
      <c r="BH366" s="193">
        <f>IF(N366="sníž. přenesená",J366,0)</f>
        <v>0</v>
      </c>
      <c r="BI366" s="193">
        <f>IF(N366="nulová",J366,0)</f>
        <v>0</v>
      </c>
      <c r="BJ366" s="18" t="s">
        <v>86</v>
      </c>
      <c r="BK366" s="193">
        <f>ROUND(I366*H366,2)</f>
        <v>0</v>
      </c>
      <c r="BL366" s="18" t="s">
        <v>284</v>
      </c>
      <c r="BM366" s="192" t="s">
        <v>524</v>
      </c>
    </row>
    <row r="367" spans="2:65" s="1" customFormat="1" ht="24" customHeight="1">
      <c r="B367" s="35"/>
      <c r="C367" s="181" t="s">
        <v>525</v>
      </c>
      <c r="D367" s="181" t="s">
        <v>146</v>
      </c>
      <c r="E367" s="182" t="s">
        <v>526</v>
      </c>
      <c r="F367" s="183" t="s">
        <v>527</v>
      </c>
      <c r="G367" s="184" t="s">
        <v>149</v>
      </c>
      <c r="H367" s="185">
        <v>977.613</v>
      </c>
      <c r="I367" s="186"/>
      <c r="J367" s="187">
        <f>ROUND(I367*H367,2)</f>
        <v>0</v>
      </c>
      <c r="K367" s="183" t="s">
        <v>150</v>
      </c>
      <c r="L367" s="39"/>
      <c r="M367" s="188" t="s">
        <v>19</v>
      </c>
      <c r="N367" s="189" t="s">
        <v>49</v>
      </c>
      <c r="O367" s="64"/>
      <c r="P367" s="190">
        <f>O367*H367</f>
        <v>0</v>
      </c>
      <c r="Q367" s="190">
        <v>0.00072</v>
      </c>
      <c r="R367" s="190">
        <f>Q367*H367</f>
        <v>0.7038813600000001</v>
      </c>
      <c r="S367" s="190">
        <v>0</v>
      </c>
      <c r="T367" s="191">
        <f>S367*H367</f>
        <v>0</v>
      </c>
      <c r="AR367" s="192" t="s">
        <v>284</v>
      </c>
      <c r="AT367" s="192" t="s">
        <v>146</v>
      </c>
      <c r="AU367" s="192" t="s">
        <v>88</v>
      </c>
      <c r="AY367" s="18" t="s">
        <v>141</v>
      </c>
      <c r="BE367" s="193">
        <f>IF(N367="základní",J367,0)</f>
        <v>0</v>
      </c>
      <c r="BF367" s="193">
        <f>IF(N367="snížená",J367,0)</f>
        <v>0</v>
      </c>
      <c r="BG367" s="193">
        <f>IF(N367="zákl. přenesená",J367,0)</f>
        <v>0</v>
      </c>
      <c r="BH367" s="193">
        <f>IF(N367="sníž. přenesená",J367,0)</f>
        <v>0</v>
      </c>
      <c r="BI367" s="193">
        <f>IF(N367="nulová",J367,0)</f>
        <v>0</v>
      </c>
      <c r="BJ367" s="18" t="s">
        <v>86</v>
      </c>
      <c r="BK367" s="193">
        <f>ROUND(I367*H367,2)</f>
        <v>0</v>
      </c>
      <c r="BL367" s="18" t="s">
        <v>284</v>
      </c>
      <c r="BM367" s="192" t="s">
        <v>528</v>
      </c>
    </row>
    <row r="368" spans="2:65" s="1" customFormat="1" ht="16.5" customHeight="1">
      <c r="B368" s="35"/>
      <c r="C368" s="181" t="s">
        <v>529</v>
      </c>
      <c r="D368" s="181" t="s">
        <v>146</v>
      </c>
      <c r="E368" s="182" t="s">
        <v>530</v>
      </c>
      <c r="F368" s="183" t="s">
        <v>531</v>
      </c>
      <c r="G368" s="184" t="s">
        <v>149</v>
      </c>
      <c r="H368" s="185">
        <v>977.613</v>
      </c>
      <c r="I368" s="186"/>
      <c r="J368" s="187">
        <f>ROUND(I368*H368,2)</f>
        <v>0</v>
      </c>
      <c r="K368" s="183" t="s">
        <v>451</v>
      </c>
      <c r="L368" s="39"/>
      <c r="M368" s="251" t="s">
        <v>19</v>
      </c>
      <c r="N368" s="252" t="s">
        <v>49</v>
      </c>
      <c r="O368" s="253"/>
      <c r="P368" s="254">
        <f>O368*H368</f>
        <v>0</v>
      </c>
      <c r="Q368" s="254">
        <v>0</v>
      </c>
      <c r="R368" s="254">
        <f>Q368*H368</f>
        <v>0</v>
      </c>
      <c r="S368" s="254">
        <v>0</v>
      </c>
      <c r="T368" s="255">
        <f>S368*H368</f>
        <v>0</v>
      </c>
      <c r="AR368" s="192" t="s">
        <v>284</v>
      </c>
      <c r="AT368" s="192" t="s">
        <v>146</v>
      </c>
      <c r="AU368" s="192" t="s">
        <v>88</v>
      </c>
      <c r="AY368" s="18" t="s">
        <v>141</v>
      </c>
      <c r="BE368" s="193">
        <f>IF(N368="základní",J368,0)</f>
        <v>0</v>
      </c>
      <c r="BF368" s="193">
        <f>IF(N368="snížená",J368,0)</f>
        <v>0</v>
      </c>
      <c r="BG368" s="193">
        <f>IF(N368="zákl. přenesená",J368,0)</f>
        <v>0</v>
      </c>
      <c r="BH368" s="193">
        <f>IF(N368="sníž. přenesená",J368,0)</f>
        <v>0</v>
      </c>
      <c r="BI368" s="193">
        <f>IF(N368="nulová",J368,0)</f>
        <v>0</v>
      </c>
      <c r="BJ368" s="18" t="s">
        <v>86</v>
      </c>
      <c r="BK368" s="193">
        <f>ROUND(I368*H368,2)</f>
        <v>0</v>
      </c>
      <c r="BL368" s="18" t="s">
        <v>284</v>
      </c>
      <c r="BM368" s="192" t="s">
        <v>532</v>
      </c>
    </row>
    <row r="369" spans="2:12" s="1" customFormat="1" ht="6.95" customHeight="1">
      <c r="B369" s="47"/>
      <c r="C369" s="48"/>
      <c r="D369" s="48"/>
      <c r="E369" s="48"/>
      <c r="F369" s="48"/>
      <c r="G369" s="48"/>
      <c r="H369" s="48"/>
      <c r="I369" s="132"/>
      <c r="J369" s="48"/>
      <c r="K369" s="48"/>
      <c r="L369" s="39"/>
    </row>
  </sheetData>
  <sheetProtection algorithmName="SHA-512" hashValue="A6+hSZnjCv2aygnu8MqHXIEfv/riYRT84iAI9w4yjiXXhhF+OYYmRoJghxwr0/ylI84HvL8YNrLnYbQC6j4EsQ==" saltValue="g0Zie3Q1kd34UYffFfM02KIRSqsStcF+KGX3sJZGqpXKT1t75d5jHukLbf3OlZK4HPGOvau9qflMNpUn3evf5A==" spinCount="100000" sheet="1" objects="1" scenarios="1" formatColumns="0" formatRows="0" autoFilter="0"/>
  <autoFilter ref="C92:K368"/>
  <mergeCells count="9">
    <mergeCell ref="E50:H50"/>
    <mergeCell ref="E83:H83"/>
    <mergeCell ref="E85:H8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4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47"/>
      <c r="M2" s="347"/>
      <c r="N2" s="347"/>
      <c r="O2" s="347"/>
      <c r="P2" s="347"/>
      <c r="Q2" s="347"/>
      <c r="R2" s="347"/>
      <c r="S2" s="347"/>
      <c r="T2" s="347"/>
      <c r="U2" s="347"/>
      <c r="V2" s="347"/>
      <c r="AT2" s="18" t="s">
        <v>91</v>
      </c>
    </row>
    <row r="3" spans="2:46" ht="6.95" customHeight="1">
      <c r="B3" s="102"/>
      <c r="C3" s="103"/>
      <c r="D3" s="103"/>
      <c r="E3" s="103"/>
      <c r="F3" s="103"/>
      <c r="G3" s="103"/>
      <c r="H3" s="103"/>
      <c r="I3" s="104"/>
      <c r="J3" s="103"/>
      <c r="K3" s="103"/>
      <c r="L3" s="21"/>
      <c r="AT3" s="18" t="s">
        <v>88</v>
      </c>
    </row>
    <row r="4" spans="2:46" ht="24.95" customHeight="1">
      <c r="B4" s="21"/>
      <c r="D4" s="105" t="s">
        <v>105</v>
      </c>
      <c r="L4" s="21"/>
      <c r="M4" s="106" t="s">
        <v>10</v>
      </c>
      <c r="AT4" s="18" t="s">
        <v>4</v>
      </c>
    </row>
    <row r="5" spans="2:12" ht="6.95" customHeight="1">
      <c r="B5" s="21"/>
      <c r="L5" s="21"/>
    </row>
    <row r="6" spans="2:12" ht="12" customHeight="1">
      <c r="B6" s="21"/>
      <c r="D6" s="107" t="s">
        <v>16</v>
      </c>
      <c r="L6" s="21"/>
    </row>
    <row r="7" spans="2:12" ht="16.5" customHeight="1">
      <c r="B7" s="21"/>
      <c r="E7" s="376" t="str">
        <f>'Rekapitulace stavby'!K6</f>
        <v>REGENERACE PANELOVÉHO DOMU MATĚJE KOPECKÉHO 6, st.p.č. 2645, k.ú. CHEB, 650919</v>
      </c>
      <c r="F7" s="377"/>
      <c r="G7" s="377"/>
      <c r="H7" s="377"/>
      <c r="L7" s="21"/>
    </row>
    <row r="8" spans="2:12" s="1" customFormat="1" ht="12" customHeight="1">
      <c r="B8" s="39"/>
      <c r="D8" s="107" t="s">
        <v>106</v>
      </c>
      <c r="I8" s="108"/>
      <c r="L8" s="39"/>
    </row>
    <row r="9" spans="2:12" s="1" customFormat="1" ht="36.95" customHeight="1">
      <c r="B9" s="39"/>
      <c r="E9" s="378" t="s">
        <v>533</v>
      </c>
      <c r="F9" s="379"/>
      <c r="G9" s="379"/>
      <c r="H9" s="379"/>
      <c r="I9" s="108"/>
      <c r="L9" s="39"/>
    </row>
    <row r="10" spans="2:12" s="1" customFormat="1" ht="11.25">
      <c r="B10" s="39"/>
      <c r="I10" s="108"/>
      <c r="L10" s="39"/>
    </row>
    <row r="11" spans="2:12" s="1" customFormat="1" ht="12" customHeight="1">
      <c r="B11" s="39"/>
      <c r="D11" s="107" t="s">
        <v>18</v>
      </c>
      <c r="F11" s="109" t="s">
        <v>19</v>
      </c>
      <c r="I11" s="110" t="s">
        <v>20</v>
      </c>
      <c r="J11" s="109" t="s">
        <v>19</v>
      </c>
      <c r="L11" s="39"/>
    </row>
    <row r="12" spans="2:12" s="1" customFormat="1" ht="12" customHeight="1">
      <c r="B12" s="39"/>
      <c r="D12" s="107" t="s">
        <v>22</v>
      </c>
      <c r="F12" s="109" t="s">
        <v>23</v>
      </c>
      <c r="I12" s="110" t="s">
        <v>24</v>
      </c>
      <c r="J12" s="111" t="str">
        <f>'Rekapitulace stavby'!AN8</f>
        <v>3. 3. 2019</v>
      </c>
      <c r="L12" s="39"/>
    </row>
    <row r="13" spans="2:12" s="1" customFormat="1" ht="10.9" customHeight="1">
      <c r="B13" s="39"/>
      <c r="I13" s="108"/>
      <c r="L13" s="39"/>
    </row>
    <row r="14" spans="2:12" s="1" customFormat="1" ht="12" customHeight="1">
      <c r="B14" s="39"/>
      <c r="D14" s="107" t="s">
        <v>26</v>
      </c>
      <c r="I14" s="110" t="s">
        <v>27</v>
      </c>
      <c r="J14" s="109" t="s">
        <v>28</v>
      </c>
      <c r="L14" s="39"/>
    </row>
    <row r="15" spans="2:12" s="1" customFormat="1" ht="18" customHeight="1">
      <c r="B15" s="39"/>
      <c r="E15" s="109" t="s">
        <v>29</v>
      </c>
      <c r="I15" s="110" t="s">
        <v>30</v>
      </c>
      <c r="J15" s="109" t="s">
        <v>31</v>
      </c>
      <c r="L15" s="39"/>
    </row>
    <row r="16" spans="2:12" s="1" customFormat="1" ht="6.95" customHeight="1">
      <c r="B16" s="39"/>
      <c r="I16" s="108"/>
      <c r="L16" s="39"/>
    </row>
    <row r="17" spans="2:12" s="1" customFormat="1" ht="12" customHeight="1">
      <c r="B17" s="39"/>
      <c r="D17" s="107" t="s">
        <v>32</v>
      </c>
      <c r="I17" s="110" t="s">
        <v>27</v>
      </c>
      <c r="J17" s="31" t="str">
        <f>'Rekapitulace stavby'!AN13</f>
        <v>Vyplň údaj</v>
      </c>
      <c r="L17" s="39"/>
    </row>
    <row r="18" spans="2:12" s="1" customFormat="1" ht="18" customHeight="1">
      <c r="B18" s="39"/>
      <c r="E18" s="380" t="str">
        <f>'Rekapitulace stavby'!E14</f>
        <v>Vyplň údaj</v>
      </c>
      <c r="F18" s="381"/>
      <c r="G18" s="381"/>
      <c r="H18" s="381"/>
      <c r="I18" s="110" t="s">
        <v>30</v>
      </c>
      <c r="J18" s="31" t="str">
        <f>'Rekapitulace stavby'!AN14</f>
        <v>Vyplň údaj</v>
      </c>
      <c r="L18" s="39"/>
    </row>
    <row r="19" spans="2:12" s="1" customFormat="1" ht="6.95" customHeight="1">
      <c r="B19" s="39"/>
      <c r="I19" s="108"/>
      <c r="L19" s="39"/>
    </row>
    <row r="20" spans="2:12" s="1" customFormat="1" ht="12" customHeight="1">
      <c r="B20" s="39"/>
      <c r="D20" s="107" t="s">
        <v>34</v>
      </c>
      <c r="I20" s="110" t="s">
        <v>27</v>
      </c>
      <c r="J20" s="109" t="s">
        <v>35</v>
      </c>
      <c r="L20" s="39"/>
    </row>
    <row r="21" spans="2:12" s="1" customFormat="1" ht="18" customHeight="1">
      <c r="B21" s="39"/>
      <c r="E21" s="109" t="s">
        <v>36</v>
      </c>
      <c r="I21" s="110" t="s">
        <v>30</v>
      </c>
      <c r="J21" s="109" t="s">
        <v>37</v>
      </c>
      <c r="L21" s="39"/>
    </row>
    <row r="22" spans="2:12" s="1" customFormat="1" ht="6.95" customHeight="1">
      <c r="B22" s="39"/>
      <c r="I22" s="108"/>
      <c r="L22" s="39"/>
    </row>
    <row r="23" spans="2:12" s="1" customFormat="1" ht="12" customHeight="1">
      <c r="B23" s="39"/>
      <c r="D23" s="107" t="s">
        <v>39</v>
      </c>
      <c r="I23" s="110" t="s">
        <v>27</v>
      </c>
      <c r="J23" s="109" t="s">
        <v>40</v>
      </c>
      <c r="L23" s="39"/>
    </row>
    <row r="24" spans="2:12" s="1" customFormat="1" ht="18" customHeight="1">
      <c r="B24" s="39"/>
      <c r="E24" s="109" t="s">
        <v>41</v>
      </c>
      <c r="I24" s="110" t="s">
        <v>30</v>
      </c>
      <c r="J24" s="109" t="s">
        <v>19</v>
      </c>
      <c r="L24" s="39"/>
    </row>
    <row r="25" spans="2:12" s="1" customFormat="1" ht="6.95" customHeight="1">
      <c r="B25" s="39"/>
      <c r="I25" s="108"/>
      <c r="L25" s="39"/>
    </row>
    <row r="26" spans="2:12" s="1" customFormat="1" ht="12" customHeight="1">
      <c r="B26" s="39"/>
      <c r="D26" s="107" t="s">
        <v>42</v>
      </c>
      <c r="I26" s="108"/>
      <c r="L26" s="39"/>
    </row>
    <row r="27" spans="2:12" s="7" customFormat="1" ht="16.5" customHeight="1">
      <c r="B27" s="112"/>
      <c r="E27" s="382" t="s">
        <v>19</v>
      </c>
      <c r="F27" s="382"/>
      <c r="G27" s="382"/>
      <c r="H27" s="382"/>
      <c r="I27" s="113"/>
      <c r="L27" s="112"/>
    </row>
    <row r="28" spans="2:12" s="1" customFormat="1" ht="6.95" customHeight="1">
      <c r="B28" s="39"/>
      <c r="I28" s="108"/>
      <c r="L28" s="39"/>
    </row>
    <row r="29" spans="2:12" s="1" customFormat="1" ht="6.95" customHeight="1">
      <c r="B29" s="39"/>
      <c r="D29" s="60"/>
      <c r="E29" s="60"/>
      <c r="F29" s="60"/>
      <c r="G29" s="60"/>
      <c r="H29" s="60"/>
      <c r="I29" s="114"/>
      <c r="J29" s="60"/>
      <c r="K29" s="60"/>
      <c r="L29" s="39"/>
    </row>
    <row r="30" spans="2:12" s="1" customFormat="1" ht="25.35" customHeight="1">
      <c r="B30" s="39"/>
      <c r="D30" s="115" t="s">
        <v>44</v>
      </c>
      <c r="I30" s="108"/>
      <c r="J30" s="116">
        <f>ROUND(J90,2)</f>
        <v>0</v>
      </c>
      <c r="L30" s="39"/>
    </row>
    <row r="31" spans="2:12" s="1" customFormat="1" ht="6.95" customHeight="1">
      <c r="B31" s="39"/>
      <c r="D31" s="60"/>
      <c r="E31" s="60"/>
      <c r="F31" s="60"/>
      <c r="G31" s="60"/>
      <c r="H31" s="60"/>
      <c r="I31" s="114"/>
      <c r="J31" s="60"/>
      <c r="K31" s="60"/>
      <c r="L31" s="39"/>
    </row>
    <row r="32" spans="2:12" s="1" customFormat="1" ht="14.45" customHeight="1">
      <c r="B32" s="39"/>
      <c r="F32" s="117" t="s">
        <v>46</v>
      </c>
      <c r="I32" s="118" t="s">
        <v>45</v>
      </c>
      <c r="J32" s="117" t="s">
        <v>47</v>
      </c>
      <c r="L32" s="39"/>
    </row>
    <row r="33" spans="2:12" s="1" customFormat="1" ht="14.45" customHeight="1">
      <c r="B33" s="39"/>
      <c r="D33" s="119" t="s">
        <v>48</v>
      </c>
      <c r="E33" s="107" t="s">
        <v>49</v>
      </c>
      <c r="F33" s="120">
        <f>ROUND((SUM(BE90:BE245)),2)</f>
        <v>0</v>
      </c>
      <c r="I33" s="121">
        <v>0.21</v>
      </c>
      <c r="J33" s="120">
        <f>ROUND(((SUM(BE90:BE245))*I33),2)</f>
        <v>0</v>
      </c>
      <c r="L33" s="39"/>
    </row>
    <row r="34" spans="2:12" s="1" customFormat="1" ht="14.45" customHeight="1">
      <c r="B34" s="39"/>
      <c r="E34" s="107" t="s">
        <v>50</v>
      </c>
      <c r="F34" s="120">
        <f>ROUND((SUM(BF90:BF245)),2)</f>
        <v>0</v>
      </c>
      <c r="I34" s="121">
        <v>0.15</v>
      </c>
      <c r="J34" s="120">
        <f>ROUND(((SUM(BF90:BF245))*I34),2)</f>
        <v>0</v>
      </c>
      <c r="L34" s="39"/>
    </row>
    <row r="35" spans="2:12" s="1" customFormat="1" ht="14.45" customHeight="1" hidden="1">
      <c r="B35" s="39"/>
      <c r="E35" s="107" t="s">
        <v>51</v>
      </c>
      <c r="F35" s="120">
        <f>ROUND((SUM(BG90:BG245)),2)</f>
        <v>0</v>
      </c>
      <c r="I35" s="121">
        <v>0.21</v>
      </c>
      <c r="J35" s="120">
        <f>0</f>
        <v>0</v>
      </c>
      <c r="L35" s="39"/>
    </row>
    <row r="36" spans="2:12" s="1" customFormat="1" ht="14.45" customHeight="1" hidden="1">
      <c r="B36" s="39"/>
      <c r="E36" s="107" t="s">
        <v>52</v>
      </c>
      <c r="F36" s="120">
        <f>ROUND((SUM(BH90:BH245)),2)</f>
        <v>0</v>
      </c>
      <c r="I36" s="121">
        <v>0.15</v>
      </c>
      <c r="J36" s="120">
        <f>0</f>
        <v>0</v>
      </c>
      <c r="L36" s="39"/>
    </row>
    <row r="37" spans="2:12" s="1" customFormat="1" ht="14.45" customHeight="1" hidden="1">
      <c r="B37" s="39"/>
      <c r="E37" s="107" t="s">
        <v>53</v>
      </c>
      <c r="F37" s="120">
        <f>ROUND((SUM(BI90:BI245)),2)</f>
        <v>0</v>
      </c>
      <c r="I37" s="121">
        <v>0</v>
      </c>
      <c r="J37" s="120">
        <f>0</f>
        <v>0</v>
      </c>
      <c r="L37" s="39"/>
    </row>
    <row r="38" spans="2:12" s="1" customFormat="1" ht="6.95" customHeight="1">
      <c r="B38" s="39"/>
      <c r="I38" s="108"/>
      <c r="L38" s="39"/>
    </row>
    <row r="39" spans="2:12" s="1" customFormat="1" ht="25.35" customHeight="1">
      <c r="B39" s="39"/>
      <c r="C39" s="122"/>
      <c r="D39" s="123" t="s">
        <v>54</v>
      </c>
      <c r="E39" s="124"/>
      <c r="F39" s="124"/>
      <c r="G39" s="125" t="s">
        <v>55</v>
      </c>
      <c r="H39" s="126" t="s">
        <v>56</v>
      </c>
      <c r="I39" s="127"/>
      <c r="J39" s="128">
        <f>SUM(J30:J37)</f>
        <v>0</v>
      </c>
      <c r="K39" s="129"/>
      <c r="L39" s="39"/>
    </row>
    <row r="40" spans="2:12" s="1" customFormat="1" ht="14.45" customHeight="1">
      <c r="B40" s="130"/>
      <c r="C40" s="131"/>
      <c r="D40" s="131"/>
      <c r="E40" s="131"/>
      <c r="F40" s="131"/>
      <c r="G40" s="131"/>
      <c r="H40" s="131"/>
      <c r="I40" s="132"/>
      <c r="J40" s="131"/>
      <c r="K40" s="131"/>
      <c r="L40" s="39"/>
    </row>
    <row r="44" spans="2:12" s="1" customFormat="1" ht="6.95" customHeight="1">
      <c r="B44" s="133"/>
      <c r="C44" s="134"/>
      <c r="D44" s="134"/>
      <c r="E44" s="134"/>
      <c r="F44" s="134"/>
      <c r="G44" s="134"/>
      <c r="H44" s="134"/>
      <c r="I44" s="135"/>
      <c r="J44" s="134"/>
      <c r="K44" s="134"/>
      <c r="L44" s="39"/>
    </row>
    <row r="45" spans="2:12" s="1" customFormat="1" ht="24.95" customHeight="1">
      <c r="B45" s="35"/>
      <c r="C45" s="24" t="s">
        <v>108</v>
      </c>
      <c r="D45" s="36"/>
      <c r="E45" s="36"/>
      <c r="F45" s="36"/>
      <c r="G45" s="36"/>
      <c r="H45" s="36"/>
      <c r="I45" s="108"/>
      <c r="J45" s="36"/>
      <c r="K45" s="36"/>
      <c r="L45" s="39"/>
    </row>
    <row r="46" spans="2:12" s="1" customFormat="1" ht="6.95" customHeight="1">
      <c r="B46" s="35"/>
      <c r="C46" s="36"/>
      <c r="D46" s="36"/>
      <c r="E46" s="36"/>
      <c r="F46" s="36"/>
      <c r="G46" s="36"/>
      <c r="H46" s="36"/>
      <c r="I46" s="108"/>
      <c r="J46" s="36"/>
      <c r="K46" s="36"/>
      <c r="L46" s="39"/>
    </row>
    <row r="47" spans="2:12" s="1" customFormat="1" ht="12" customHeight="1">
      <c r="B47" s="35"/>
      <c r="C47" s="30" t="s">
        <v>16</v>
      </c>
      <c r="D47" s="36"/>
      <c r="E47" s="36"/>
      <c r="F47" s="36"/>
      <c r="G47" s="36"/>
      <c r="H47" s="36"/>
      <c r="I47" s="108"/>
      <c r="J47" s="36"/>
      <c r="K47" s="36"/>
      <c r="L47" s="39"/>
    </row>
    <row r="48" spans="2:12" s="1" customFormat="1" ht="16.5" customHeight="1">
      <c r="B48" s="35"/>
      <c r="C48" s="36"/>
      <c r="D48" s="36"/>
      <c r="E48" s="383" t="str">
        <f>E7</f>
        <v>REGENERACE PANELOVÉHO DOMU MATĚJE KOPECKÉHO 6, st.p.č. 2645, k.ú. CHEB, 650919</v>
      </c>
      <c r="F48" s="384"/>
      <c r="G48" s="384"/>
      <c r="H48" s="384"/>
      <c r="I48" s="108"/>
      <c r="J48" s="36"/>
      <c r="K48" s="36"/>
      <c r="L48" s="39"/>
    </row>
    <row r="49" spans="2:12" s="1" customFormat="1" ht="12" customHeight="1">
      <c r="B49" s="35"/>
      <c r="C49" s="30" t="s">
        <v>106</v>
      </c>
      <c r="D49" s="36"/>
      <c r="E49" s="36"/>
      <c r="F49" s="36"/>
      <c r="G49" s="36"/>
      <c r="H49" s="36"/>
      <c r="I49" s="108"/>
      <c r="J49" s="36"/>
      <c r="K49" s="36"/>
      <c r="L49" s="39"/>
    </row>
    <row r="50" spans="2:12" s="1" customFormat="1" ht="16.5" customHeight="1">
      <c r="B50" s="35"/>
      <c r="C50" s="36"/>
      <c r="D50" s="36"/>
      <c r="E50" s="356" t="str">
        <f>E9</f>
        <v>02 - VÝMĚNA STAVEBNÍCH VÝPLNÍ, VNĚJŠÍCH A VNITŘNÍCH PARAPETŮ</v>
      </c>
      <c r="F50" s="385"/>
      <c r="G50" s="385"/>
      <c r="H50" s="385"/>
      <c r="I50" s="108"/>
      <c r="J50" s="36"/>
      <c r="K50" s="36"/>
      <c r="L50" s="39"/>
    </row>
    <row r="51" spans="2:12" s="1" customFormat="1" ht="6.95" customHeight="1">
      <c r="B51" s="35"/>
      <c r="C51" s="36"/>
      <c r="D51" s="36"/>
      <c r="E51" s="36"/>
      <c r="F51" s="36"/>
      <c r="G51" s="36"/>
      <c r="H51" s="36"/>
      <c r="I51" s="108"/>
      <c r="J51" s="36"/>
      <c r="K51" s="36"/>
      <c r="L51" s="39"/>
    </row>
    <row r="52" spans="2:12" s="1" customFormat="1" ht="12" customHeight="1">
      <c r="B52" s="35"/>
      <c r="C52" s="30" t="s">
        <v>22</v>
      </c>
      <c r="D52" s="36"/>
      <c r="E52" s="36"/>
      <c r="F52" s="28" t="str">
        <f>F12</f>
        <v>Cheb</v>
      </c>
      <c r="G52" s="36"/>
      <c r="H52" s="36"/>
      <c r="I52" s="110" t="s">
        <v>24</v>
      </c>
      <c r="J52" s="59" t="str">
        <f>IF(J12="","",J12)</f>
        <v>3. 3. 2019</v>
      </c>
      <c r="K52" s="36"/>
      <c r="L52" s="39"/>
    </row>
    <row r="53" spans="2:12" s="1" customFormat="1" ht="6.95" customHeight="1">
      <c r="B53" s="35"/>
      <c r="C53" s="36"/>
      <c r="D53" s="36"/>
      <c r="E53" s="36"/>
      <c r="F53" s="36"/>
      <c r="G53" s="36"/>
      <c r="H53" s="36"/>
      <c r="I53" s="108"/>
      <c r="J53" s="36"/>
      <c r="K53" s="36"/>
      <c r="L53" s="39"/>
    </row>
    <row r="54" spans="2:12" s="1" customFormat="1" ht="27.95" customHeight="1">
      <c r="B54" s="35"/>
      <c r="C54" s="30" t="s">
        <v>26</v>
      </c>
      <c r="D54" s="36"/>
      <c r="E54" s="36"/>
      <c r="F54" s="28" t="str">
        <f>E15</f>
        <v>Město Cheb</v>
      </c>
      <c r="G54" s="36"/>
      <c r="H54" s="36"/>
      <c r="I54" s="110" t="s">
        <v>34</v>
      </c>
      <c r="J54" s="33" t="str">
        <f>E21</f>
        <v>Atelier Stoeckl s.r.o.</v>
      </c>
      <c r="K54" s="36"/>
      <c r="L54" s="39"/>
    </row>
    <row r="55" spans="2:12" s="1" customFormat="1" ht="15.2" customHeight="1">
      <c r="B55" s="35"/>
      <c r="C55" s="30" t="s">
        <v>32</v>
      </c>
      <c r="D55" s="36"/>
      <c r="E55" s="36"/>
      <c r="F55" s="28" t="str">
        <f>IF(E18="","",E18)</f>
        <v>Vyplň údaj</v>
      </c>
      <c r="G55" s="36"/>
      <c r="H55" s="36"/>
      <c r="I55" s="110" t="s">
        <v>39</v>
      </c>
      <c r="J55" s="33" t="str">
        <f>E24</f>
        <v>Ing. Václav Pastirik</v>
      </c>
      <c r="K55" s="36"/>
      <c r="L55" s="39"/>
    </row>
    <row r="56" spans="2:12" s="1" customFormat="1" ht="10.35" customHeight="1">
      <c r="B56" s="35"/>
      <c r="C56" s="36"/>
      <c r="D56" s="36"/>
      <c r="E56" s="36"/>
      <c r="F56" s="36"/>
      <c r="G56" s="36"/>
      <c r="H56" s="36"/>
      <c r="I56" s="108"/>
      <c r="J56" s="36"/>
      <c r="K56" s="36"/>
      <c r="L56" s="39"/>
    </row>
    <row r="57" spans="2:12" s="1" customFormat="1" ht="29.25" customHeight="1">
      <c r="B57" s="35"/>
      <c r="C57" s="136" t="s">
        <v>109</v>
      </c>
      <c r="D57" s="137"/>
      <c r="E57" s="137"/>
      <c r="F57" s="137"/>
      <c r="G57" s="137"/>
      <c r="H57" s="137"/>
      <c r="I57" s="138"/>
      <c r="J57" s="139" t="s">
        <v>110</v>
      </c>
      <c r="K57" s="137"/>
      <c r="L57" s="39"/>
    </row>
    <row r="58" spans="2:12" s="1" customFormat="1" ht="10.35" customHeight="1">
      <c r="B58" s="35"/>
      <c r="C58" s="36"/>
      <c r="D58" s="36"/>
      <c r="E58" s="36"/>
      <c r="F58" s="36"/>
      <c r="G58" s="36"/>
      <c r="H58" s="36"/>
      <c r="I58" s="108"/>
      <c r="J58" s="36"/>
      <c r="K58" s="36"/>
      <c r="L58" s="39"/>
    </row>
    <row r="59" spans="2:47" s="1" customFormat="1" ht="22.9" customHeight="1">
      <c r="B59" s="35"/>
      <c r="C59" s="140" t="s">
        <v>76</v>
      </c>
      <c r="D59" s="36"/>
      <c r="E59" s="36"/>
      <c r="F59" s="36"/>
      <c r="G59" s="36"/>
      <c r="H59" s="36"/>
      <c r="I59" s="108"/>
      <c r="J59" s="77">
        <f>J90</f>
        <v>0</v>
      </c>
      <c r="K59" s="36"/>
      <c r="L59" s="39"/>
      <c r="AU59" s="18" t="s">
        <v>111</v>
      </c>
    </row>
    <row r="60" spans="2:12" s="8" customFormat="1" ht="24.95" customHeight="1">
      <c r="B60" s="141"/>
      <c r="C60" s="142"/>
      <c r="D60" s="143" t="s">
        <v>112</v>
      </c>
      <c r="E60" s="144"/>
      <c r="F60" s="144"/>
      <c r="G60" s="144"/>
      <c r="H60" s="144"/>
      <c r="I60" s="145"/>
      <c r="J60" s="146">
        <f>J91</f>
        <v>0</v>
      </c>
      <c r="K60" s="142"/>
      <c r="L60" s="147"/>
    </row>
    <row r="61" spans="2:12" s="9" customFormat="1" ht="19.9" customHeight="1">
      <c r="B61" s="148"/>
      <c r="C61" s="149"/>
      <c r="D61" s="150" t="s">
        <v>113</v>
      </c>
      <c r="E61" s="151"/>
      <c r="F61" s="151"/>
      <c r="G61" s="151"/>
      <c r="H61" s="151"/>
      <c r="I61" s="152"/>
      <c r="J61" s="153">
        <f>J92</f>
        <v>0</v>
      </c>
      <c r="K61" s="149"/>
      <c r="L61" s="154"/>
    </row>
    <row r="62" spans="2:12" s="9" customFormat="1" ht="14.85" customHeight="1">
      <c r="B62" s="148"/>
      <c r="C62" s="149"/>
      <c r="D62" s="150" t="s">
        <v>114</v>
      </c>
      <c r="E62" s="151"/>
      <c r="F62" s="151"/>
      <c r="G62" s="151"/>
      <c r="H62" s="151"/>
      <c r="I62" s="152"/>
      <c r="J62" s="153">
        <f>J93</f>
        <v>0</v>
      </c>
      <c r="K62" s="149"/>
      <c r="L62" s="154"/>
    </row>
    <row r="63" spans="2:12" s="9" customFormat="1" ht="19.9" customHeight="1">
      <c r="B63" s="148"/>
      <c r="C63" s="149"/>
      <c r="D63" s="150" t="s">
        <v>115</v>
      </c>
      <c r="E63" s="151"/>
      <c r="F63" s="151"/>
      <c r="G63" s="151"/>
      <c r="H63" s="151"/>
      <c r="I63" s="152"/>
      <c r="J63" s="153">
        <f>J139</f>
        <v>0</v>
      </c>
      <c r="K63" s="149"/>
      <c r="L63" s="154"/>
    </row>
    <row r="64" spans="2:12" s="9" customFormat="1" ht="19.9" customHeight="1">
      <c r="B64" s="148"/>
      <c r="C64" s="149"/>
      <c r="D64" s="150" t="s">
        <v>118</v>
      </c>
      <c r="E64" s="151"/>
      <c r="F64" s="151"/>
      <c r="G64" s="151"/>
      <c r="H64" s="151"/>
      <c r="I64" s="152"/>
      <c r="J64" s="153">
        <f>J164</f>
        <v>0</v>
      </c>
      <c r="K64" s="149"/>
      <c r="L64" s="154"/>
    </row>
    <row r="65" spans="2:12" s="9" customFormat="1" ht="19.9" customHeight="1">
      <c r="B65" s="148"/>
      <c r="C65" s="149"/>
      <c r="D65" s="150" t="s">
        <v>119</v>
      </c>
      <c r="E65" s="151"/>
      <c r="F65" s="151"/>
      <c r="G65" s="151"/>
      <c r="H65" s="151"/>
      <c r="I65" s="152"/>
      <c r="J65" s="153">
        <f>J174</f>
        <v>0</v>
      </c>
      <c r="K65" s="149"/>
      <c r="L65" s="154"/>
    </row>
    <row r="66" spans="2:12" s="8" customFormat="1" ht="24.95" customHeight="1">
      <c r="B66" s="141"/>
      <c r="C66" s="142"/>
      <c r="D66" s="143" t="s">
        <v>120</v>
      </c>
      <c r="E66" s="144"/>
      <c r="F66" s="144"/>
      <c r="G66" s="144"/>
      <c r="H66" s="144"/>
      <c r="I66" s="145"/>
      <c r="J66" s="146">
        <f>J177</f>
        <v>0</v>
      </c>
      <c r="K66" s="142"/>
      <c r="L66" s="147"/>
    </row>
    <row r="67" spans="2:12" s="9" customFormat="1" ht="19.9" customHeight="1">
      <c r="B67" s="148"/>
      <c r="C67" s="149"/>
      <c r="D67" s="150" t="s">
        <v>123</v>
      </c>
      <c r="E67" s="151"/>
      <c r="F67" s="151"/>
      <c r="G67" s="151"/>
      <c r="H67" s="151"/>
      <c r="I67" s="152"/>
      <c r="J67" s="153">
        <f>J178</f>
        <v>0</v>
      </c>
      <c r="K67" s="149"/>
      <c r="L67" s="154"/>
    </row>
    <row r="68" spans="2:12" s="9" customFormat="1" ht="19.9" customHeight="1">
      <c r="B68" s="148"/>
      <c r="C68" s="149"/>
      <c r="D68" s="150" t="s">
        <v>534</v>
      </c>
      <c r="E68" s="151"/>
      <c r="F68" s="151"/>
      <c r="G68" s="151"/>
      <c r="H68" s="151"/>
      <c r="I68" s="152"/>
      <c r="J68" s="153">
        <f>J191</f>
        <v>0</v>
      </c>
      <c r="K68" s="149"/>
      <c r="L68" s="154"/>
    </row>
    <row r="69" spans="2:12" s="9" customFormat="1" ht="19.9" customHeight="1">
      <c r="B69" s="148"/>
      <c r="C69" s="149"/>
      <c r="D69" s="150" t="s">
        <v>124</v>
      </c>
      <c r="E69" s="151"/>
      <c r="F69" s="151"/>
      <c r="G69" s="151"/>
      <c r="H69" s="151"/>
      <c r="I69" s="152"/>
      <c r="J69" s="153">
        <f>J219</f>
        <v>0</v>
      </c>
      <c r="K69" s="149"/>
      <c r="L69" s="154"/>
    </row>
    <row r="70" spans="2:12" s="9" customFormat="1" ht="19.9" customHeight="1">
      <c r="B70" s="148"/>
      <c r="C70" s="149"/>
      <c r="D70" s="150" t="s">
        <v>535</v>
      </c>
      <c r="E70" s="151"/>
      <c r="F70" s="151"/>
      <c r="G70" s="151"/>
      <c r="H70" s="151"/>
      <c r="I70" s="152"/>
      <c r="J70" s="153">
        <f>J227</f>
        <v>0</v>
      </c>
      <c r="K70" s="149"/>
      <c r="L70" s="154"/>
    </row>
    <row r="71" spans="2:12" s="1" customFormat="1" ht="21.75" customHeight="1">
      <c r="B71" s="35"/>
      <c r="C71" s="36"/>
      <c r="D71" s="36"/>
      <c r="E71" s="36"/>
      <c r="F71" s="36"/>
      <c r="G71" s="36"/>
      <c r="H71" s="36"/>
      <c r="I71" s="108"/>
      <c r="J71" s="36"/>
      <c r="K71" s="36"/>
      <c r="L71" s="39"/>
    </row>
    <row r="72" spans="2:12" s="1" customFormat="1" ht="6.95" customHeight="1">
      <c r="B72" s="47"/>
      <c r="C72" s="48"/>
      <c r="D72" s="48"/>
      <c r="E72" s="48"/>
      <c r="F72" s="48"/>
      <c r="G72" s="48"/>
      <c r="H72" s="48"/>
      <c r="I72" s="132"/>
      <c r="J72" s="48"/>
      <c r="K72" s="48"/>
      <c r="L72" s="39"/>
    </row>
    <row r="76" spans="2:12" s="1" customFormat="1" ht="6.95" customHeight="1">
      <c r="B76" s="49"/>
      <c r="C76" s="50"/>
      <c r="D76" s="50"/>
      <c r="E76" s="50"/>
      <c r="F76" s="50"/>
      <c r="G76" s="50"/>
      <c r="H76" s="50"/>
      <c r="I76" s="135"/>
      <c r="J76" s="50"/>
      <c r="K76" s="50"/>
      <c r="L76" s="39"/>
    </row>
    <row r="77" spans="2:12" s="1" customFormat="1" ht="24.95" customHeight="1">
      <c r="B77" s="35"/>
      <c r="C77" s="24" t="s">
        <v>126</v>
      </c>
      <c r="D77" s="36"/>
      <c r="E77" s="36"/>
      <c r="F77" s="36"/>
      <c r="G77" s="36"/>
      <c r="H77" s="36"/>
      <c r="I77" s="108"/>
      <c r="J77" s="36"/>
      <c r="K77" s="36"/>
      <c r="L77" s="39"/>
    </row>
    <row r="78" spans="2:12" s="1" customFormat="1" ht="6.95" customHeight="1">
      <c r="B78" s="35"/>
      <c r="C78" s="36"/>
      <c r="D78" s="36"/>
      <c r="E78" s="36"/>
      <c r="F78" s="36"/>
      <c r="G78" s="36"/>
      <c r="H78" s="36"/>
      <c r="I78" s="108"/>
      <c r="J78" s="36"/>
      <c r="K78" s="36"/>
      <c r="L78" s="39"/>
    </row>
    <row r="79" spans="2:12" s="1" customFormat="1" ht="12" customHeight="1">
      <c r="B79" s="35"/>
      <c r="C79" s="30" t="s">
        <v>16</v>
      </c>
      <c r="D79" s="36"/>
      <c r="E79" s="36"/>
      <c r="F79" s="36"/>
      <c r="G79" s="36"/>
      <c r="H79" s="36"/>
      <c r="I79" s="108"/>
      <c r="J79" s="36"/>
      <c r="K79" s="36"/>
      <c r="L79" s="39"/>
    </row>
    <row r="80" spans="2:12" s="1" customFormat="1" ht="16.5" customHeight="1">
      <c r="B80" s="35"/>
      <c r="C80" s="36"/>
      <c r="D80" s="36"/>
      <c r="E80" s="383" t="str">
        <f>E7</f>
        <v>REGENERACE PANELOVÉHO DOMU MATĚJE KOPECKÉHO 6, st.p.č. 2645, k.ú. CHEB, 650919</v>
      </c>
      <c r="F80" s="384"/>
      <c r="G80" s="384"/>
      <c r="H80" s="384"/>
      <c r="I80" s="108"/>
      <c r="J80" s="36"/>
      <c r="K80" s="36"/>
      <c r="L80" s="39"/>
    </row>
    <row r="81" spans="2:12" s="1" customFormat="1" ht="12" customHeight="1">
      <c r="B81" s="35"/>
      <c r="C81" s="30" t="s">
        <v>106</v>
      </c>
      <c r="D81" s="36"/>
      <c r="E81" s="36"/>
      <c r="F81" s="36"/>
      <c r="G81" s="36"/>
      <c r="H81" s="36"/>
      <c r="I81" s="108"/>
      <c r="J81" s="36"/>
      <c r="K81" s="36"/>
      <c r="L81" s="39"/>
    </row>
    <row r="82" spans="2:12" s="1" customFormat="1" ht="16.5" customHeight="1">
      <c r="B82" s="35"/>
      <c r="C82" s="36"/>
      <c r="D82" s="36"/>
      <c r="E82" s="356" t="str">
        <f>E9</f>
        <v>02 - VÝMĚNA STAVEBNÍCH VÝPLNÍ, VNĚJŠÍCH A VNITŘNÍCH PARAPETŮ</v>
      </c>
      <c r="F82" s="385"/>
      <c r="G82" s="385"/>
      <c r="H82" s="385"/>
      <c r="I82" s="108"/>
      <c r="J82" s="36"/>
      <c r="K82" s="36"/>
      <c r="L82" s="39"/>
    </row>
    <row r="83" spans="2:12" s="1" customFormat="1" ht="6.95" customHeight="1">
      <c r="B83" s="35"/>
      <c r="C83" s="36"/>
      <c r="D83" s="36"/>
      <c r="E83" s="36"/>
      <c r="F83" s="36"/>
      <c r="G83" s="36"/>
      <c r="H83" s="36"/>
      <c r="I83" s="108"/>
      <c r="J83" s="36"/>
      <c r="K83" s="36"/>
      <c r="L83" s="39"/>
    </row>
    <row r="84" spans="2:12" s="1" customFormat="1" ht="12" customHeight="1">
      <c r="B84" s="35"/>
      <c r="C84" s="30" t="s">
        <v>22</v>
      </c>
      <c r="D84" s="36"/>
      <c r="E84" s="36"/>
      <c r="F84" s="28" t="str">
        <f>F12</f>
        <v>Cheb</v>
      </c>
      <c r="G84" s="36"/>
      <c r="H84" s="36"/>
      <c r="I84" s="110" t="s">
        <v>24</v>
      </c>
      <c r="J84" s="59" t="str">
        <f>IF(J12="","",J12)</f>
        <v>3. 3. 2019</v>
      </c>
      <c r="K84" s="36"/>
      <c r="L84" s="39"/>
    </row>
    <row r="85" spans="2:12" s="1" customFormat="1" ht="6.95" customHeight="1">
      <c r="B85" s="35"/>
      <c r="C85" s="36"/>
      <c r="D85" s="36"/>
      <c r="E85" s="36"/>
      <c r="F85" s="36"/>
      <c r="G85" s="36"/>
      <c r="H85" s="36"/>
      <c r="I85" s="108"/>
      <c r="J85" s="36"/>
      <c r="K85" s="36"/>
      <c r="L85" s="39"/>
    </row>
    <row r="86" spans="2:12" s="1" customFormat="1" ht="27.95" customHeight="1">
      <c r="B86" s="35"/>
      <c r="C86" s="30" t="s">
        <v>26</v>
      </c>
      <c r="D86" s="36"/>
      <c r="E86" s="36"/>
      <c r="F86" s="28" t="str">
        <f>E15</f>
        <v>Město Cheb</v>
      </c>
      <c r="G86" s="36"/>
      <c r="H86" s="36"/>
      <c r="I86" s="110" t="s">
        <v>34</v>
      </c>
      <c r="J86" s="33" t="str">
        <f>E21</f>
        <v>Atelier Stoeckl s.r.o.</v>
      </c>
      <c r="K86" s="36"/>
      <c r="L86" s="39"/>
    </row>
    <row r="87" spans="2:12" s="1" customFormat="1" ht="15.2" customHeight="1">
      <c r="B87" s="35"/>
      <c r="C87" s="30" t="s">
        <v>32</v>
      </c>
      <c r="D87" s="36"/>
      <c r="E87" s="36"/>
      <c r="F87" s="28" t="str">
        <f>IF(E18="","",E18)</f>
        <v>Vyplň údaj</v>
      </c>
      <c r="G87" s="36"/>
      <c r="H87" s="36"/>
      <c r="I87" s="110" t="s">
        <v>39</v>
      </c>
      <c r="J87" s="33" t="str">
        <f>E24</f>
        <v>Ing. Václav Pastirik</v>
      </c>
      <c r="K87" s="36"/>
      <c r="L87" s="39"/>
    </row>
    <row r="88" spans="2:12" s="1" customFormat="1" ht="10.35" customHeight="1">
      <c r="B88" s="35"/>
      <c r="C88" s="36"/>
      <c r="D88" s="36"/>
      <c r="E88" s="36"/>
      <c r="F88" s="36"/>
      <c r="G88" s="36"/>
      <c r="H88" s="36"/>
      <c r="I88" s="108"/>
      <c r="J88" s="36"/>
      <c r="K88" s="36"/>
      <c r="L88" s="39"/>
    </row>
    <row r="89" spans="2:20" s="10" customFormat="1" ht="29.25" customHeight="1">
      <c r="B89" s="155"/>
      <c r="C89" s="156" t="s">
        <v>127</v>
      </c>
      <c r="D89" s="157" t="s">
        <v>63</v>
      </c>
      <c r="E89" s="157" t="s">
        <v>59</v>
      </c>
      <c r="F89" s="157" t="s">
        <v>60</v>
      </c>
      <c r="G89" s="157" t="s">
        <v>128</v>
      </c>
      <c r="H89" s="157" t="s">
        <v>129</v>
      </c>
      <c r="I89" s="158" t="s">
        <v>130</v>
      </c>
      <c r="J89" s="157" t="s">
        <v>110</v>
      </c>
      <c r="K89" s="159" t="s">
        <v>131</v>
      </c>
      <c r="L89" s="160"/>
      <c r="M89" s="68" t="s">
        <v>19</v>
      </c>
      <c r="N89" s="69" t="s">
        <v>48</v>
      </c>
      <c r="O89" s="69" t="s">
        <v>132</v>
      </c>
      <c r="P89" s="69" t="s">
        <v>133</v>
      </c>
      <c r="Q89" s="69" t="s">
        <v>134</v>
      </c>
      <c r="R89" s="69" t="s">
        <v>135</v>
      </c>
      <c r="S89" s="69" t="s">
        <v>136</v>
      </c>
      <c r="T89" s="70" t="s">
        <v>137</v>
      </c>
    </row>
    <row r="90" spans="2:63" s="1" customFormat="1" ht="22.9" customHeight="1">
      <c r="B90" s="35"/>
      <c r="C90" s="75" t="s">
        <v>138</v>
      </c>
      <c r="D90" s="36"/>
      <c r="E90" s="36"/>
      <c r="F90" s="36"/>
      <c r="G90" s="36"/>
      <c r="H90" s="36"/>
      <c r="I90" s="108"/>
      <c r="J90" s="161">
        <f>BK90</f>
        <v>0</v>
      </c>
      <c r="K90" s="36"/>
      <c r="L90" s="39"/>
      <c r="M90" s="71"/>
      <c r="N90" s="72"/>
      <c r="O90" s="72"/>
      <c r="P90" s="162">
        <f>P91+P177</f>
        <v>0</v>
      </c>
      <c r="Q90" s="72"/>
      <c r="R90" s="162">
        <f>R91+R177</f>
        <v>8.567741150000003</v>
      </c>
      <c r="S90" s="72"/>
      <c r="T90" s="163">
        <f>T91+T177</f>
        <v>14.462057899999998</v>
      </c>
      <c r="AT90" s="18" t="s">
        <v>77</v>
      </c>
      <c r="AU90" s="18" t="s">
        <v>111</v>
      </c>
      <c r="BK90" s="164">
        <f>BK91+BK177</f>
        <v>0</v>
      </c>
    </row>
    <row r="91" spans="2:63" s="11" customFormat="1" ht="25.9" customHeight="1">
      <c r="B91" s="165"/>
      <c r="C91" s="166"/>
      <c r="D91" s="167" t="s">
        <v>77</v>
      </c>
      <c r="E91" s="168" t="s">
        <v>139</v>
      </c>
      <c r="F91" s="168" t="s">
        <v>140</v>
      </c>
      <c r="G91" s="166"/>
      <c r="H91" s="166"/>
      <c r="I91" s="169"/>
      <c r="J91" s="170">
        <f>BK91</f>
        <v>0</v>
      </c>
      <c r="K91" s="166"/>
      <c r="L91" s="171"/>
      <c r="M91" s="172"/>
      <c r="N91" s="173"/>
      <c r="O91" s="173"/>
      <c r="P91" s="174">
        <f>P92+P139+P164+P174</f>
        <v>0</v>
      </c>
      <c r="Q91" s="173"/>
      <c r="R91" s="174">
        <f>R92+R139+R164+R174</f>
        <v>8.444051100000003</v>
      </c>
      <c r="S91" s="173"/>
      <c r="T91" s="175">
        <f>T92+T139+T164+T174</f>
        <v>13.792746999999999</v>
      </c>
      <c r="AR91" s="176" t="s">
        <v>86</v>
      </c>
      <c r="AT91" s="177" t="s">
        <v>77</v>
      </c>
      <c r="AU91" s="177" t="s">
        <v>78</v>
      </c>
      <c r="AY91" s="176" t="s">
        <v>141</v>
      </c>
      <c r="BK91" s="178">
        <f>BK92+BK139+BK164+BK174</f>
        <v>0</v>
      </c>
    </row>
    <row r="92" spans="2:63" s="11" customFormat="1" ht="22.9" customHeight="1">
      <c r="B92" s="165"/>
      <c r="C92" s="166"/>
      <c r="D92" s="167" t="s">
        <v>77</v>
      </c>
      <c r="E92" s="179" t="s">
        <v>142</v>
      </c>
      <c r="F92" s="179" t="s">
        <v>143</v>
      </c>
      <c r="G92" s="166"/>
      <c r="H92" s="166"/>
      <c r="I92" s="169"/>
      <c r="J92" s="180">
        <f>BK92</f>
        <v>0</v>
      </c>
      <c r="K92" s="166"/>
      <c r="L92" s="171"/>
      <c r="M92" s="172"/>
      <c r="N92" s="173"/>
      <c r="O92" s="173"/>
      <c r="P92" s="174">
        <f>P93</f>
        <v>0</v>
      </c>
      <c r="Q92" s="173"/>
      <c r="R92" s="174">
        <f>R93</f>
        <v>8.401620600000003</v>
      </c>
      <c r="S92" s="173"/>
      <c r="T92" s="175">
        <f>T93</f>
        <v>0</v>
      </c>
      <c r="AR92" s="176" t="s">
        <v>86</v>
      </c>
      <c r="AT92" s="177" t="s">
        <v>77</v>
      </c>
      <c r="AU92" s="177" t="s">
        <v>86</v>
      </c>
      <c r="AY92" s="176" t="s">
        <v>141</v>
      </c>
      <c r="BK92" s="178">
        <f>BK93</f>
        <v>0</v>
      </c>
    </row>
    <row r="93" spans="2:63" s="11" customFormat="1" ht="20.85" customHeight="1">
      <c r="B93" s="165"/>
      <c r="C93" s="166"/>
      <c r="D93" s="167" t="s">
        <v>77</v>
      </c>
      <c r="E93" s="179" t="s">
        <v>144</v>
      </c>
      <c r="F93" s="179" t="s">
        <v>145</v>
      </c>
      <c r="G93" s="166"/>
      <c r="H93" s="166"/>
      <c r="I93" s="169"/>
      <c r="J93" s="180">
        <f>BK93</f>
        <v>0</v>
      </c>
      <c r="K93" s="166"/>
      <c r="L93" s="171"/>
      <c r="M93" s="172"/>
      <c r="N93" s="173"/>
      <c r="O93" s="173"/>
      <c r="P93" s="174">
        <f>SUM(P94:P138)</f>
        <v>0</v>
      </c>
      <c r="Q93" s="173"/>
      <c r="R93" s="174">
        <f>SUM(R94:R138)</f>
        <v>8.401620600000003</v>
      </c>
      <c r="S93" s="173"/>
      <c r="T93" s="175">
        <f>SUM(T94:T138)</f>
        <v>0</v>
      </c>
      <c r="AR93" s="176" t="s">
        <v>86</v>
      </c>
      <c r="AT93" s="177" t="s">
        <v>77</v>
      </c>
      <c r="AU93" s="177" t="s">
        <v>88</v>
      </c>
      <c r="AY93" s="176" t="s">
        <v>141</v>
      </c>
      <c r="BK93" s="178">
        <f>SUM(BK94:BK138)</f>
        <v>0</v>
      </c>
    </row>
    <row r="94" spans="2:65" s="1" customFormat="1" ht="16.5" customHeight="1">
      <c r="B94" s="35"/>
      <c r="C94" s="181" t="s">
        <v>86</v>
      </c>
      <c r="D94" s="181" t="s">
        <v>146</v>
      </c>
      <c r="E94" s="182" t="s">
        <v>536</v>
      </c>
      <c r="F94" s="183" t="s">
        <v>537</v>
      </c>
      <c r="G94" s="184" t="s">
        <v>149</v>
      </c>
      <c r="H94" s="185">
        <v>404.1</v>
      </c>
      <c r="I94" s="186"/>
      <c r="J94" s="187">
        <f>ROUND(I94*H94,2)</f>
        <v>0</v>
      </c>
      <c r="K94" s="183" t="s">
        <v>150</v>
      </c>
      <c r="L94" s="39"/>
      <c r="M94" s="188" t="s">
        <v>19</v>
      </c>
      <c r="N94" s="189" t="s">
        <v>49</v>
      </c>
      <c r="O94" s="64"/>
      <c r="P94" s="190">
        <f>O94*H94</f>
        <v>0</v>
      </c>
      <c r="Q94" s="190">
        <v>0</v>
      </c>
      <c r="R94" s="190">
        <f>Q94*H94</f>
        <v>0</v>
      </c>
      <c r="S94" s="190">
        <v>0</v>
      </c>
      <c r="T94" s="191">
        <f>S94*H94</f>
        <v>0</v>
      </c>
      <c r="AR94" s="192" t="s">
        <v>151</v>
      </c>
      <c r="AT94" s="192" t="s">
        <v>146</v>
      </c>
      <c r="AU94" s="192" t="s">
        <v>152</v>
      </c>
      <c r="AY94" s="18" t="s">
        <v>141</v>
      </c>
      <c r="BE94" s="193">
        <f>IF(N94="základní",J94,0)</f>
        <v>0</v>
      </c>
      <c r="BF94" s="193">
        <f>IF(N94="snížená",J94,0)</f>
        <v>0</v>
      </c>
      <c r="BG94" s="193">
        <f>IF(N94="zákl. přenesená",J94,0)</f>
        <v>0</v>
      </c>
      <c r="BH94" s="193">
        <f>IF(N94="sníž. přenesená",J94,0)</f>
        <v>0</v>
      </c>
      <c r="BI94" s="193">
        <f>IF(N94="nulová",J94,0)</f>
        <v>0</v>
      </c>
      <c r="BJ94" s="18" t="s">
        <v>86</v>
      </c>
      <c r="BK94" s="193">
        <f>ROUND(I94*H94,2)</f>
        <v>0</v>
      </c>
      <c r="BL94" s="18" t="s">
        <v>151</v>
      </c>
      <c r="BM94" s="192" t="s">
        <v>538</v>
      </c>
    </row>
    <row r="95" spans="2:47" s="1" customFormat="1" ht="39">
      <c r="B95" s="35"/>
      <c r="C95" s="36"/>
      <c r="D95" s="196" t="s">
        <v>200</v>
      </c>
      <c r="E95" s="36"/>
      <c r="F95" s="238" t="s">
        <v>539</v>
      </c>
      <c r="G95" s="36"/>
      <c r="H95" s="36"/>
      <c r="I95" s="108"/>
      <c r="J95" s="36"/>
      <c r="K95" s="36"/>
      <c r="L95" s="39"/>
      <c r="M95" s="239"/>
      <c r="N95" s="64"/>
      <c r="O95" s="64"/>
      <c r="P95" s="64"/>
      <c r="Q95" s="64"/>
      <c r="R95" s="64"/>
      <c r="S95" s="64"/>
      <c r="T95" s="65"/>
      <c r="AT95" s="18" t="s">
        <v>200</v>
      </c>
      <c r="AU95" s="18" t="s">
        <v>152</v>
      </c>
    </row>
    <row r="96" spans="2:51" s="12" customFormat="1" ht="11.25">
      <c r="B96" s="194"/>
      <c r="C96" s="195"/>
      <c r="D96" s="196" t="s">
        <v>154</v>
      </c>
      <c r="E96" s="197" t="s">
        <v>19</v>
      </c>
      <c r="F96" s="198" t="s">
        <v>204</v>
      </c>
      <c r="G96" s="195"/>
      <c r="H96" s="197" t="s">
        <v>19</v>
      </c>
      <c r="I96" s="199"/>
      <c r="J96" s="195"/>
      <c r="K96" s="195"/>
      <c r="L96" s="200"/>
      <c r="M96" s="201"/>
      <c r="N96" s="202"/>
      <c r="O96" s="202"/>
      <c r="P96" s="202"/>
      <c r="Q96" s="202"/>
      <c r="R96" s="202"/>
      <c r="S96" s="202"/>
      <c r="T96" s="203"/>
      <c r="AT96" s="204" t="s">
        <v>154</v>
      </c>
      <c r="AU96" s="204" t="s">
        <v>152</v>
      </c>
      <c r="AV96" s="12" t="s">
        <v>86</v>
      </c>
      <c r="AW96" s="12" t="s">
        <v>38</v>
      </c>
      <c r="AX96" s="12" t="s">
        <v>78</v>
      </c>
      <c r="AY96" s="204" t="s">
        <v>141</v>
      </c>
    </row>
    <row r="97" spans="2:51" s="13" customFormat="1" ht="11.25">
      <c r="B97" s="205"/>
      <c r="C97" s="206"/>
      <c r="D97" s="196" t="s">
        <v>154</v>
      </c>
      <c r="E97" s="207" t="s">
        <v>19</v>
      </c>
      <c r="F97" s="208" t="s">
        <v>540</v>
      </c>
      <c r="G97" s="206"/>
      <c r="H97" s="209">
        <v>404.1</v>
      </c>
      <c r="I97" s="210"/>
      <c r="J97" s="206"/>
      <c r="K97" s="206"/>
      <c r="L97" s="211"/>
      <c r="M97" s="212"/>
      <c r="N97" s="213"/>
      <c r="O97" s="213"/>
      <c r="P97" s="213"/>
      <c r="Q97" s="213"/>
      <c r="R97" s="213"/>
      <c r="S97" s="213"/>
      <c r="T97" s="214"/>
      <c r="AT97" s="215" t="s">
        <v>154</v>
      </c>
      <c r="AU97" s="215" t="s">
        <v>152</v>
      </c>
      <c r="AV97" s="13" t="s">
        <v>88</v>
      </c>
      <c r="AW97" s="13" t="s">
        <v>38</v>
      </c>
      <c r="AX97" s="13" t="s">
        <v>86</v>
      </c>
      <c r="AY97" s="215" t="s">
        <v>141</v>
      </c>
    </row>
    <row r="98" spans="2:65" s="1" customFormat="1" ht="24" customHeight="1">
      <c r="B98" s="35"/>
      <c r="C98" s="181" t="s">
        <v>88</v>
      </c>
      <c r="D98" s="181" t="s">
        <v>146</v>
      </c>
      <c r="E98" s="182" t="s">
        <v>541</v>
      </c>
      <c r="F98" s="183" t="s">
        <v>542</v>
      </c>
      <c r="G98" s="184" t="s">
        <v>149</v>
      </c>
      <c r="H98" s="185">
        <v>283.848</v>
      </c>
      <c r="I98" s="186"/>
      <c r="J98" s="187">
        <f>ROUND(I98*H98,2)</f>
        <v>0</v>
      </c>
      <c r="K98" s="183" t="s">
        <v>150</v>
      </c>
      <c r="L98" s="39"/>
      <c r="M98" s="188" t="s">
        <v>19</v>
      </c>
      <c r="N98" s="189" t="s">
        <v>49</v>
      </c>
      <c r="O98" s="64"/>
      <c r="P98" s="190">
        <f>O98*H98</f>
        <v>0</v>
      </c>
      <c r="Q98" s="190">
        <v>0</v>
      </c>
      <c r="R98" s="190">
        <f>Q98*H98</f>
        <v>0</v>
      </c>
      <c r="S98" s="190">
        <v>0</v>
      </c>
      <c r="T98" s="191">
        <f>S98*H98</f>
        <v>0</v>
      </c>
      <c r="AR98" s="192" t="s">
        <v>151</v>
      </c>
      <c r="AT98" s="192" t="s">
        <v>146</v>
      </c>
      <c r="AU98" s="192" t="s">
        <v>152</v>
      </c>
      <c r="AY98" s="18" t="s">
        <v>141</v>
      </c>
      <c r="BE98" s="193">
        <f>IF(N98="základní",J98,0)</f>
        <v>0</v>
      </c>
      <c r="BF98" s="193">
        <f>IF(N98="snížená",J98,0)</f>
        <v>0</v>
      </c>
      <c r="BG98" s="193">
        <f>IF(N98="zákl. přenesená",J98,0)</f>
        <v>0</v>
      </c>
      <c r="BH98" s="193">
        <f>IF(N98="sníž. přenesená",J98,0)</f>
        <v>0</v>
      </c>
      <c r="BI98" s="193">
        <f>IF(N98="nulová",J98,0)</f>
        <v>0</v>
      </c>
      <c r="BJ98" s="18" t="s">
        <v>86</v>
      </c>
      <c r="BK98" s="193">
        <f>ROUND(I98*H98,2)</f>
        <v>0</v>
      </c>
      <c r="BL98" s="18" t="s">
        <v>151</v>
      </c>
      <c r="BM98" s="192" t="s">
        <v>543</v>
      </c>
    </row>
    <row r="99" spans="2:47" s="1" customFormat="1" ht="39">
      <c r="B99" s="35"/>
      <c r="C99" s="36"/>
      <c r="D99" s="196" t="s">
        <v>200</v>
      </c>
      <c r="E99" s="36"/>
      <c r="F99" s="238" t="s">
        <v>201</v>
      </c>
      <c r="G99" s="36"/>
      <c r="H99" s="36"/>
      <c r="I99" s="108"/>
      <c r="J99" s="36"/>
      <c r="K99" s="36"/>
      <c r="L99" s="39"/>
      <c r="M99" s="239"/>
      <c r="N99" s="64"/>
      <c r="O99" s="64"/>
      <c r="P99" s="64"/>
      <c r="Q99" s="64"/>
      <c r="R99" s="64"/>
      <c r="S99" s="64"/>
      <c r="T99" s="65"/>
      <c r="AT99" s="18" t="s">
        <v>200</v>
      </c>
      <c r="AU99" s="18" t="s">
        <v>152</v>
      </c>
    </row>
    <row r="100" spans="2:51" s="12" customFormat="1" ht="11.25">
      <c r="B100" s="194"/>
      <c r="C100" s="195"/>
      <c r="D100" s="196" t="s">
        <v>154</v>
      </c>
      <c r="E100" s="197" t="s">
        <v>19</v>
      </c>
      <c r="F100" s="198" t="s">
        <v>204</v>
      </c>
      <c r="G100" s="195"/>
      <c r="H100" s="197" t="s">
        <v>19</v>
      </c>
      <c r="I100" s="199"/>
      <c r="J100" s="195"/>
      <c r="K100" s="195"/>
      <c r="L100" s="200"/>
      <c r="M100" s="201"/>
      <c r="N100" s="202"/>
      <c r="O100" s="202"/>
      <c r="P100" s="202"/>
      <c r="Q100" s="202"/>
      <c r="R100" s="202"/>
      <c r="S100" s="202"/>
      <c r="T100" s="203"/>
      <c r="AT100" s="204" t="s">
        <v>154</v>
      </c>
      <c r="AU100" s="204" t="s">
        <v>152</v>
      </c>
      <c r="AV100" s="12" t="s">
        <v>86</v>
      </c>
      <c r="AW100" s="12" t="s">
        <v>38</v>
      </c>
      <c r="AX100" s="12" t="s">
        <v>78</v>
      </c>
      <c r="AY100" s="204" t="s">
        <v>141</v>
      </c>
    </row>
    <row r="101" spans="2:51" s="13" customFormat="1" ht="11.25">
      <c r="B101" s="205"/>
      <c r="C101" s="206"/>
      <c r="D101" s="196" t="s">
        <v>154</v>
      </c>
      <c r="E101" s="207" t="s">
        <v>19</v>
      </c>
      <c r="F101" s="208" t="s">
        <v>205</v>
      </c>
      <c r="G101" s="206"/>
      <c r="H101" s="209">
        <v>161.28</v>
      </c>
      <c r="I101" s="210"/>
      <c r="J101" s="206"/>
      <c r="K101" s="206"/>
      <c r="L101" s="211"/>
      <c r="M101" s="212"/>
      <c r="N101" s="213"/>
      <c r="O101" s="213"/>
      <c r="P101" s="213"/>
      <c r="Q101" s="213"/>
      <c r="R101" s="213"/>
      <c r="S101" s="213"/>
      <c r="T101" s="214"/>
      <c r="AT101" s="215" t="s">
        <v>154</v>
      </c>
      <c r="AU101" s="215" t="s">
        <v>152</v>
      </c>
      <c r="AV101" s="13" t="s">
        <v>88</v>
      </c>
      <c r="AW101" s="13" t="s">
        <v>38</v>
      </c>
      <c r="AX101" s="13" t="s">
        <v>78</v>
      </c>
      <c r="AY101" s="215" t="s">
        <v>141</v>
      </c>
    </row>
    <row r="102" spans="2:51" s="13" customFormat="1" ht="11.25">
      <c r="B102" s="205"/>
      <c r="C102" s="206"/>
      <c r="D102" s="196" t="s">
        <v>154</v>
      </c>
      <c r="E102" s="207" t="s">
        <v>19</v>
      </c>
      <c r="F102" s="208" t="s">
        <v>544</v>
      </c>
      <c r="G102" s="206"/>
      <c r="H102" s="209">
        <v>111.168</v>
      </c>
      <c r="I102" s="210"/>
      <c r="J102" s="206"/>
      <c r="K102" s="206"/>
      <c r="L102" s="211"/>
      <c r="M102" s="212"/>
      <c r="N102" s="213"/>
      <c r="O102" s="213"/>
      <c r="P102" s="213"/>
      <c r="Q102" s="213"/>
      <c r="R102" s="213"/>
      <c r="S102" s="213"/>
      <c r="T102" s="214"/>
      <c r="AT102" s="215" t="s">
        <v>154</v>
      </c>
      <c r="AU102" s="215" t="s">
        <v>152</v>
      </c>
      <c r="AV102" s="13" t="s">
        <v>88</v>
      </c>
      <c r="AW102" s="13" t="s">
        <v>38</v>
      </c>
      <c r="AX102" s="13" t="s">
        <v>78</v>
      </c>
      <c r="AY102" s="215" t="s">
        <v>141</v>
      </c>
    </row>
    <row r="103" spans="2:51" s="13" customFormat="1" ht="11.25">
      <c r="B103" s="205"/>
      <c r="C103" s="206"/>
      <c r="D103" s="196" t="s">
        <v>154</v>
      </c>
      <c r="E103" s="207" t="s">
        <v>19</v>
      </c>
      <c r="F103" s="208" t="s">
        <v>207</v>
      </c>
      <c r="G103" s="206"/>
      <c r="H103" s="209">
        <v>7.313</v>
      </c>
      <c r="I103" s="210"/>
      <c r="J103" s="206"/>
      <c r="K103" s="206"/>
      <c r="L103" s="211"/>
      <c r="M103" s="212"/>
      <c r="N103" s="213"/>
      <c r="O103" s="213"/>
      <c r="P103" s="213"/>
      <c r="Q103" s="213"/>
      <c r="R103" s="213"/>
      <c r="S103" s="213"/>
      <c r="T103" s="214"/>
      <c r="AT103" s="215" t="s">
        <v>154</v>
      </c>
      <c r="AU103" s="215" t="s">
        <v>152</v>
      </c>
      <c r="AV103" s="13" t="s">
        <v>88</v>
      </c>
      <c r="AW103" s="13" t="s">
        <v>38</v>
      </c>
      <c r="AX103" s="13" t="s">
        <v>78</v>
      </c>
      <c r="AY103" s="215" t="s">
        <v>141</v>
      </c>
    </row>
    <row r="104" spans="2:51" s="13" customFormat="1" ht="11.25">
      <c r="B104" s="205"/>
      <c r="C104" s="206"/>
      <c r="D104" s="196" t="s">
        <v>154</v>
      </c>
      <c r="E104" s="207" t="s">
        <v>19</v>
      </c>
      <c r="F104" s="208" t="s">
        <v>208</v>
      </c>
      <c r="G104" s="206"/>
      <c r="H104" s="209">
        <v>4.087</v>
      </c>
      <c r="I104" s="210"/>
      <c r="J104" s="206"/>
      <c r="K104" s="206"/>
      <c r="L104" s="211"/>
      <c r="M104" s="212"/>
      <c r="N104" s="213"/>
      <c r="O104" s="213"/>
      <c r="P104" s="213"/>
      <c r="Q104" s="213"/>
      <c r="R104" s="213"/>
      <c r="S104" s="213"/>
      <c r="T104" s="214"/>
      <c r="AT104" s="215" t="s">
        <v>154</v>
      </c>
      <c r="AU104" s="215" t="s">
        <v>152</v>
      </c>
      <c r="AV104" s="13" t="s">
        <v>88</v>
      </c>
      <c r="AW104" s="13" t="s">
        <v>38</v>
      </c>
      <c r="AX104" s="13" t="s">
        <v>78</v>
      </c>
      <c r="AY104" s="215" t="s">
        <v>141</v>
      </c>
    </row>
    <row r="105" spans="2:51" s="15" customFormat="1" ht="11.25">
      <c r="B105" s="227"/>
      <c r="C105" s="228"/>
      <c r="D105" s="196" t="s">
        <v>154</v>
      </c>
      <c r="E105" s="229" t="s">
        <v>19</v>
      </c>
      <c r="F105" s="230" t="s">
        <v>193</v>
      </c>
      <c r="G105" s="228"/>
      <c r="H105" s="231">
        <v>283.848</v>
      </c>
      <c r="I105" s="232"/>
      <c r="J105" s="228"/>
      <c r="K105" s="228"/>
      <c r="L105" s="233"/>
      <c r="M105" s="234"/>
      <c r="N105" s="235"/>
      <c r="O105" s="235"/>
      <c r="P105" s="235"/>
      <c r="Q105" s="235"/>
      <c r="R105" s="235"/>
      <c r="S105" s="235"/>
      <c r="T105" s="236"/>
      <c r="AT105" s="237" t="s">
        <v>154</v>
      </c>
      <c r="AU105" s="237" t="s">
        <v>152</v>
      </c>
      <c r="AV105" s="15" t="s">
        <v>151</v>
      </c>
      <c r="AW105" s="15" t="s">
        <v>38</v>
      </c>
      <c r="AX105" s="15" t="s">
        <v>86</v>
      </c>
      <c r="AY105" s="237" t="s">
        <v>141</v>
      </c>
    </row>
    <row r="106" spans="2:65" s="1" customFormat="1" ht="16.5" customHeight="1">
      <c r="B106" s="35"/>
      <c r="C106" s="181" t="s">
        <v>152</v>
      </c>
      <c r="D106" s="181" t="s">
        <v>146</v>
      </c>
      <c r="E106" s="182" t="s">
        <v>545</v>
      </c>
      <c r="F106" s="183" t="s">
        <v>546</v>
      </c>
      <c r="G106" s="184" t="s">
        <v>149</v>
      </c>
      <c r="H106" s="185">
        <v>121.768</v>
      </c>
      <c r="I106" s="186"/>
      <c r="J106" s="187">
        <f>ROUND(I106*H106,2)</f>
        <v>0</v>
      </c>
      <c r="K106" s="183" t="s">
        <v>150</v>
      </c>
      <c r="L106" s="39"/>
      <c r="M106" s="188" t="s">
        <v>19</v>
      </c>
      <c r="N106" s="189" t="s">
        <v>49</v>
      </c>
      <c r="O106" s="64"/>
      <c r="P106" s="190">
        <f>O106*H106</f>
        <v>0</v>
      </c>
      <c r="Q106" s="190">
        <v>0.03358</v>
      </c>
      <c r="R106" s="190">
        <f>Q106*H106</f>
        <v>4.08896944</v>
      </c>
      <c r="S106" s="190">
        <v>0</v>
      </c>
      <c r="T106" s="191">
        <f>S106*H106</f>
        <v>0</v>
      </c>
      <c r="AR106" s="192" t="s">
        <v>151</v>
      </c>
      <c r="AT106" s="192" t="s">
        <v>146</v>
      </c>
      <c r="AU106" s="192" t="s">
        <v>152</v>
      </c>
      <c r="AY106" s="18" t="s">
        <v>141</v>
      </c>
      <c r="BE106" s="193">
        <f>IF(N106="základní",J106,0)</f>
        <v>0</v>
      </c>
      <c r="BF106" s="193">
        <f>IF(N106="snížená",J106,0)</f>
        <v>0</v>
      </c>
      <c r="BG106" s="193">
        <f>IF(N106="zákl. přenesená",J106,0)</f>
        <v>0</v>
      </c>
      <c r="BH106" s="193">
        <f>IF(N106="sníž. přenesená",J106,0)</f>
        <v>0</v>
      </c>
      <c r="BI106" s="193">
        <f>IF(N106="nulová",J106,0)</f>
        <v>0</v>
      </c>
      <c r="BJ106" s="18" t="s">
        <v>86</v>
      </c>
      <c r="BK106" s="193">
        <f>ROUND(I106*H106,2)</f>
        <v>0</v>
      </c>
      <c r="BL106" s="18" t="s">
        <v>151</v>
      </c>
      <c r="BM106" s="192" t="s">
        <v>547</v>
      </c>
    </row>
    <row r="107" spans="2:47" s="1" customFormat="1" ht="39">
      <c r="B107" s="35"/>
      <c r="C107" s="36"/>
      <c r="D107" s="196" t="s">
        <v>200</v>
      </c>
      <c r="E107" s="36"/>
      <c r="F107" s="238" t="s">
        <v>548</v>
      </c>
      <c r="G107" s="36"/>
      <c r="H107" s="36"/>
      <c r="I107" s="108"/>
      <c r="J107" s="36"/>
      <c r="K107" s="36"/>
      <c r="L107" s="39"/>
      <c r="M107" s="239"/>
      <c r="N107" s="64"/>
      <c r="O107" s="64"/>
      <c r="P107" s="64"/>
      <c r="Q107" s="64"/>
      <c r="R107" s="64"/>
      <c r="S107" s="64"/>
      <c r="T107" s="65"/>
      <c r="AT107" s="18" t="s">
        <v>200</v>
      </c>
      <c r="AU107" s="18" t="s">
        <v>152</v>
      </c>
    </row>
    <row r="108" spans="2:51" s="12" customFormat="1" ht="11.25">
      <c r="B108" s="194"/>
      <c r="C108" s="195"/>
      <c r="D108" s="196" t="s">
        <v>154</v>
      </c>
      <c r="E108" s="197" t="s">
        <v>19</v>
      </c>
      <c r="F108" s="198" t="s">
        <v>204</v>
      </c>
      <c r="G108" s="195"/>
      <c r="H108" s="197" t="s">
        <v>19</v>
      </c>
      <c r="I108" s="199"/>
      <c r="J108" s="195"/>
      <c r="K108" s="195"/>
      <c r="L108" s="200"/>
      <c r="M108" s="201"/>
      <c r="N108" s="202"/>
      <c r="O108" s="202"/>
      <c r="P108" s="202"/>
      <c r="Q108" s="202"/>
      <c r="R108" s="202"/>
      <c r="S108" s="202"/>
      <c r="T108" s="203"/>
      <c r="AT108" s="204" t="s">
        <v>154</v>
      </c>
      <c r="AU108" s="204" t="s">
        <v>152</v>
      </c>
      <c r="AV108" s="12" t="s">
        <v>86</v>
      </c>
      <c r="AW108" s="12" t="s">
        <v>38</v>
      </c>
      <c r="AX108" s="12" t="s">
        <v>78</v>
      </c>
      <c r="AY108" s="204" t="s">
        <v>141</v>
      </c>
    </row>
    <row r="109" spans="2:51" s="13" customFormat="1" ht="11.25">
      <c r="B109" s="205"/>
      <c r="C109" s="206"/>
      <c r="D109" s="196" t="s">
        <v>154</v>
      </c>
      <c r="E109" s="207" t="s">
        <v>19</v>
      </c>
      <c r="F109" s="208" t="s">
        <v>549</v>
      </c>
      <c r="G109" s="206"/>
      <c r="H109" s="209">
        <v>121.768</v>
      </c>
      <c r="I109" s="210"/>
      <c r="J109" s="206"/>
      <c r="K109" s="206"/>
      <c r="L109" s="211"/>
      <c r="M109" s="212"/>
      <c r="N109" s="213"/>
      <c r="O109" s="213"/>
      <c r="P109" s="213"/>
      <c r="Q109" s="213"/>
      <c r="R109" s="213"/>
      <c r="S109" s="213"/>
      <c r="T109" s="214"/>
      <c r="AT109" s="215" t="s">
        <v>154</v>
      </c>
      <c r="AU109" s="215" t="s">
        <v>152</v>
      </c>
      <c r="AV109" s="13" t="s">
        <v>88</v>
      </c>
      <c r="AW109" s="13" t="s">
        <v>38</v>
      </c>
      <c r="AX109" s="13" t="s">
        <v>86</v>
      </c>
      <c r="AY109" s="215" t="s">
        <v>141</v>
      </c>
    </row>
    <row r="110" spans="2:65" s="1" customFormat="1" ht="16.5" customHeight="1">
      <c r="B110" s="35"/>
      <c r="C110" s="181" t="s">
        <v>151</v>
      </c>
      <c r="D110" s="181" t="s">
        <v>146</v>
      </c>
      <c r="E110" s="182" t="s">
        <v>550</v>
      </c>
      <c r="F110" s="183" t="s">
        <v>551</v>
      </c>
      <c r="G110" s="184" t="s">
        <v>287</v>
      </c>
      <c r="H110" s="185">
        <v>632</v>
      </c>
      <c r="I110" s="186"/>
      <c r="J110" s="187">
        <f>ROUND(I110*H110,2)</f>
        <v>0</v>
      </c>
      <c r="K110" s="183" t="s">
        <v>150</v>
      </c>
      <c r="L110" s="39"/>
      <c r="M110" s="188" t="s">
        <v>19</v>
      </c>
      <c r="N110" s="189" t="s">
        <v>49</v>
      </c>
      <c r="O110" s="64"/>
      <c r="P110" s="190">
        <f>O110*H110</f>
        <v>0</v>
      </c>
      <c r="Q110" s="190">
        <v>0.0015</v>
      </c>
      <c r="R110" s="190">
        <f>Q110*H110</f>
        <v>0.9480000000000001</v>
      </c>
      <c r="S110" s="190">
        <v>0</v>
      </c>
      <c r="T110" s="191">
        <f>S110*H110</f>
        <v>0</v>
      </c>
      <c r="AR110" s="192" t="s">
        <v>151</v>
      </c>
      <c r="AT110" s="192" t="s">
        <v>146</v>
      </c>
      <c r="AU110" s="192" t="s">
        <v>152</v>
      </c>
      <c r="AY110" s="18" t="s">
        <v>141</v>
      </c>
      <c r="BE110" s="193">
        <f>IF(N110="základní",J110,0)</f>
        <v>0</v>
      </c>
      <c r="BF110" s="193">
        <f>IF(N110="snížená",J110,0)</f>
        <v>0</v>
      </c>
      <c r="BG110" s="193">
        <f>IF(N110="zákl. přenesená",J110,0)</f>
        <v>0</v>
      </c>
      <c r="BH110" s="193">
        <f>IF(N110="sníž. přenesená",J110,0)</f>
        <v>0</v>
      </c>
      <c r="BI110" s="193">
        <f>IF(N110="nulová",J110,0)</f>
        <v>0</v>
      </c>
      <c r="BJ110" s="18" t="s">
        <v>86</v>
      </c>
      <c r="BK110" s="193">
        <f>ROUND(I110*H110,2)</f>
        <v>0</v>
      </c>
      <c r="BL110" s="18" t="s">
        <v>151</v>
      </c>
      <c r="BM110" s="192" t="s">
        <v>552</v>
      </c>
    </row>
    <row r="111" spans="2:47" s="1" customFormat="1" ht="39">
      <c r="B111" s="35"/>
      <c r="C111" s="36"/>
      <c r="D111" s="196" t="s">
        <v>200</v>
      </c>
      <c r="E111" s="36"/>
      <c r="F111" s="238" t="s">
        <v>553</v>
      </c>
      <c r="G111" s="36"/>
      <c r="H111" s="36"/>
      <c r="I111" s="108"/>
      <c r="J111" s="36"/>
      <c r="K111" s="36"/>
      <c r="L111" s="39"/>
      <c r="M111" s="239"/>
      <c r="N111" s="64"/>
      <c r="O111" s="64"/>
      <c r="P111" s="64"/>
      <c r="Q111" s="64"/>
      <c r="R111" s="64"/>
      <c r="S111" s="64"/>
      <c r="T111" s="65"/>
      <c r="AT111" s="18" t="s">
        <v>200</v>
      </c>
      <c r="AU111" s="18" t="s">
        <v>152</v>
      </c>
    </row>
    <row r="112" spans="2:47" s="1" customFormat="1" ht="19.5">
      <c r="B112" s="35"/>
      <c r="C112" s="36"/>
      <c r="D112" s="196" t="s">
        <v>202</v>
      </c>
      <c r="E112" s="36"/>
      <c r="F112" s="238" t="s">
        <v>554</v>
      </c>
      <c r="G112" s="36"/>
      <c r="H112" s="36"/>
      <c r="I112" s="108"/>
      <c r="J112" s="36"/>
      <c r="K112" s="36"/>
      <c r="L112" s="39"/>
      <c r="M112" s="239"/>
      <c r="N112" s="64"/>
      <c r="O112" s="64"/>
      <c r="P112" s="64"/>
      <c r="Q112" s="64"/>
      <c r="R112" s="64"/>
      <c r="S112" s="64"/>
      <c r="T112" s="65"/>
      <c r="AT112" s="18" t="s">
        <v>202</v>
      </c>
      <c r="AU112" s="18" t="s">
        <v>152</v>
      </c>
    </row>
    <row r="113" spans="2:51" s="12" customFormat="1" ht="11.25">
      <c r="B113" s="194"/>
      <c r="C113" s="195"/>
      <c r="D113" s="196" t="s">
        <v>154</v>
      </c>
      <c r="E113" s="197" t="s">
        <v>19</v>
      </c>
      <c r="F113" s="198" t="s">
        <v>204</v>
      </c>
      <c r="G113" s="195"/>
      <c r="H113" s="197" t="s">
        <v>19</v>
      </c>
      <c r="I113" s="199"/>
      <c r="J113" s="195"/>
      <c r="K113" s="195"/>
      <c r="L113" s="200"/>
      <c r="M113" s="201"/>
      <c r="N113" s="202"/>
      <c r="O113" s="202"/>
      <c r="P113" s="202"/>
      <c r="Q113" s="202"/>
      <c r="R113" s="202"/>
      <c r="S113" s="202"/>
      <c r="T113" s="203"/>
      <c r="AT113" s="204" t="s">
        <v>154</v>
      </c>
      <c r="AU113" s="204" t="s">
        <v>152</v>
      </c>
      <c r="AV113" s="12" t="s">
        <v>86</v>
      </c>
      <c r="AW113" s="12" t="s">
        <v>38</v>
      </c>
      <c r="AX113" s="12" t="s">
        <v>78</v>
      </c>
      <c r="AY113" s="204" t="s">
        <v>141</v>
      </c>
    </row>
    <row r="114" spans="2:51" s="13" customFormat="1" ht="11.25">
      <c r="B114" s="205"/>
      <c r="C114" s="206"/>
      <c r="D114" s="196" t="s">
        <v>154</v>
      </c>
      <c r="E114" s="207" t="s">
        <v>19</v>
      </c>
      <c r="F114" s="208" t="s">
        <v>555</v>
      </c>
      <c r="G114" s="206"/>
      <c r="H114" s="209">
        <v>355.2</v>
      </c>
      <c r="I114" s="210"/>
      <c r="J114" s="206"/>
      <c r="K114" s="206"/>
      <c r="L114" s="211"/>
      <c r="M114" s="212"/>
      <c r="N114" s="213"/>
      <c r="O114" s="213"/>
      <c r="P114" s="213"/>
      <c r="Q114" s="213"/>
      <c r="R114" s="213"/>
      <c r="S114" s="213"/>
      <c r="T114" s="214"/>
      <c r="AT114" s="215" t="s">
        <v>154</v>
      </c>
      <c r="AU114" s="215" t="s">
        <v>152</v>
      </c>
      <c r="AV114" s="13" t="s">
        <v>88</v>
      </c>
      <c r="AW114" s="13" t="s">
        <v>38</v>
      </c>
      <c r="AX114" s="13" t="s">
        <v>78</v>
      </c>
      <c r="AY114" s="215" t="s">
        <v>141</v>
      </c>
    </row>
    <row r="115" spans="2:51" s="13" customFormat="1" ht="11.25">
      <c r="B115" s="205"/>
      <c r="C115" s="206"/>
      <c r="D115" s="196" t="s">
        <v>154</v>
      </c>
      <c r="E115" s="207" t="s">
        <v>19</v>
      </c>
      <c r="F115" s="208" t="s">
        <v>556</v>
      </c>
      <c r="G115" s="206"/>
      <c r="H115" s="209">
        <v>234.24</v>
      </c>
      <c r="I115" s="210"/>
      <c r="J115" s="206"/>
      <c r="K115" s="206"/>
      <c r="L115" s="211"/>
      <c r="M115" s="212"/>
      <c r="N115" s="213"/>
      <c r="O115" s="213"/>
      <c r="P115" s="213"/>
      <c r="Q115" s="213"/>
      <c r="R115" s="213"/>
      <c r="S115" s="213"/>
      <c r="T115" s="214"/>
      <c r="AT115" s="215" t="s">
        <v>154</v>
      </c>
      <c r="AU115" s="215" t="s">
        <v>152</v>
      </c>
      <c r="AV115" s="13" t="s">
        <v>88</v>
      </c>
      <c r="AW115" s="13" t="s">
        <v>38</v>
      </c>
      <c r="AX115" s="13" t="s">
        <v>78</v>
      </c>
      <c r="AY115" s="215" t="s">
        <v>141</v>
      </c>
    </row>
    <row r="116" spans="2:51" s="13" customFormat="1" ht="11.25">
      <c r="B116" s="205"/>
      <c r="C116" s="206"/>
      <c r="D116" s="196" t="s">
        <v>154</v>
      </c>
      <c r="E116" s="207" t="s">
        <v>19</v>
      </c>
      <c r="F116" s="208" t="s">
        <v>557</v>
      </c>
      <c r="G116" s="206"/>
      <c r="H116" s="209">
        <v>34.2</v>
      </c>
      <c r="I116" s="210"/>
      <c r="J116" s="206"/>
      <c r="K116" s="206"/>
      <c r="L116" s="211"/>
      <c r="M116" s="212"/>
      <c r="N116" s="213"/>
      <c r="O116" s="213"/>
      <c r="P116" s="213"/>
      <c r="Q116" s="213"/>
      <c r="R116" s="213"/>
      <c r="S116" s="213"/>
      <c r="T116" s="214"/>
      <c r="AT116" s="215" t="s">
        <v>154</v>
      </c>
      <c r="AU116" s="215" t="s">
        <v>152</v>
      </c>
      <c r="AV116" s="13" t="s">
        <v>88</v>
      </c>
      <c r="AW116" s="13" t="s">
        <v>38</v>
      </c>
      <c r="AX116" s="13" t="s">
        <v>78</v>
      </c>
      <c r="AY116" s="215" t="s">
        <v>141</v>
      </c>
    </row>
    <row r="117" spans="2:51" s="13" customFormat="1" ht="11.25">
      <c r="B117" s="205"/>
      <c r="C117" s="206"/>
      <c r="D117" s="196" t="s">
        <v>154</v>
      </c>
      <c r="E117" s="207" t="s">
        <v>19</v>
      </c>
      <c r="F117" s="208" t="s">
        <v>558</v>
      </c>
      <c r="G117" s="206"/>
      <c r="H117" s="209">
        <v>8.36</v>
      </c>
      <c r="I117" s="210"/>
      <c r="J117" s="206"/>
      <c r="K117" s="206"/>
      <c r="L117" s="211"/>
      <c r="M117" s="212"/>
      <c r="N117" s="213"/>
      <c r="O117" s="213"/>
      <c r="P117" s="213"/>
      <c r="Q117" s="213"/>
      <c r="R117" s="213"/>
      <c r="S117" s="213"/>
      <c r="T117" s="214"/>
      <c r="AT117" s="215" t="s">
        <v>154</v>
      </c>
      <c r="AU117" s="215" t="s">
        <v>152</v>
      </c>
      <c r="AV117" s="13" t="s">
        <v>88</v>
      </c>
      <c r="AW117" s="13" t="s">
        <v>38</v>
      </c>
      <c r="AX117" s="13" t="s">
        <v>78</v>
      </c>
      <c r="AY117" s="215" t="s">
        <v>141</v>
      </c>
    </row>
    <row r="118" spans="2:51" s="15" customFormat="1" ht="11.25">
      <c r="B118" s="227"/>
      <c r="C118" s="228"/>
      <c r="D118" s="196" t="s">
        <v>154</v>
      </c>
      <c r="E118" s="229" t="s">
        <v>19</v>
      </c>
      <c r="F118" s="230" t="s">
        <v>193</v>
      </c>
      <c r="G118" s="228"/>
      <c r="H118" s="231">
        <v>632</v>
      </c>
      <c r="I118" s="232"/>
      <c r="J118" s="228"/>
      <c r="K118" s="228"/>
      <c r="L118" s="233"/>
      <c r="M118" s="234"/>
      <c r="N118" s="235"/>
      <c r="O118" s="235"/>
      <c r="P118" s="235"/>
      <c r="Q118" s="235"/>
      <c r="R118" s="235"/>
      <c r="S118" s="235"/>
      <c r="T118" s="236"/>
      <c r="AT118" s="237" t="s">
        <v>154</v>
      </c>
      <c r="AU118" s="237" t="s">
        <v>152</v>
      </c>
      <c r="AV118" s="15" t="s">
        <v>151</v>
      </c>
      <c r="AW118" s="15" t="s">
        <v>38</v>
      </c>
      <c r="AX118" s="15" t="s">
        <v>86</v>
      </c>
      <c r="AY118" s="237" t="s">
        <v>141</v>
      </c>
    </row>
    <row r="119" spans="2:65" s="1" customFormat="1" ht="16.5" customHeight="1">
      <c r="B119" s="35"/>
      <c r="C119" s="181" t="s">
        <v>216</v>
      </c>
      <c r="D119" s="181" t="s">
        <v>146</v>
      </c>
      <c r="E119" s="182" t="s">
        <v>559</v>
      </c>
      <c r="F119" s="183" t="s">
        <v>560</v>
      </c>
      <c r="G119" s="184" t="s">
        <v>287</v>
      </c>
      <c r="H119" s="185">
        <v>158.27</v>
      </c>
      <c r="I119" s="186"/>
      <c r="J119" s="187">
        <f>ROUND(I119*H119,2)</f>
        <v>0</v>
      </c>
      <c r="K119" s="183" t="s">
        <v>150</v>
      </c>
      <c r="L119" s="39"/>
      <c r="M119" s="188" t="s">
        <v>19</v>
      </c>
      <c r="N119" s="189" t="s">
        <v>49</v>
      </c>
      <c r="O119" s="64"/>
      <c r="P119" s="190">
        <f>O119*H119</f>
        <v>0</v>
      </c>
      <c r="Q119" s="190">
        <v>0.02065</v>
      </c>
      <c r="R119" s="190">
        <f>Q119*H119</f>
        <v>3.2682755000000006</v>
      </c>
      <c r="S119" s="190">
        <v>0</v>
      </c>
      <c r="T119" s="191">
        <f>S119*H119</f>
        <v>0</v>
      </c>
      <c r="AR119" s="192" t="s">
        <v>151</v>
      </c>
      <c r="AT119" s="192" t="s">
        <v>146</v>
      </c>
      <c r="AU119" s="192" t="s">
        <v>152</v>
      </c>
      <c r="AY119" s="18" t="s">
        <v>141</v>
      </c>
      <c r="BE119" s="193">
        <f>IF(N119="základní",J119,0)</f>
        <v>0</v>
      </c>
      <c r="BF119" s="193">
        <f>IF(N119="snížená",J119,0)</f>
        <v>0</v>
      </c>
      <c r="BG119" s="193">
        <f>IF(N119="zákl. přenesená",J119,0)</f>
        <v>0</v>
      </c>
      <c r="BH119" s="193">
        <f>IF(N119="sníž. přenesená",J119,0)</f>
        <v>0</v>
      </c>
      <c r="BI119" s="193">
        <f>IF(N119="nulová",J119,0)</f>
        <v>0</v>
      </c>
      <c r="BJ119" s="18" t="s">
        <v>86</v>
      </c>
      <c r="BK119" s="193">
        <f>ROUND(I119*H119,2)</f>
        <v>0</v>
      </c>
      <c r="BL119" s="18" t="s">
        <v>151</v>
      </c>
      <c r="BM119" s="192" t="s">
        <v>561</v>
      </c>
    </row>
    <row r="120" spans="2:51" s="12" customFormat="1" ht="11.25">
      <c r="B120" s="194"/>
      <c r="C120" s="195"/>
      <c r="D120" s="196" t="s">
        <v>154</v>
      </c>
      <c r="E120" s="197" t="s">
        <v>19</v>
      </c>
      <c r="F120" s="198" t="s">
        <v>562</v>
      </c>
      <c r="G120" s="195"/>
      <c r="H120" s="197" t="s">
        <v>19</v>
      </c>
      <c r="I120" s="199"/>
      <c r="J120" s="195"/>
      <c r="K120" s="195"/>
      <c r="L120" s="200"/>
      <c r="M120" s="201"/>
      <c r="N120" s="202"/>
      <c r="O120" s="202"/>
      <c r="P120" s="202"/>
      <c r="Q120" s="202"/>
      <c r="R120" s="202"/>
      <c r="S120" s="202"/>
      <c r="T120" s="203"/>
      <c r="AT120" s="204" t="s">
        <v>154</v>
      </c>
      <c r="AU120" s="204" t="s">
        <v>152</v>
      </c>
      <c r="AV120" s="12" t="s">
        <v>86</v>
      </c>
      <c r="AW120" s="12" t="s">
        <v>38</v>
      </c>
      <c r="AX120" s="12" t="s">
        <v>78</v>
      </c>
      <c r="AY120" s="204" t="s">
        <v>141</v>
      </c>
    </row>
    <row r="121" spans="2:51" s="13" customFormat="1" ht="11.25">
      <c r="B121" s="205"/>
      <c r="C121" s="206"/>
      <c r="D121" s="196" t="s">
        <v>154</v>
      </c>
      <c r="E121" s="207" t="s">
        <v>19</v>
      </c>
      <c r="F121" s="208" t="s">
        <v>563</v>
      </c>
      <c r="G121" s="206"/>
      <c r="H121" s="209">
        <v>158.27</v>
      </c>
      <c r="I121" s="210"/>
      <c r="J121" s="206"/>
      <c r="K121" s="206"/>
      <c r="L121" s="211"/>
      <c r="M121" s="212"/>
      <c r="N121" s="213"/>
      <c r="O121" s="213"/>
      <c r="P121" s="213"/>
      <c r="Q121" s="213"/>
      <c r="R121" s="213"/>
      <c r="S121" s="213"/>
      <c r="T121" s="214"/>
      <c r="AT121" s="215" t="s">
        <v>154</v>
      </c>
      <c r="AU121" s="215" t="s">
        <v>152</v>
      </c>
      <c r="AV121" s="13" t="s">
        <v>88</v>
      </c>
      <c r="AW121" s="13" t="s">
        <v>38</v>
      </c>
      <c r="AX121" s="13" t="s">
        <v>86</v>
      </c>
      <c r="AY121" s="215" t="s">
        <v>141</v>
      </c>
    </row>
    <row r="122" spans="2:65" s="1" customFormat="1" ht="24" customHeight="1">
      <c r="B122" s="35"/>
      <c r="C122" s="181" t="s">
        <v>142</v>
      </c>
      <c r="D122" s="181" t="s">
        <v>146</v>
      </c>
      <c r="E122" s="182" t="s">
        <v>564</v>
      </c>
      <c r="F122" s="183" t="s">
        <v>565</v>
      </c>
      <c r="G122" s="184" t="s">
        <v>287</v>
      </c>
      <c r="H122" s="185">
        <v>496.79</v>
      </c>
      <c r="I122" s="186"/>
      <c r="J122" s="187">
        <f>ROUND(I122*H122,2)</f>
        <v>0</v>
      </c>
      <c r="K122" s="183" t="s">
        <v>150</v>
      </c>
      <c r="L122" s="39"/>
      <c r="M122" s="188" t="s">
        <v>19</v>
      </c>
      <c r="N122" s="189" t="s">
        <v>49</v>
      </c>
      <c r="O122" s="64"/>
      <c r="P122" s="190">
        <f>O122*H122</f>
        <v>0</v>
      </c>
      <c r="Q122" s="190">
        <v>0</v>
      </c>
      <c r="R122" s="190">
        <f>Q122*H122</f>
        <v>0</v>
      </c>
      <c r="S122" s="190">
        <v>0</v>
      </c>
      <c r="T122" s="191">
        <f>S122*H122</f>
        <v>0</v>
      </c>
      <c r="AR122" s="192" t="s">
        <v>151</v>
      </c>
      <c r="AT122" s="192" t="s">
        <v>146</v>
      </c>
      <c r="AU122" s="192" t="s">
        <v>152</v>
      </c>
      <c r="AY122" s="18" t="s">
        <v>141</v>
      </c>
      <c r="BE122" s="193">
        <f>IF(N122="základní",J122,0)</f>
        <v>0</v>
      </c>
      <c r="BF122" s="193">
        <f>IF(N122="snížená",J122,0)</f>
        <v>0</v>
      </c>
      <c r="BG122" s="193">
        <f>IF(N122="zákl. přenesená",J122,0)</f>
        <v>0</v>
      </c>
      <c r="BH122" s="193">
        <f>IF(N122="sníž. přenesená",J122,0)</f>
        <v>0</v>
      </c>
      <c r="BI122" s="193">
        <f>IF(N122="nulová",J122,0)</f>
        <v>0</v>
      </c>
      <c r="BJ122" s="18" t="s">
        <v>86</v>
      </c>
      <c r="BK122" s="193">
        <f>ROUND(I122*H122,2)</f>
        <v>0</v>
      </c>
      <c r="BL122" s="18" t="s">
        <v>151</v>
      </c>
      <c r="BM122" s="192" t="s">
        <v>566</v>
      </c>
    </row>
    <row r="123" spans="2:47" s="1" customFormat="1" ht="58.5">
      <c r="B123" s="35"/>
      <c r="C123" s="36"/>
      <c r="D123" s="196" t="s">
        <v>200</v>
      </c>
      <c r="E123" s="36"/>
      <c r="F123" s="238" t="s">
        <v>567</v>
      </c>
      <c r="G123" s="36"/>
      <c r="H123" s="36"/>
      <c r="I123" s="108"/>
      <c r="J123" s="36"/>
      <c r="K123" s="36"/>
      <c r="L123" s="39"/>
      <c r="M123" s="239"/>
      <c r="N123" s="64"/>
      <c r="O123" s="64"/>
      <c r="P123" s="64"/>
      <c r="Q123" s="64"/>
      <c r="R123" s="64"/>
      <c r="S123" s="64"/>
      <c r="T123" s="65"/>
      <c r="AT123" s="18" t="s">
        <v>200</v>
      </c>
      <c r="AU123" s="18" t="s">
        <v>152</v>
      </c>
    </row>
    <row r="124" spans="2:47" s="1" customFormat="1" ht="19.5">
      <c r="B124" s="35"/>
      <c r="C124" s="36"/>
      <c r="D124" s="196" t="s">
        <v>202</v>
      </c>
      <c r="E124" s="36"/>
      <c r="F124" s="238" t="s">
        <v>568</v>
      </c>
      <c r="G124" s="36"/>
      <c r="H124" s="36"/>
      <c r="I124" s="108"/>
      <c r="J124" s="36"/>
      <c r="K124" s="36"/>
      <c r="L124" s="39"/>
      <c r="M124" s="239"/>
      <c r="N124" s="64"/>
      <c r="O124" s="64"/>
      <c r="P124" s="64"/>
      <c r="Q124" s="64"/>
      <c r="R124" s="64"/>
      <c r="S124" s="64"/>
      <c r="T124" s="65"/>
      <c r="AT124" s="18" t="s">
        <v>202</v>
      </c>
      <c r="AU124" s="18" t="s">
        <v>152</v>
      </c>
    </row>
    <row r="125" spans="2:65" s="1" customFormat="1" ht="16.5" customHeight="1">
      <c r="B125" s="35"/>
      <c r="C125" s="240" t="s">
        <v>226</v>
      </c>
      <c r="D125" s="240" t="s">
        <v>227</v>
      </c>
      <c r="E125" s="241" t="s">
        <v>320</v>
      </c>
      <c r="F125" s="242" t="s">
        <v>321</v>
      </c>
      <c r="G125" s="243" t="s">
        <v>287</v>
      </c>
      <c r="H125" s="244">
        <v>546.469</v>
      </c>
      <c r="I125" s="245"/>
      <c r="J125" s="246">
        <f>ROUND(I125*H125,2)</f>
        <v>0</v>
      </c>
      <c r="K125" s="242" t="s">
        <v>150</v>
      </c>
      <c r="L125" s="247"/>
      <c r="M125" s="248" t="s">
        <v>19</v>
      </c>
      <c r="N125" s="249" t="s">
        <v>49</v>
      </c>
      <c r="O125" s="64"/>
      <c r="P125" s="190">
        <f>O125*H125</f>
        <v>0</v>
      </c>
      <c r="Q125" s="190">
        <v>4E-05</v>
      </c>
      <c r="R125" s="190">
        <f>Q125*H125</f>
        <v>0.021858760000000005</v>
      </c>
      <c r="S125" s="190">
        <v>0</v>
      </c>
      <c r="T125" s="191">
        <f>S125*H125</f>
        <v>0</v>
      </c>
      <c r="AR125" s="192" t="s">
        <v>230</v>
      </c>
      <c r="AT125" s="192" t="s">
        <v>227</v>
      </c>
      <c r="AU125" s="192" t="s">
        <v>152</v>
      </c>
      <c r="AY125" s="18" t="s">
        <v>141</v>
      </c>
      <c r="BE125" s="193">
        <f>IF(N125="základní",J125,0)</f>
        <v>0</v>
      </c>
      <c r="BF125" s="193">
        <f>IF(N125="snížená",J125,0)</f>
        <v>0</v>
      </c>
      <c r="BG125" s="193">
        <f>IF(N125="zákl. přenesená",J125,0)</f>
        <v>0</v>
      </c>
      <c r="BH125" s="193">
        <f>IF(N125="sníž. přenesená",J125,0)</f>
        <v>0</v>
      </c>
      <c r="BI125" s="193">
        <f>IF(N125="nulová",J125,0)</f>
        <v>0</v>
      </c>
      <c r="BJ125" s="18" t="s">
        <v>86</v>
      </c>
      <c r="BK125" s="193">
        <f>ROUND(I125*H125,2)</f>
        <v>0</v>
      </c>
      <c r="BL125" s="18" t="s">
        <v>151</v>
      </c>
      <c r="BM125" s="192" t="s">
        <v>569</v>
      </c>
    </row>
    <row r="126" spans="2:51" s="12" customFormat="1" ht="11.25">
      <c r="B126" s="194"/>
      <c r="C126" s="195"/>
      <c r="D126" s="196" t="s">
        <v>154</v>
      </c>
      <c r="E126" s="197" t="s">
        <v>19</v>
      </c>
      <c r="F126" s="198" t="s">
        <v>204</v>
      </c>
      <c r="G126" s="195"/>
      <c r="H126" s="197" t="s">
        <v>19</v>
      </c>
      <c r="I126" s="199"/>
      <c r="J126" s="195"/>
      <c r="K126" s="195"/>
      <c r="L126" s="200"/>
      <c r="M126" s="201"/>
      <c r="N126" s="202"/>
      <c r="O126" s="202"/>
      <c r="P126" s="202"/>
      <c r="Q126" s="202"/>
      <c r="R126" s="202"/>
      <c r="S126" s="202"/>
      <c r="T126" s="203"/>
      <c r="AT126" s="204" t="s">
        <v>154</v>
      </c>
      <c r="AU126" s="204" t="s">
        <v>152</v>
      </c>
      <c r="AV126" s="12" t="s">
        <v>86</v>
      </c>
      <c r="AW126" s="12" t="s">
        <v>38</v>
      </c>
      <c r="AX126" s="12" t="s">
        <v>78</v>
      </c>
      <c r="AY126" s="204" t="s">
        <v>141</v>
      </c>
    </row>
    <row r="127" spans="2:51" s="13" customFormat="1" ht="11.25">
      <c r="B127" s="205"/>
      <c r="C127" s="206"/>
      <c r="D127" s="196" t="s">
        <v>154</v>
      </c>
      <c r="E127" s="207" t="s">
        <v>19</v>
      </c>
      <c r="F127" s="208" t="s">
        <v>570</v>
      </c>
      <c r="G127" s="206"/>
      <c r="H127" s="209">
        <v>254.4</v>
      </c>
      <c r="I127" s="210"/>
      <c r="J127" s="206"/>
      <c r="K127" s="206"/>
      <c r="L127" s="211"/>
      <c r="M127" s="212"/>
      <c r="N127" s="213"/>
      <c r="O127" s="213"/>
      <c r="P127" s="213"/>
      <c r="Q127" s="213"/>
      <c r="R127" s="213"/>
      <c r="S127" s="213"/>
      <c r="T127" s="214"/>
      <c r="AT127" s="215" t="s">
        <v>154</v>
      </c>
      <c r="AU127" s="215" t="s">
        <v>152</v>
      </c>
      <c r="AV127" s="13" t="s">
        <v>88</v>
      </c>
      <c r="AW127" s="13" t="s">
        <v>38</v>
      </c>
      <c r="AX127" s="13" t="s">
        <v>78</v>
      </c>
      <c r="AY127" s="215" t="s">
        <v>141</v>
      </c>
    </row>
    <row r="128" spans="2:51" s="13" customFormat="1" ht="11.25">
      <c r="B128" s="205"/>
      <c r="C128" s="206"/>
      <c r="D128" s="196" t="s">
        <v>154</v>
      </c>
      <c r="E128" s="207" t="s">
        <v>19</v>
      </c>
      <c r="F128" s="208" t="s">
        <v>571</v>
      </c>
      <c r="G128" s="206"/>
      <c r="H128" s="209">
        <v>212.64</v>
      </c>
      <c r="I128" s="210"/>
      <c r="J128" s="206"/>
      <c r="K128" s="206"/>
      <c r="L128" s="211"/>
      <c r="M128" s="212"/>
      <c r="N128" s="213"/>
      <c r="O128" s="213"/>
      <c r="P128" s="213"/>
      <c r="Q128" s="213"/>
      <c r="R128" s="213"/>
      <c r="S128" s="213"/>
      <c r="T128" s="214"/>
      <c r="AT128" s="215" t="s">
        <v>154</v>
      </c>
      <c r="AU128" s="215" t="s">
        <v>152</v>
      </c>
      <c r="AV128" s="13" t="s">
        <v>88</v>
      </c>
      <c r="AW128" s="13" t="s">
        <v>38</v>
      </c>
      <c r="AX128" s="13" t="s">
        <v>78</v>
      </c>
      <c r="AY128" s="215" t="s">
        <v>141</v>
      </c>
    </row>
    <row r="129" spans="2:51" s="13" customFormat="1" ht="11.25">
      <c r="B129" s="205"/>
      <c r="C129" s="206"/>
      <c r="D129" s="196" t="s">
        <v>154</v>
      </c>
      <c r="E129" s="207" t="s">
        <v>19</v>
      </c>
      <c r="F129" s="208" t="s">
        <v>292</v>
      </c>
      <c r="G129" s="206"/>
      <c r="H129" s="209">
        <v>22.95</v>
      </c>
      <c r="I129" s="210"/>
      <c r="J129" s="206"/>
      <c r="K129" s="206"/>
      <c r="L129" s="211"/>
      <c r="M129" s="212"/>
      <c r="N129" s="213"/>
      <c r="O129" s="213"/>
      <c r="P129" s="213"/>
      <c r="Q129" s="213"/>
      <c r="R129" s="213"/>
      <c r="S129" s="213"/>
      <c r="T129" s="214"/>
      <c r="AT129" s="215" t="s">
        <v>154</v>
      </c>
      <c r="AU129" s="215" t="s">
        <v>152</v>
      </c>
      <c r="AV129" s="13" t="s">
        <v>88</v>
      </c>
      <c r="AW129" s="13" t="s">
        <v>38</v>
      </c>
      <c r="AX129" s="13" t="s">
        <v>78</v>
      </c>
      <c r="AY129" s="215" t="s">
        <v>141</v>
      </c>
    </row>
    <row r="130" spans="2:51" s="13" customFormat="1" ht="11.25">
      <c r="B130" s="205"/>
      <c r="C130" s="206"/>
      <c r="D130" s="196" t="s">
        <v>154</v>
      </c>
      <c r="E130" s="207" t="s">
        <v>19</v>
      </c>
      <c r="F130" s="208" t="s">
        <v>572</v>
      </c>
      <c r="G130" s="206"/>
      <c r="H130" s="209">
        <v>6.8</v>
      </c>
      <c r="I130" s="210"/>
      <c r="J130" s="206"/>
      <c r="K130" s="206"/>
      <c r="L130" s="211"/>
      <c r="M130" s="212"/>
      <c r="N130" s="213"/>
      <c r="O130" s="213"/>
      <c r="P130" s="213"/>
      <c r="Q130" s="213"/>
      <c r="R130" s="213"/>
      <c r="S130" s="213"/>
      <c r="T130" s="214"/>
      <c r="AT130" s="215" t="s">
        <v>154</v>
      </c>
      <c r="AU130" s="215" t="s">
        <v>152</v>
      </c>
      <c r="AV130" s="13" t="s">
        <v>88</v>
      </c>
      <c r="AW130" s="13" t="s">
        <v>38</v>
      </c>
      <c r="AX130" s="13" t="s">
        <v>78</v>
      </c>
      <c r="AY130" s="215" t="s">
        <v>141</v>
      </c>
    </row>
    <row r="131" spans="2:51" s="15" customFormat="1" ht="11.25">
      <c r="B131" s="227"/>
      <c r="C131" s="228"/>
      <c r="D131" s="196" t="s">
        <v>154</v>
      </c>
      <c r="E131" s="229" t="s">
        <v>19</v>
      </c>
      <c r="F131" s="230" t="s">
        <v>193</v>
      </c>
      <c r="G131" s="228"/>
      <c r="H131" s="231">
        <v>496.79</v>
      </c>
      <c r="I131" s="232"/>
      <c r="J131" s="228"/>
      <c r="K131" s="228"/>
      <c r="L131" s="233"/>
      <c r="M131" s="234"/>
      <c r="N131" s="235"/>
      <c r="O131" s="235"/>
      <c r="P131" s="235"/>
      <c r="Q131" s="235"/>
      <c r="R131" s="235"/>
      <c r="S131" s="235"/>
      <c r="T131" s="236"/>
      <c r="AT131" s="237" t="s">
        <v>154</v>
      </c>
      <c r="AU131" s="237" t="s">
        <v>152</v>
      </c>
      <c r="AV131" s="15" t="s">
        <v>151</v>
      </c>
      <c r="AW131" s="15" t="s">
        <v>38</v>
      </c>
      <c r="AX131" s="15" t="s">
        <v>78</v>
      </c>
      <c r="AY131" s="237" t="s">
        <v>141</v>
      </c>
    </row>
    <row r="132" spans="2:51" s="13" customFormat="1" ht="11.25">
      <c r="B132" s="205"/>
      <c r="C132" s="206"/>
      <c r="D132" s="196" t="s">
        <v>154</v>
      </c>
      <c r="E132" s="207" t="s">
        <v>19</v>
      </c>
      <c r="F132" s="208" t="s">
        <v>573</v>
      </c>
      <c r="G132" s="206"/>
      <c r="H132" s="209">
        <v>546.469</v>
      </c>
      <c r="I132" s="210"/>
      <c r="J132" s="206"/>
      <c r="K132" s="206"/>
      <c r="L132" s="211"/>
      <c r="M132" s="212"/>
      <c r="N132" s="213"/>
      <c r="O132" s="213"/>
      <c r="P132" s="213"/>
      <c r="Q132" s="213"/>
      <c r="R132" s="213"/>
      <c r="S132" s="213"/>
      <c r="T132" s="214"/>
      <c r="AT132" s="215" t="s">
        <v>154</v>
      </c>
      <c r="AU132" s="215" t="s">
        <v>152</v>
      </c>
      <c r="AV132" s="13" t="s">
        <v>88</v>
      </c>
      <c r="AW132" s="13" t="s">
        <v>38</v>
      </c>
      <c r="AX132" s="13" t="s">
        <v>86</v>
      </c>
      <c r="AY132" s="215" t="s">
        <v>141</v>
      </c>
    </row>
    <row r="133" spans="2:65" s="1" customFormat="1" ht="16.5" customHeight="1">
      <c r="B133" s="35"/>
      <c r="C133" s="181" t="s">
        <v>230</v>
      </c>
      <c r="D133" s="181" t="s">
        <v>146</v>
      </c>
      <c r="E133" s="182" t="s">
        <v>315</v>
      </c>
      <c r="F133" s="183" t="s">
        <v>316</v>
      </c>
      <c r="G133" s="184" t="s">
        <v>287</v>
      </c>
      <c r="H133" s="185">
        <v>158.79</v>
      </c>
      <c r="I133" s="186"/>
      <c r="J133" s="187">
        <f>ROUND(I133*H133,2)</f>
        <v>0</v>
      </c>
      <c r="K133" s="183" t="s">
        <v>150</v>
      </c>
      <c r="L133" s="39"/>
      <c r="M133" s="188" t="s">
        <v>19</v>
      </c>
      <c r="N133" s="189" t="s">
        <v>49</v>
      </c>
      <c r="O133" s="64"/>
      <c r="P133" s="190">
        <f>O133*H133</f>
        <v>0</v>
      </c>
      <c r="Q133" s="190">
        <v>0.00025</v>
      </c>
      <c r="R133" s="190">
        <f>Q133*H133</f>
        <v>0.0396975</v>
      </c>
      <c r="S133" s="190">
        <v>0</v>
      </c>
      <c r="T133" s="191">
        <f>S133*H133</f>
        <v>0</v>
      </c>
      <c r="AR133" s="192" t="s">
        <v>151</v>
      </c>
      <c r="AT133" s="192" t="s">
        <v>146</v>
      </c>
      <c r="AU133" s="192" t="s">
        <v>152</v>
      </c>
      <c r="AY133" s="18" t="s">
        <v>141</v>
      </c>
      <c r="BE133" s="193">
        <f>IF(N133="základní",J133,0)</f>
        <v>0</v>
      </c>
      <c r="BF133" s="193">
        <f>IF(N133="snížená",J133,0)</f>
        <v>0</v>
      </c>
      <c r="BG133" s="193">
        <f>IF(N133="zákl. přenesená",J133,0)</f>
        <v>0</v>
      </c>
      <c r="BH133" s="193">
        <f>IF(N133="sníž. přenesená",J133,0)</f>
        <v>0</v>
      </c>
      <c r="BI133" s="193">
        <f>IF(N133="nulová",J133,0)</f>
        <v>0</v>
      </c>
      <c r="BJ133" s="18" t="s">
        <v>86</v>
      </c>
      <c r="BK133" s="193">
        <f>ROUND(I133*H133,2)</f>
        <v>0</v>
      </c>
      <c r="BL133" s="18" t="s">
        <v>151</v>
      </c>
      <c r="BM133" s="192" t="s">
        <v>574</v>
      </c>
    </row>
    <row r="134" spans="2:47" s="1" customFormat="1" ht="58.5">
      <c r="B134" s="35"/>
      <c r="C134" s="36"/>
      <c r="D134" s="196" t="s">
        <v>200</v>
      </c>
      <c r="E134" s="36"/>
      <c r="F134" s="238" t="s">
        <v>307</v>
      </c>
      <c r="G134" s="36"/>
      <c r="H134" s="36"/>
      <c r="I134" s="108"/>
      <c r="J134" s="36"/>
      <c r="K134" s="36"/>
      <c r="L134" s="39"/>
      <c r="M134" s="239"/>
      <c r="N134" s="64"/>
      <c r="O134" s="64"/>
      <c r="P134" s="64"/>
      <c r="Q134" s="64"/>
      <c r="R134" s="64"/>
      <c r="S134" s="64"/>
      <c r="T134" s="65"/>
      <c r="AT134" s="18" t="s">
        <v>200</v>
      </c>
      <c r="AU134" s="18" t="s">
        <v>152</v>
      </c>
    </row>
    <row r="135" spans="2:65" s="1" customFormat="1" ht="16.5" customHeight="1">
      <c r="B135" s="35"/>
      <c r="C135" s="240" t="s">
        <v>242</v>
      </c>
      <c r="D135" s="240" t="s">
        <v>227</v>
      </c>
      <c r="E135" s="241" t="s">
        <v>575</v>
      </c>
      <c r="F135" s="242" t="s">
        <v>576</v>
      </c>
      <c r="G135" s="243" t="s">
        <v>287</v>
      </c>
      <c r="H135" s="244">
        <v>174.097</v>
      </c>
      <c r="I135" s="245"/>
      <c r="J135" s="246">
        <f>ROUND(I135*H135,2)</f>
        <v>0</v>
      </c>
      <c r="K135" s="242" t="s">
        <v>150</v>
      </c>
      <c r="L135" s="247"/>
      <c r="M135" s="248" t="s">
        <v>19</v>
      </c>
      <c r="N135" s="249" t="s">
        <v>49</v>
      </c>
      <c r="O135" s="64"/>
      <c r="P135" s="190">
        <f>O135*H135</f>
        <v>0</v>
      </c>
      <c r="Q135" s="190">
        <v>0.0002</v>
      </c>
      <c r="R135" s="190">
        <f>Q135*H135</f>
        <v>0.0348194</v>
      </c>
      <c r="S135" s="190">
        <v>0</v>
      </c>
      <c r="T135" s="191">
        <f>S135*H135</f>
        <v>0</v>
      </c>
      <c r="AR135" s="192" t="s">
        <v>230</v>
      </c>
      <c r="AT135" s="192" t="s">
        <v>227</v>
      </c>
      <c r="AU135" s="192" t="s">
        <v>152</v>
      </c>
      <c r="AY135" s="18" t="s">
        <v>141</v>
      </c>
      <c r="BE135" s="193">
        <f>IF(N135="základní",J135,0)</f>
        <v>0</v>
      </c>
      <c r="BF135" s="193">
        <f>IF(N135="snížená",J135,0)</f>
        <v>0</v>
      </c>
      <c r="BG135" s="193">
        <f>IF(N135="zákl. přenesená",J135,0)</f>
        <v>0</v>
      </c>
      <c r="BH135" s="193">
        <f>IF(N135="sníž. přenesená",J135,0)</f>
        <v>0</v>
      </c>
      <c r="BI135" s="193">
        <f>IF(N135="nulová",J135,0)</f>
        <v>0</v>
      </c>
      <c r="BJ135" s="18" t="s">
        <v>86</v>
      </c>
      <c r="BK135" s="193">
        <f>ROUND(I135*H135,2)</f>
        <v>0</v>
      </c>
      <c r="BL135" s="18" t="s">
        <v>151</v>
      </c>
      <c r="BM135" s="192" t="s">
        <v>577</v>
      </c>
    </row>
    <row r="136" spans="2:51" s="12" customFormat="1" ht="11.25">
      <c r="B136" s="194"/>
      <c r="C136" s="195"/>
      <c r="D136" s="196" t="s">
        <v>154</v>
      </c>
      <c r="E136" s="197" t="s">
        <v>19</v>
      </c>
      <c r="F136" s="198" t="s">
        <v>562</v>
      </c>
      <c r="G136" s="195"/>
      <c r="H136" s="197" t="s">
        <v>19</v>
      </c>
      <c r="I136" s="199"/>
      <c r="J136" s="195"/>
      <c r="K136" s="195"/>
      <c r="L136" s="200"/>
      <c r="M136" s="201"/>
      <c r="N136" s="202"/>
      <c r="O136" s="202"/>
      <c r="P136" s="202"/>
      <c r="Q136" s="202"/>
      <c r="R136" s="202"/>
      <c r="S136" s="202"/>
      <c r="T136" s="203"/>
      <c r="AT136" s="204" t="s">
        <v>154</v>
      </c>
      <c r="AU136" s="204" t="s">
        <v>152</v>
      </c>
      <c r="AV136" s="12" t="s">
        <v>86</v>
      </c>
      <c r="AW136" s="12" t="s">
        <v>38</v>
      </c>
      <c r="AX136" s="12" t="s">
        <v>78</v>
      </c>
      <c r="AY136" s="204" t="s">
        <v>141</v>
      </c>
    </row>
    <row r="137" spans="2:51" s="13" customFormat="1" ht="11.25">
      <c r="B137" s="205"/>
      <c r="C137" s="206"/>
      <c r="D137" s="196" t="s">
        <v>154</v>
      </c>
      <c r="E137" s="207" t="s">
        <v>19</v>
      </c>
      <c r="F137" s="208" t="s">
        <v>563</v>
      </c>
      <c r="G137" s="206"/>
      <c r="H137" s="209">
        <v>158.27</v>
      </c>
      <c r="I137" s="210"/>
      <c r="J137" s="206"/>
      <c r="K137" s="206"/>
      <c r="L137" s="211"/>
      <c r="M137" s="212"/>
      <c r="N137" s="213"/>
      <c r="O137" s="213"/>
      <c r="P137" s="213"/>
      <c r="Q137" s="213"/>
      <c r="R137" s="213"/>
      <c r="S137" s="213"/>
      <c r="T137" s="214"/>
      <c r="AT137" s="215" t="s">
        <v>154</v>
      </c>
      <c r="AU137" s="215" t="s">
        <v>152</v>
      </c>
      <c r="AV137" s="13" t="s">
        <v>88</v>
      </c>
      <c r="AW137" s="13" t="s">
        <v>38</v>
      </c>
      <c r="AX137" s="13" t="s">
        <v>78</v>
      </c>
      <c r="AY137" s="215" t="s">
        <v>141</v>
      </c>
    </row>
    <row r="138" spans="2:51" s="13" customFormat="1" ht="11.25">
      <c r="B138" s="205"/>
      <c r="C138" s="206"/>
      <c r="D138" s="196" t="s">
        <v>154</v>
      </c>
      <c r="E138" s="207" t="s">
        <v>19</v>
      </c>
      <c r="F138" s="208" t="s">
        <v>578</v>
      </c>
      <c r="G138" s="206"/>
      <c r="H138" s="209">
        <v>174.097</v>
      </c>
      <c r="I138" s="210"/>
      <c r="J138" s="206"/>
      <c r="K138" s="206"/>
      <c r="L138" s="211"/>
      <c r="M138" s="212"/>
      <c r="N138" s="213"/>
      <c r="O138" s="213"/>
      <c r="P138" s="213"/>
      <c r="Q138" s="213"/>
      <c r="R138" s="213"/>
      <c r="S138" s="213"/>
      <c r="T138" s="214"/>
      <c r="AT138" s="215" t="s">
        <v>154</v>
      </c>
      <c r="AU138" s="215" t="s">
        <v>152</v>
      </c>
      <c r="AV138" s="13" t="s">
        <v>88</v>
      </c>
      <c r="AW138" s="13" t="s">
        <v>38</v>
      </c>
      <c r="AX138" s="13" t="s">
        <v>86</v>
      </c>
      <c r="AY138" s="215" t="s">
        <v>141</v>
      </c>
    </row>
    <row r="139" spans="2:63" s="11" customFormat="1" ht="22.9" customHeight="1">
      <c r="B139" s="165"/>
      <c r="C139" s="166"/>
      <c r="D139" s="167" t="s">
        <v>77</v>
      </c>
      <c r="E139" s="179" t="s">
        <v>242</v>
      </c>
      <c r="F139" s="179" t="s">
        <v>351</v>
      </c>
      <c r="G139" s="166"/>
      <c r="H139" s="166"/>
      <c r="I139" s="169"/>
      <c r="J139" s="180">
        <f>BK139</f>
        <v>0</v>
      </c>
      <c r="K139" s="166"/>
      <c r="L139" s="171"/>
      <c r="M139" s="172"/>
      <c r="N139" s="173"/>
      <c r="O139" s="173"/>
      <c r="P139" s="174">
        <f>SUM(P140:P163)</f>
        <v>0</v>
      </c>
      <c r="Q139" s="173"/>
      <c r="R139" s="174">
        <f>SUM(R140:R163)</f>
        <v>0.042430499999999996</v>
      </c>
      <c r="S139" s="173"/>
      <c r="T139" s="175">
        <f>SUM(T140:T163)</f>
        <v>13.792746999999999</v>
      </c>
      <c r="AR139" s="176" t="s">
        <v>86</v>
      </c>
      <c r="AT139" s="177" t="s">
        <v>77</v>
      </c>
      <c r="AU139" s="177" t="s">
        <v>86</v>
      </c>
      <c r="AY139" s="176" t="s">
        <v>141</v>
      </c>
      <c r="BK139" s="178">
        <f>SUM(BK140:BK163)</f>
        <v>0</v>
      </c>
    </row>
    <row r="140" spans="2:65" s="1" customFormat="1" ht="24" customHeight="1">
      <c r="B140" s="35"/>
      <c r="C140" s="181" t="s">
        <v>247</v>
      </c>
      <c r="D140" s="181" t="s">
        <v>146</v>
      </c>
      <c r="E140" s="182" t="s">
        <v>579</v>
      </c>
      <c r="F140" s="183" t="s">
        <v>580</v>
      </c>
      <c r="G140" s="184" t="s">
        <v>149</v>
      </c>
      <c r="H140" s="185">
        <v>202.05</v>
      </c>
      <c r="I140" s="186"/>
      <c r="J140" s="187">
        <f>ROUND(I140*H140,2)</f>
        <v>0</v>
      </c>
      <c r="K140" s="183" t="s">
        <v>150</v>
      </c>
      <c r="L140" s="39"/>
      <c r="M140" s="188" t="s">
        <v>19</v>
      </c>
      <c r="N140" s="189" t="s">
        <v>49</v>
      </c>
      <c r="O140" s="64"/>
      <c r="P140" s="190">
        <f>O140*H140</f>
        <v>0</v>
      </c>
      <c r="Q140" s="190">
        <v>0.00013</v>
      </c>
      <c r="R140" s="190">
        <f>Q140*H140</f>
        <v>0.026266499999999998</v>
      </c>
      <c r="S140" s="190">
        <v>0</v>
      </c>
      <c r="T140" s="191">
        <f>S140*H140</f>
        <v>0</v>
      </c>
      <c r="AR140" s="192" t="s">
        <v>151</v>
      </c>
      <c r="AT140" s="192" t="s">
        <v>146</v>
      </c>
      <c r="AU140" s="192" t="s">
        <v>88</v>
      </c>
      <c r="AY140" s="18" t="s">
        <v>141</v>
      </c>
      <c r="BE140" s="193">
        <f>IF(N140="základní",J140,0)</f>
        <v>0</v>
      </c>
      <c r="BF140" s="193">
        <f>IF(N140="snížená",J140,0)</f>
        <v>0</v>
      </c>
      <c r="BG140" s="193">
        <f>IF(N140="zákl. přenesená",J140,0)</f>
        <v>0</v>
      </c>
      <c r="BH140" s="193">
        <f>IF(N140="sníž. přenesená",J140,0)</f>
        <v>0</v>
      </c>
      <c r="BI140" s="193">
        <f>IF(N140="nulová",J140,0)</f>
        <v>0</v>
      </c>
      <c r="BJ140" s="18" t="s">
        <v>86</v>
      </c>
      <c r="BK140" s="193">
        <f>ROUND(I140*H140,2)</f>
        <v>0</v>
      </c>
      <c r="BL140" s="18" t="s">
        <v>151</v>
      </c>
      <c r="BM140" s="192" t="s">
        <v>581</v>
      </c>
    </row>
    <row r="141" spans="2:47" s="1" customFormat="1" ht="48.75">
      <c r="B141" s="35"/>
      <c r="C141" s="36"/>
      <c r="D141" s="196" t="s">
        <v>200</v>
      </c>
      <c r="E141" s="36"/>
      <c r="F141" s="238" t="s">
        <v>582</v>
      </c>
      <c r="G141" s="36"/>
      <c r="H141" s="36"/>
      <c r="I141" s="108"/>
      <c r="J141" s="36"/>
      <c r="K141" s="36"/>
      <c r="L141" s="39"/>
      <c r="M141" s="239"/>
      <c r="N141" s="64"/>
      <c r="O141" s="64"/>
      <c r="P141" s="64"/>
      <c r="Q141" s="64"/>
      <c r="R141" s="64"/>
      <c r="S141" s="64"/>
      <c r="T141" s="65"/>
      <c r="AT141" s="18" t="s">
        <v>200</v>
      </c>
      <c r="AU141" s="18" t="s">
        <v>88</v>
      </c>
    </row>
    <row r="142" spans="2:51" s="12" customFormat="1" ht="11.25">
      <c r="B142" s="194"/>
      <c r="C142" s="195"/>
      <c r="D142" s="196" t="s">
        <v>154</v>
      </c>
      <c r="E142" s="197" t="s">
        <v>19</v>
      </c>
      <c r="F142" s="198" t="s">
        <v>214</v>
      </c>
      <c r="G142" s="195"/>
      <c r="H142" s="197" t="s">
        <v>19</v>
      </c>
      <c r="I142" s="199"/>
      <c r="J142" s="195"/>
      <c r="K142" s="195"/>
      <c r="L142" s="200"/>
      <c r="M142" s="201"/>
      <c r="N142" s="202"/>
      <c r="O142" s="202"/>
      <c r="P142" s="202"/>
      <c r="Q142" s="202"/>
      <c r="R142" s="202"/>
      <c r="S142" s="202"/>
      <c r="T142" s="203"/>
      <c r="AT142" s="204" t="s">
        <v>154</v>
      </c>
      <c r="AU142" s="204" t="s">
        <v>88</v>
      </c>
      <c r="AV142" s="12" t="s">
        <v>86</v>
      </c>
      <c r="AW142" s="12" t="s">
        <v>38</v>
      </c>
      <c r="AX142" s="12" t="s">
        <v>78</v>
      </c>
      <c r="AY142" s="204" t="s">
        <v>141</v>
      </c>
    </row>
    <row r="143" spans="2:51" s="13" customFormat="1" ht="11.25">
      <c r="B143" s="205"/>
      <c r="C143" s="206"/>
      <c r="D143" s="196" t="s">
        <v>154</v>
      </c>
      <c r="E143" s="207" t="s">
        <v>19</v>
      </c>
      <c r="F143" s="208" t="s">
        <v>583</v>
      </c>
      <c r="G143" s="206"/>
      <c r="H143" s="209">
        <v>202.05</v>
      </c>
      <c r="I143" s="210"/>
      <c r="J143" s="206"/>
      <c r="K143" s="206"/>
      <c r="L143" s="211"/>
      <c r="M143" s="212"/>
      <c r="N143" s="213"/>
      <c r="O143" s="213"/>
      <c r="P143" s="213"/>
      <c r="Q143" s="213"/>
      <c r="R143" s="213"/>
      <c r="S143" s="213"/>
      <c r="T143" s="214"/>
      <c r="AT143" s="215" t="s">
        <v>154</v>
      </c>
      <c r="AU143" s="215" t="s">
        <v>88</v>
      </c>
      <c r="AV143" s="13" t="s">
        <v>88</v>
      </c>
      <c r="AW143" s="13" t="s">
        <v>38</v>
      </c>
      <c r="AX143" s="13" t="s">
        <v>86</v>
      </c>
      <c r="AY143" s="215" t="s">
        <v>141</v>
      </c>
    </row>
    <row r="144" spans="2:65" s="1" customFormat="1" ht="16.5" customHeight="1">
      <c r="B144" s="35"/>
      <c r="C144" s="181" t="s">
        <v>253</v>
      </c>
      <c r="D144" s="181" t="s">
        <v>146</v>
      </c>
      <c r="E144" s="182" t="s">
        <v>584</v>
      </c>
      <c r="F144" s="183" t="s">
        <v>585</v>
      </c>
      <c r="G144" s="184" t="s">
        <v>149</v>
      </c>
      <c r="H144" s="185">
        <v>7.313</v>
      </c>
      <c r="I144" s="186"/>
      <c r="J144" s="187">
        <f>ROUND(I144*H144,2)</f>
        <v>0</v>
      </c>
      <c r="K144" s="183" t="s">
        <v>150</v>
      </c>
      <c r="L144" s="39"/>
      <c r="M144" s="188" t="s">
        <v>19</v>
      </c>
      <c r="N144" s="189" t="s">
        <v>49</v>
      </c>
      <c r="O144" s="64"/>
      <c r="P144" s="190">
        <f>O144*H144</f>
        <v>0</v>
      </c>
      <c r="Q144" s="190">
        <v>0</v>
      </c>
      <c r="R144" s="190">
        <f>Q144*H144</f>
        <v>0</v>
      </c>
      <c r="S144" s="190">
        <v>0.073</v>
      </c>
      <c r="T144" s="191">
        <f>S144*H144</f>
        <v>0.5338489999999999</v>
      </c>
      <c r="AR144" s="192" t="s">
        <v>151</v>
      </c>
      <c r="AT144" s="192" t="s">
        <v>146</v>
      </c>
      <c r="AU144" s="192" t="s">
        <v>88</v>
      </c>
      <c r="AY144" s="18" t="s">
        <v>141</v>
      </c>
      <c r="BE144" s="193">
        <f>IF(N144="základní",J144,0)</f>
        <v>0</v>
      </c>
      <c r="BF144" s="193">
        <f>IF(N144="snížená",J144,0)</f>
        <v>0</v>
      </c>
      <c r="BG144" s="193">
        <f>IF(N144="zákl. přenesená",J144,0)</f>
        <v>0</v>
      </c>
      <c r="BH144" s="193">
        <f>IF(N144="sníž. přenesená",J144,0)</f>
        <v>0</v>
      </c>
      <c r="BI144" s="193">
        <f>IF(N144="nulová",J144,0)</f>
        <v>0</v>
      </c>
      <c r="BJ144" s="18" t="s">
        <v>86</v>
      </c>
      <c r="BK144" s="193">
        <f>ROUND(I144*H144,2)</f>
        <v>0</v>
      </c>
      <c r="BL144" s="18" t="s">
        <v>151</v>
      </c>
      <c r="BM144" s="192" t="s">
        <v>586</v>
      </c>
    </row>
    <row r="145" spans="2:47" s="1" customFormat="1" ht="48.75">
      <c r="B145" s="35"/>
      <c r="C145" s="36"/>
      <c r="D145" s="196" t="s">
        <v>200</v>
      </c>
      <c r="E145" s="36"/>
      <c r="F145" s="238" t="s">
        <v>587</v>
      </c>
      <c r="G145" s="36"/>
      <c r="H145" s="36"/>
      <c r="I145" s="108"/>
      <c r="J145" s="36"/>
      <c r="K145" s="36"/>
      <c r="L145" s="39"/>
      <c r="M145" s="239"/>
      <c r="N145" s="64"/>
      <c r="O145" s="64"/>
      <c r="P145" s="64"/>
      <c r="Q145" s="64"/>
      <c r="R145" s="64"/>
      <c r="S145" s="64"/>
      <c r="T145" s="65"/>
      <c r="AT145" s="18" t="s">
        <v>200</v>
      </c>
      <c r="AU145" s="18" t="s">
        <v>88</v>
      </c>
    </row>
    <row r="146" spans="2:51" s="12" customFormat="1" ht="11.25">
      <c r="B146" s="194"/>
      <c r="C146" s="195"/>
      <c r="D146" s="196" t="s">
        <v>154</v>
      </c>
      <c r="E146" s="197" t="s">
        <v>19</v>
      </c>
      <c r="F146" s="198" t="s">
        <v>204</v>
      </c>
      <c r="G146" s="195"/>
      <c r="H146" s="197" t="s">
        <v>19</v>
      </c>
      <c r="I146" s="199"/>
      <c r="J146" s="195"/>
      <c r="K146" s="195"/>
      <c r="L146" s="200"/>
      <c r="M146" s="201"/>
      <c r="N146" s="202"/>
      <c r="O146" s="202"/>
      <c r="P146" s="202"/>
      <c r="Q146" s="202"/>
      <c r="R146" s="202"/>
      <c r="S146" s="202"/>
      <c r="T146" s="203"/>
      <c r="AT146" s="204" t="s">
        <v>154</v>
      </c>
      <c r="AU146" s="204" t="s">
        <v>88</v>
      </c>
      <c r="AV146" s="12" t="s">
        <v>86</v>
      </c>
      <c r="AW146" s="12" t="s">
        <v>38</v>
      </c>
      <c r="AX146" s="12" t="s">
        <v>78</v>
      </c>
      <c r="AY146" s="204" t="s">
        <v>141</v>
      </c>
    </row>
    <row r="147" spans="2:51" s="13" customFormat="1" ht="11.25">
      <c r="B147" s="205"/>
      <c r="C147" s="206"/>
      <c r="D147" s="196" t="s">
        <v>154</v>
      </c>
      <c r="E147" s="207" t="s">
        <v>19</v>
      </c>
      <c r="F147" s="208" t="s">
        <v>207</v>
      </c>
      <c r="G147" s="206"/>
      <c r="H147" s="209">
        <v>7.313</v>
      </c>
      <c r="I147" s="210"/>
      <c r="J147" s="206"/>
      <c r="K147" s="206"/>
      <c r="L147" s="211"/>
      <c r="M147" s="212"/>
      <c r="N147" s="213"/>
      <c r="O147" s="213"/>
      <c r="P147" s="213"/>
      <c r="Q147" s="213"/>
      <c r="R147" s="213"/>
      <c r="S147" s="213"/>
      <c r="T147" s="214"/>
      <c r="AT147" s="215" t="s">
        <v>154</v>
      </c>
      <c r="AU147" s="215" t="s">
        <v>88</v>
      </c>
      <c r="AV147" s="13" t="s">
        <v>88</v>
      </c>
      <c r="AW147" s="13" t="s">
        <v>38</v>
      </c>
      <c r="AX147" s="13" t="s">
        <v>86</v>
      </c>
      <c r="AY147" s="215" t="s">
        <v>141</v>
      </c>
    </row>
    <row r="148" spans="2:65" s="1" customFormat="1" ht="16.5" customHeight="1">
      <c r="B148" s="35"/>
      <c r="C148" s="181" t="s">
        <v>258</v>
      </c>
      <c r="D148" s="181" t="s">
        <v>146</v>
      </c>
      <c r="E148" s="182" t="s">
        <v>588</v>
      </c>
      <c r="F148" s="183" t="s">
        <v>589</v>
      </c>
      <c r="G148" s="184" t="s">
        <v>149</v>
      </c>
      <c r="H148" s="185">
        <v>161.28</v>
      </c>
      <c r="I148" s="186"/>
      <c r="J148" s="187">
        <f>ROUND(I148*H148,2)</f>
        <v>0</v>
      </c>
      <c r="K148" s="183" t="s">
        <v>150</v>
      </c>
      <c r="L148" s="39"/>
      <c r="M148" s="188" t="s">
        <v>19</v>
      </c>
      <c r="N148" s="189" t="s">
        <v>49</v>
      </c>
      <c r="O148" s="64"/>
      <c r="P148" s="190">
        <f>O148*H148</f>
        <v>0</v>
      </c>
      <c r="Q148" s="190">
        <v>0</v>
      </c>
      <c r="R148" s="190">
        <f>Q148*H148</f>
        <v>0</v>
      </c>
      <c r="S148" s="190">
        <v>0.051</v>
      </c>
      <c r="T148" s="191">
        <f>S148*H148</f>
        <v>8.22528</v>
      </c>
      <c r="AR148" s="192" t="s">
        <v>151</v>
      </c>
      <c r="AT148" s="192" t="s">
        <v>146</v>
      </c>
      <c r="AU148" s="192" t="s">
        <v>88</v>
      </c>
      <c r="AY148" s="18" t="s">
        <v>141</v>
      </c>
      <c r="BE148" s="193">
        <f>IF(N148="základní",J148,0)</f>
        <v>0</v>
      </c>
      <c r="BF148" s="193">
        <f>IF(N148="snížená",J148,0)</f>
        <v>0</v>
      </c>
      <c r="BG148" s="193">
        <f>IF(N148="zákl. přenesená",J148,0)</f>
        <v>0</v>
      </c>
      <c r="BH148" s="193">
        <f>IF(N148="sníž. přenesená",J148,0)</f>
        <v>0</v>
      </c>
      <c r="BI148" s="193">
        <f>IF(N148="nulová",J148,0)</f>
        <v>0</v>
      </c>
      <c r="BJ148" s="18" t="s">
        <v>86</v>
      </c>
      <c r="BK148" s="193">
        <f>ROUND(I148*H148,2)</f>
        <v>0</v>
      </c>
      <c r="BL148" s="18" t="s">
        <v>151</v>
      </c>
      <c r="BM148" s="192" t="s">
        <v>590</v>
      </c>
    </row>
    <row r="149" spans="2:47" s="1" customFormat="1" ht="48.75">
      <c r="B149" s="35"/>
      <c r="C149" s="36"/>
      <c r="D149" s="196" t="s">
        <v>200</v>
      </c>
      <c r="E149" s="36"/>
      <c r="F149" s="238" t="s">
        <v>587</v>
      </c>
      <c r="G149" s="36"/>
      <c r="H149" s="36"/>
      <c r="I149" s="108"/>
      <c r="J149" s="36"/>
      <c r="K149" s="36"/>
      <c r="L149" s="39"/>
      <c r="M149" s="239"/>
      <c r="N149" s="64"/>
      <c r="O149" s="64"/>
      <c r="P149" s="64"/>
      <c r="Q149" s="64"/>
      <c r="R149" s="64"/>
      <c r="S149" s="64"/>
      <c r="T149" s="65"/>
      <c r="AT149" s="18" t="s">
        <v>200</v>
      </c>
      <c r="AU149" s="18" t="s">
        <v>88</v>
      </c>
    </row>
    <row r="150" spans="2:51" s="12" customFormat="1" ht="11.25">
      <c r="B150" s="194"/>
      <c r="C150" s="195"/>
      <c r="D150" s="196" t="s">
        <v>154</v>
      </c>
      <c r="E150" s="197" t="s">
        <v>19</v>
      </c>
      <c r="F150" s="198" t="s">
        <v>204</v>
      </c>
      <c r="G150" s="195"/>
      <c r="H150" s="197" t="s">
        <v>19</v>
      </c>
      <c r="I150" s="199"/>
      <c r="J150" s="195"/>
      <c r="K150" s="195"/>
      <c r="L150" s="200"/>
      <c r="M150" s="201"/>
      <c r="N150" s="202"/>
      <c r="O150" s="202"/>
      <c r="P150" s="202"/>
      <c r="Q150" s="202"/>
      <c r="R150" s="202"/>
      <c r="S150" s="202"/>
      <c r="T150" s="203"/>
      <c r="AT150" s="204" t="s">
        <v>154</v>
      </c>
      <c r="AU150" s="204" t="s">
        <v>88</v>
      </c>
      <c r="AV150" s="12" t="s">
        <v>86</v>
      </c>
      <c r="AW150" s="12" t="s">
        <v>38</v>
      </c>
      <c r="AX150" s="12" t="s">
        <v>78</v>
      </c>
      <c r="AY150" s="204" t="s">
        <v>141</v>
      </c>
    </row>
    <row r="151" spans="2:51" s="13" customFormat="1" ht="11.25">
      <c r="B151" s="205"/>
      <c r="C151" s="206"/>
      <c r="D151" s="196" t="s">
        <v>154</v>
      </c>
      <c r="E151" s="207" t="s">
        <v>19</v>
      </c>
      <c r="F151" s="208" t="s">
        <v>205</v>
      </c>
      <c r="G151" s="206"/>
      <c r="H151" s="209">
        <v>161.28</v>
      </c>
      <c r="I151" s="210"/>
      <c r="J151" s="206"/>
      <c r="K151" s="206"/>
      <c r="L151" s="211"/>
      <c r="M151" s="212"/>
      <c r="N151" s="213"/>
      <c r="O151" s="213"/>
      <c r="P151" s="213"/>
      <c r="Q151" s="213"/>
      <c r="R151" s="213"/>
      <c r="S151" s="213"/>
      <c r="T151" s="214"/>
      <c r="AT151" s="215" t="s">
        <v>154</v>
      </c>
      <c r="AU151" s="215" t="s">
        <v>88</v>
      </c>
      <c r="AV151" s="13" t="s">
        <v>88</v>
      </c>
      <c r="AW151" s="13" t="s">
        <v>38</v>
      </c>
      <c r="AX151" s="13" t="s">
        <v>86</v>
      </c>
      <c r="AY151" s="215" t="s">
        <v>141</v>
      </c>
    </row>
    <row r="152" spans="2:65" s="1" customFormat="1" ht="16.5" customHeight="1">
      <c r="B152" s="35"/>
      <c r="C152" s="181" t="s">
        <v>270</v>
      </c>
      <c r="D152" s="181" t="s">
        <v>146</v>
      </c>
      <c r="E152" s="182" t="s">
        <v>591</v>
      </c>
      <c r="F152" s="183" t="s">
        <v>592</v>
      </c>
      <c r="G152" s="184" t="s">
        <v>149</v>
      </c>
      <c r="H152" s="185">
        <v>111.168</v>
      </c>
      <c r="I152" s="186"/>
      <c r="J152" s="187">
        <f>ROUND(I152*H152,2)</f>
        <v>0</v>
      </c>
      <c r="K152" s="183" t="s">
        <v>150</v>
      </c>
      <c r="L152" s="39"/>
      <c r="M152" s="188" t="s">
        <v>19</v>
      </c>
      <c r="N152" s="189" t="s">
        <v>49</v>
      </c>
      <c r="O152" s="64"/>
      <c r="P152" s="190">
        <f>O152*H152</f>
        <v>0</v>
      </c>
      <c r="Q152" s="190">
        <v>0</v>
      </c>
      <c r="R152" s="190">
        <f>Q152*H152</f>
        <v>0</v>
      </c>
      <c r="S152" s="190">
        <v>0.043</v>
      </c>
      <c r="T152" s="191">
        <f>S152*H152</f>
        <v>4.780224</v>
      </c>
      <c r="AR152" s="192" t="s">
        <v>151</v>
      </c>
      <c r="AT152" s="192" t="s">
        <v>146</v>
      </c>
      <c r="AU152" s="192" t="s">
        <v>88</v>
      </c>
      <c r="AY152" s="18" t="s">
        <v>141</v>
      </c>
      <c r="BE152" s="193">
        <f>IF(N152="základní",J152,0)</f>
        <v>0</v>
      </c>
      <c r="BF152" s="193">
        <f>IF(N152="snížená",J152,0)</f>
        <v>0</v>
      </c>
      <c r="BG152" s="193">
        <f>IF(N152="zákl. přenesená",J152,0)</f>
        <v>0</v>
      </c>
      <c r="BH152" s="193">
        <f>IF(N152="sníž. přenesená",J152,0)</f>
        <v>0</v>
      </c>
      <c r="BI152" s="193">
        <f>IF(N152="nulová",J152,0)</f>
        <v>0</v>
      </c>
      <c r="BJ152" s="18" t="s">
        <v>86</v>
      </c>
      <c r="BK152" s="193">
        <f>ROUND(I152*H152,2)</f>
        <v>0</v>
      </c>
      <c r="BL152" s="18" t="s">
        <v>151</v>
      </c>
      <c r="BM152" s="192" t="s">
        <v>593</v>
      </c>
    </row>
    <row r="153" spans="2:47" s="1" customFormat="1" ht="48.75">
      <c r="B153" s="35"/>
      <c r="C153" s="36"/>
      <c r="D153" s="196" t="s">
        <v>200</v>
      </c>
      <c r="E153" s="36"/>
      <c r="F153" s="238" t="s">
        <v>587</v>
      </c>
      <c r="G153" s="36"/>
      <c r="H153" s="36"/>
      <c r="I153" s="108"/>
      <c r="J153" s="36"/>
      <c r="K153" s="36"/>
      <c r="L153" s="39"/>
      <c r="M153" s="239"/>
      <c r="N153" s="64"/>
      <c r="O153" s="64"/>
      <c r="P153" s="64"/>
      <c r="Q153" s="64"/>
      <c r="R153" s="64"/>
      <c r="S153" s="64"/>
      <c r="T153" s="65"/>
      <c r="AT153" s="18" t="s">
        <v>200</v>
      </c>
      <c r="AU153" s="18" t="s">
        <v>88</v>
      </c>
    </row>
    <row r="154" spans="2:51" s="12" customFormat="1" ht="11.25">
      <c r="B154" s="194"/>
      <c r="C154" s="195"/>
      <c r="D154" s="196" t="s">
        <v>154</v>
      </c>
      <c r="E154" s="197" t="s">
        <v>19</v>
      </c>
      <c r="F154" s="198" t="s">
        <v>204</v>
      </c>
      <c r="G154" s="195"/>
      <c r="H154" s="197" t="s">
        <v>19</v>
      </c>
      <c r="I154" s="199"/>
      <c r="J154" s="195"/>
      <c r="K154" s="195"/>
      <c r="L154" s="200"/>
      <c r="M154" s="201"/>
      <c r="N154" s="202"/>
      <c r="O154" s="202"/>
      <c r="P154" s="202"/>
      <c r="Q154" s="202"/>
      <c r="R154" s="202"/>
      <c r="S154" s="202"/>
      <c r="T154" s="203"/>
      <c r="AT154" s="204" t="s">
        <v>154</v>
      </c>
      <c r="AU154" s="204" t="s">
        <v>88</v>
      </c>
      <c r="AV154" s="12" t="s">
        <v>86</v>
      </c>
      <c r="AW154" s="12" t="s">
        <v>38</v>
      </c>
      <c r="AX154" s="12" t="s">
        <v>78</v>
      </c>
      <c r="AY154" s="204" t="s">
        <v>141</v>
      </c>
    </row>
    <row r="155" spans="2:51" s="13" customFormat="1" ht="11.25">
      <c r="B155" s="205"/>
      <c r="C155" s="206"/>
      <c r="D155" s="196" t="s">
        <v>154</v>
      </c>
      <c r="E155" s="207" t="s">
        <v>19</v>
      </c>
      <c r="F155" s="208" t="s">
        <v>544</v>
      </c>
      <c r="G155" s="206"/>
      <c r="H155" s="209">
        <v>111.168</v>
      </c>
      <c r="I155" s="210"/>
      <c r="J155" s="206"/>
      <c r="K155" s="206"/>
      <c r="L155" s="211"/>
      <c r="M155" s="212"/>
      <c r="N155" s="213"/>
      <c r="O155" s="213"/>
      <c r="P155" s="213"/>
      <c r="Q155" s="213"/>
      <c r="R155" s="213"/>
      <c r="S155" s="213"/>
      <c r="T155" s="214"/>
      <c r="AT155" s="215" t="s">
        <v>154</v>
      </c>
      <c r="AU155" s="215" t="s">
        <v>88</v>
      </c>
      <c r="AV155" s="13" t="s">
        <v>88</v>
      </c>
      <c r="AW155" s="13" t="s">
        <v>38</v>
      </c>
      <c r="AX155" s="13" t="s">
        <v>86</v>
      </c>
      <c r="AY155" s="215" t="s">
        <v>141</v>
      </c>
    </row>
    <row r="156" spans="2:65" s="1" customFormat="1" ht="16.5" customHeight="1">
      <c r="B156" s="35"/>
      <c r="C156" s="181" t="s">
        <v>275</v>
      </c>
      <c r="D156" s="181" t="s">
        <v>146</v>
      </c>
      <c r="E156" s="182" t="s">
        <v>594</v>
      </c>
      <c r="F156" s="183" t="s">
        <v>595</v>
      </c>
      <c r="G156" s="184" t="s">
        <v>149</v>
      </c>
      <c r="H156" s="185">
        <v>4.087</v>
      </c>
      <c r="I156" s="186"/>
      <c r="J156" s="187">
        <f>ROUND(I156*H156,2)</f>
        <v>0</v>
      </c>
      <c r="K156" s="183" t="s">
        <v>150</v>
      </c>
      <c r="L156" s="39"/>
      <c r="M156" s="188" t="s">
        <v>19</v>
      </c>
      <c r="N156" s="189" t="s">
        <v>49</v>
      </c>
      <c r="O156" s="64"/>
      <c r="P156" s="190">
        <f>O156*H156</f>
        <v>0</v>
      </c>
      <c r="Q156" s="190">
        <v>0</v>
      </c>
      <c r="R156" s="190">
        <f>Q156*H156</f>
        <v>0</v>
      </c>
      <c r="S156" s="190">
        <v>0.062</v>
      </c>
      <c r="T156" s="191">
        <f>S156*H156</f>
        <v>0.253394</v>
      </c>
      <c r="AR156" s="192" t="s">
        <v>151</v>
      </c>
      <c r="AT156" s="192" t="s">
        <v>146</v>
      </c>
      <c r="AU156" s="192" t="s">
        <v>88</v>
      </c>
      <c r="AY156" s="18" t="s">
        <v>141</v>
      </c>
      <c r="BE156" s="193">
        <f>IF(N156="základní",J156,0)</f>
        <v>0</v>
      </c>
      <c r="BF156" s="193">
        <f>IF(N156="snížená",J156,0)</f>
        <v>0</v>
      </c>
      <c r="BG156" s="193">
        <f>IF(N156="zákl. přenesená",J156,0)</f>
        <v>0</v>
      </c>
      <c r="BH156" s="193">
        <f>IF(N156="sníž. přenesená",J156,0)</f>
        <v>0</v>
      </c>
      <c r="BI156" s="193">
        <f>IF(N156="nulová",J156,0)</f>
        <v>0</v>
      </c>
      <c r="BJ156" s="18" t="s">
        <v>86</v>
      </c>
      <c r="BK156" s="193">
        <f>ROUND(I156*H156,2)</f>
        <v>0</v>
      </c>
      <c r="BL156" s="18" t="s">
        <v>151</v>
      </c>
      <c r="BM156" s="192" t="s">
        <v>596</v>
      </c>
    </row>
    <row r="157" spans="2:47" s="1" customFormat="1" ht="48.75">
      <c r="B157" s="35"/>
      <c r="C157" s="36"/>
      <c r="D157" s="196" t="s">
        <v>200</v>
      </c>
      <c r="E157" s="36"/>
      <c r="F157" s="238" t="s">
        <v>587</v>
      </c>
      <c r="G157" s="36"/>
      <c r="H157" s="36"/>
      <c r="I157" s="108"/>
      <c r="J157" s="36"/>
      <c r="K157" s="36"/>
      <c r="L157" s="39"/>
      <c r="M157" s="239"/>
      <c r="N157" s="64"/>
      <c r="O157" s="64"/>
      <c r="P157" s="64"/>
      <c r="Q157" s="64"/>
      <c r="R157" s="64"/>
      <c r="S157" s="64"/>
      <c r="T157" s="65"/>
      <c r="AT157" s="18" t="s">
        <v>200</v>
      </c>
      <c r="AU157" s="18" t="s">
        <v>88</v>
      </c>
    </row>
    <row r="158" spans="2:51" s="12" customFormat="1" ht="11.25">
      <c r="B158" s="194"/>
      <c r="C158" s="195"/>
      <c r="D158" s="196" t="s">
        <v>154</v>
      </c>
      <c r="E158" s="197" t="s">
        <v>19</v>
      </c>
      <c r="F158" s="198" t="s">
        <v>204</v>
      </c>
      <c r="G158" s="195"/>
      <c r="H158" s="197" t="s">
        <v>19</v>
      </c>
      <c r="I158" s="199"/>
      <c r="J158" s="195"/>
      <c r="K158" s="195"/>
      <c r="L158" s="200"/>
      <c r="M158" s="201"/>
      <c r="N158" s="202"/>
      <c r="O158" s="202"/>
      <c r="P158" s="202"/>
      <c r="Q158" s="202"/>
      <c r="R158" s="202"/>
      <c r="S158" s="202"/>
      <c r="T158" s="203"/>
      <c r="AT158" s="204" t="s">
        <v>154</v>
      </c>
      <c r="AU158" s="204" t="s">
        <v>88</v>
      </c>
      <c r="AV158" s="12" t="s">
        <v>86</v>
      </c>
      <c r="AW158" s="12" t="s">
        <v>38</v>
      </c>
      <c r="AX158" s="12" t="s">
        <v>78</v>
      </c>
      <c r="AY158" s="204" t="s">
        <v>141</v>
      </c>
    </row>
    <row r="159" spans="2:51" s="13" customFormat="1" ht="11.25">
      <c r="B159" s="205"/>
      <c r="C159" s="206"/>
      <c r="D159" s="196" t="s">
        <v>154</v>
      </c>
      <c r="E159" s="207" t="s">
        <v>19</v>
      </c>
      <c r="F159" s="208" t="s">
        <v>208</v>
      </c>
      <c r="G159" s="206"/>
      <c r="H159" s="209">
        <v>4.087</v>
      </c>
      <c r="I159" s="210"/>
      <c r="J159" s="206"/>
      <c r="K159" s="206"/>
      <c r="L159" s="211"/>
      <c r="M159" s="212"/>
      <c r="N159" s="213"/>
      <c r="O159" s="213"/>
      <c r="P159" s="213"/>
      <c r="Q159" s="213"/>
      <c r="R159" s="213"/>
      <c r="S159" s="213"/>
      <c r="T159" s="214"/>
      <c r="AT159" s="215" t="s">
        <v>154</v>
      </c>
      <c r="AU159" s="215" t="s">
        <v>88</v>
      </c>
      <c r="AV159" s="13" t="s">
        <v>88</v>
      </c>
      <c r="AW159" s="13" t="s">
        <v>38</v>
      </c>
      <c r="AX159" s="13" t="s">
        <v>86</v>
      </c>
      <c r="AY159" s="215" t="s">
        <v>141</v>
      </c>
    </row>
    <row r="160" spans="2:65" s="1" customFormat="1" ht="24" customHeight="1">
      <c r="B160" s="35"/>
      <c r="C160" s="181" t="s">
        <v>8</v>
      </c>
      <c r="D160" s="181" t="s">
        <v>146</v>
      </c>
      <c r="E160" s="182" t="s">
        <v>597</v>
      </c>
      <c r="F160" s="183" t="s">
        <v>598</v>
      </c>
      <c r="G160" s="184" t="s">
        <v>149</v>
      </c>
      <c r="H160" s="185">
        <v>404.1</v>
      </c>
      <c r="I160" s="186"/>
      <c r="J160" s="187">
        <f>ROUND(I160*H160,2)</f>
        <v>0</v>
      </c>
      <c r="K160" s="183" t="s">
        <v>150</v>
      </c>
      <c r="L160" s="39"/>
      <c r="M160" s="188" t="s">
        <v>19</v>
      </c>
      <c r="N160" s="189" t="s">
        <v>49</v>
      </c>
      <c r="O160" s="64"/>
      <c r="P160" s="190">
        <f>O160*H160</f>
        <v>0</v>
      </c>
      <c r="Q160" s="190">
        <v>4E-05</v>
      </c>
      <c r="R160" s="190">
        <f>Q160*H160</f>
        <v>0.016164</v>
      </c>
      <c r="S160" s="190">
        <v>0</v>
      </c>
      <c r="T160" s="191">
        <f>S160*H160</f>
        <v>0</v>
      </c>
      <c r="AR160" s="192" t="s">
        <v>151</v>
      </c>
      <c r="AT160" s="192" t="s">
        <v>146</v>
      </c>
      <c r="AU160" s="192" t="s">
        <v>88</v>
      </c>
      <c r="AY160" s="18" t="s">
        <v>141</v>
      </c>
      <c r="BE160" s="193">
        <f>IF(N160="základní",J160,0)</f>
        <v>0</v>
      </c>
      <c r="BF160" s="193">
        <f>IF(N160="snížená",J160,0)</f>
        <v>0</v>
      </c>
      <c r="BG160" s="193">
        <f>IF(N160="zákl. přenesená",J160,0)</f>
        <v>0</v>
      </c>
      <c r="BH160" s="193">
        <f>IF(N160="sníž. přenesená",J160,0)</f>
        <v>0</v>
      </c>
      <c r="BI160" s="193">
        <f>IF(N160="nulová",J160,0)</f>
        <v>0</v>
      </c>
      <c r="BJ160" s="18" t="s">
        <v>86</v>
      </c>
      <c r="BK160" s="193">
        <f>ROUND(I160*H160,2)</f>
        <v>0</v>
      </c>
      <c r="BL160" s="18" t="s">
        <v>151</v>
      </c>
      <c r="BM160" s="192" t="s">
        <v>599</v>
      </c>
    </row>
    <row r="161" spans="2:47" s="1" customFormat="1" ht="165.75">
      <c r="B161" s="35"/>
      <c r="C161" s="36"/>
      <c r="D161" s="196" t="s">
        <v>200</v>
      </c>
      <c r="E161" s="36"/>
      <c r="F161" s="238" t="s">
        <v>600</v>
      </c>
      <c r="G161" s="36"/>
      <c r="H161" s="36"/>
      <c r="I161" s="108"/>
      <c r="J161" s="36"/>
      <c r="K161" s="36"/>
      <c r="L161" s="39"/>
      <c r="M161" s="239"/>
      <c r="N161" s="64"/>
      <c r="O161" s="64"/>
      <c r="P161" s="64"/>
      <c r="Q161" s="64"/>
      <c r="R161" s="64"/>
      <c r="S161" s="64"/>
      <c r="T161" s="65"/>
      <c r="AT161" s="18" t="s">
        <v>200</v>
      </c>
      <c r="AU161" s="18" t="s">
        <v>88</v>
      </c>
    </row>
    <row r="162" spans="2:51" s="12" customFormat="1" ht="11.25">
      <c r="B162" s="194"/>
      <c r="C162" s="195"/>
      <c r="D162" s="196" t="s">
        <v>154</v>
      </c>
      <c r="E162" s="197" t="s">
        <v>19</v>
      </c>
      <c r="F162" s="198" t="s">
        <v>214</v>
      </c>
      <c r="G162" s="195"/>
      <c r="H162" s="197" t="s">
        <v>19</v>
      </c>
      <c r="I162" s="199"/>
      <c r="J162" s="195"/>
      <c r="K162" s="195"/>
      <c r="L162" s="200"/>
      <c r="M162" s="201"/>
      <c r="N162" s="202"/>
      <c r="O162" s="202"/>
      <c r="P162" s="202"/>
      <c r="Q162" s="202"/>
      <c r="R162" s="202"/>
      <c r="S162" s="202"/>
      <c r="T162" s="203"/>
      <c r="AT162" s="204" t="s">
        <v>154</v>
      </c>
      <c r="AU162" s="204" t="s">
        <v>88</v>
      </c>
      <c r="AV162" s="12" t="s">
        <v>86</v>
      </c>
      <c r="AW162" s="12" t="s">
        <v>38</v>
      </c>
      <c r="AX162" s="12" t="s">
        <v>78</v>
      </c>
      <c r="AY162" s="204" t="s">
        <v>141</v>
      </c>
    </row>
    <row r="163" spans="2:51" s="13" customFormat="1" ht="11.25">
      <c r="B163" s="205"/>
      <c r="C163" s="206"/>
      <c r="D163" s="196" t="s">
        <v>154</v>
      </c>
      <c r="E163" s="207" t="s">
        <v>19</v>
      </c>
      <c r="F163" s="208" t="s">
        <v>601</v>
      </c>
      <c r="G163" s="206"/>
      <c r="H163" s="209">
        <v>404.1</v>
      </c>
      <c r="I163" s="210"/>
      <c r="J163" s="206"/>
      <c r="K163" s="206"/>
      <c r="L163" s="211"/>
      <c r="M163" s="212"/>
      <c r="N163" s="213"/>
      <c r="O163" s="213"/>
      <c r="P163" s="213"/>
      <c r="Q163" s="213"/>
      <c r="R163" s="213"/>
      <c r="S163" s="213"/>
      <c r="T163" s="214"/>
      <c r="AT163" s="215" t="s">
        <v>154</v>
      </c>
      <c r="AU163" s="215" t="s">
        <v>88</v>
      </c>
      <c r="AV163" s="13" t="s">
        <v>88</v>
      </c>
      <c r="AW163" s="13" t="s">
        <v>38</v>
      </c>
      <c r="AX163" s="13" t="s">
        <v>86</v>
      </c>
      <c r="AY163" s="215" t="s">
        <v>141</v>
      </c>
    </row>
    <row r="164" spans="2:63" s="11" customFormat="1" ht="22.9" customHeight="1">
      <c r="B164" s="165"/>
      <c r="C164" s="166"/>
      <c r="D164" s="167" t="s">
        <v>77</v>
      </c>
      <c r="E164" s="179" t="s">
        <v>395</v>
      </c>
      <c r="F164" s="179" t="s">
        <v>396</v>
      </c>
      <c r="G164" s="166"/>
      <c r="H164" s="166"/>
      <c r="I164" s="169"/>
      <c r="J164" s="180">
        <f>BK164</f>
        <v>0</v>
      </c>
      <c r="K164" s="166"/>
      <c r="L164" s="171"/>
      <c r="M164" s="172"/>
      <c r="N164" s="173"/>
      <c r="O164" s="173"/>
      <c r="P164" s="174">
        <f>SUM(P165:P173)</f>
        <v>0</v>
      </c>
      <c r="Q164" s="173"/>
      <c r="R164" s="174">
        <f>SUM(R165:R173)</f>
        <v>0</v>
      </c>
      <c r="S164" s="173"/>
      <c r="T164" s="175">
        <f>SUM(T165:T173)</f>
        <v>0</v>
      </c>
      <c r="AR164" s="176" t="s">
        <v>86</v>
      </c>
      <c r="AT164" s="177" t="s">
        <v>77</v>
      </c>
      <c r="AU164" s="177" t="s">
        <v>86</v>
      </c>
      <c r="AY164" s="176" t="s">
        <v>141</v>
      </c>
      <c r="BK164" s="178">
        <f>SUM(BK165:BK173)</f>
        <v>0</v>
      </c>
    </row>
    <row r="165" spans="2:65" s="1" customFormat="1" ht="24" customHeight="1">
      <c r="B165" s="35"/>
      <c r="C165" s="181" t="s">
        <v>284</v>
      </c>
      <c r="D165" s="181" t="s">
        <v>146</v>
      </c>
      <c r="E165" s="182" t="s">
        <v>398</v>
      </c>
      <c r="F165" s="183" t="s">
        <v>399</v>
      </c>
      <c r="G165" s="184" t="s">
        <v>400</v>
      </c>
      <c r="H165" s="185">
        <v>14.462</v>
      </c>
      <c r="I165" s="186"/>
      <c r="J165" s="187">
        <f>ROUND(I165*H165,2)</f>
        <v>0</v>
      </c>
      <c r="K165" s="183" t="s">
        <v>150</v>
      </c>
      <c r="L165" s="39"/>
      <c r="M165" s="188" t="s">
        <v>19</v>
      </c>
      <c r="N165" s="189" t="s">
        <v>49</v>
      </c>
      <c r="O165" s="64"/>
      <c r="P165" s="190">
        <f>O165*H165</f>
        <v>0</v>
      </c>
      <c r="Q165" s="190">
        <v>0</v>
      </c>
      <c r="R165" s="190">
        <f>Q165*H165</f>
        <v>0</v>
      </c>
      <c r="S165" s="190">
        <v>0</v>
      </c>
      <c r="T165" s="191">
        <f>S165*H165</f>
        <v>0</v>
      </c>
      <c r="AR165" s="192" t="s">
        <v>151</v>
      </c>
      <c r="AT165" s="192" t="s">
        <v>146</v>
      </c>
      <c r="AU165" s="192" t="s">
        <v>88</v>
      </c>
      <c r="AY165" s="18" t="s">
        <v>141</v>
      </c>
      <c r="BE165" s="193">
        <f>IF(N165="základní",J165,0)</f>
        <v>0</v>
      </c>
      <c r="BF165" s="193">
        <f>IF(N165="snížená",J165,0)</f>
        <v>0</v>
      </c>
      <c r="BG165" s="193">
        <f>IF(N165="zákl. přenesená",J165,0)</f>
        <v>0</v>
      </c>
      <c r="BH165" s="193">
        <f>IF(N165="sníž. přenesená",J165,0)</f>
        <v>0</v>
      </c>
      <c r="BI165" s="193">
        <f>IF(N165="nulová",J165,0)</f>
        <v>0</v>
      </c>
      <c r="BJ165" s="18" t="s">
        <v>86</v>
      </c>
      <c r="BK165" s="193">
        <f>ROUND(I165*H165,2)</f>
        <v>0</v>
      </c>
      <c r="BL165" s="18" t="s">
        <v>151</v>
      </c>
      <c r="BM165" s="192" t="s">
        <v>602</v>
      </c>
    </row>
    <row r="166" spans="2:47" s="1" customFormat="1" ht="107.25">
      <c r="B166" s="35"/>
      <c r="C166" s="36"/>
      <c r="D166" s="196" t="s">
        <v>200</v>
      </c>
      <c r="E166" s="36"/>
      <c r="F166" s="238" t="s">
        <v>402</v>
      </c>
      <c r="G166" s="36"/>
      <c r="H166" s="36"/>
      <c r="I166" s="108"/>
      <c r="J166" s="36"/>
      <c r="K166" s="36"/>
      <c r="L166" s="39"/>
      <c r="M166" s="239"/>
      <c r="N166" s="64"/>
      <c r="O166" s="64"/>
      <c r="P166" s="64"/>
      <c r="Q166" s="64"/>
      <c r="R166" s="64"/>
      <c r="S166" s="64"/>
      <c r="T166" s="65"/>
      <c r="AT166" s="18" t="s">
        <v>200</v>
      </c>
      <c r="AU166" s="18" t="s">
        <v>88</v>
      </c>
    </row>
    <row r="167" spans="2:65" s="1" customFormat="1" ht="24" customHeight="1">
      <c r="B167" s="35"/>
      <c r="C167" s="181" t="s">
        <v>293</v>
      </c>
      <c r="D167" s="181" t="s">
        <v>146</v>
      </c>
      <c r="E167" s="182" t="s">
        <v>404</v>
      </c>
      <c r="F167" s="183" t="s">
        <v>405</v>
      </c>
      <c r="G167" s="184" t="s">
        <v>400</v>
      </c>
      <c r="H167" s="185">
        <v>14.462</v>
      </c>
      <c r="I167" s="186"/>
      <c r="J167" s="187">
        <f>ROUND(I167*H167,2)</f>
        <v>0</v>
      </c>
      <c r="K167" s="183" t="s">
        <v>150</v>
      </c>
      <c r="L167" s="39"/>
      <c r="M167" s="188" t="s">
        <v>19</v>
      </c>
      <c r="N167" s="189" t="s">
        <v>49</v>
      </c>
      <c r="O167" s="64"/>
      <c r="P167" s="190">
        <f>O167*H167</f>
        <v>0</v>
      </c>
      <c r="Q167" s="190">
        <v>0</v>
      </c>
      <c r="R167" s="190">
        <f>Q167*H167</f>
        <v>0</v>
      </c>
      <c r="S167" s="190">
        <v>0</v>
      </c>
      <c r="T167" s="191">
        <f>S167*H167</f>
        <v>0</v>
      </c>
      <c r="AR167" s="192" t="s">
        <v>151</v>
      </c>
      <c r="AT167" s="192" t="s">
        <v>146</v>
      </c>
      <c r="AU167" s="192" t="s">
        <v>88</v>
      </c>
      <c r="AY167" s="18" t="s">
        <v>141</v>
      </c>
      <c r="BE167" s="193">
        <f>IF(N167="základní",J167,0)</f>
        <v>0</v>
      </c>
      <c r="BF167" s="193">
        <f>IF(N167="snížená",J167,0)</f>
        <v>0</v>
      </c>
      <c r="BG167" s="193">
        <f>IF(N167="zákl. přenesená",J167,0)</f>
        <v>0</v>
      </c>
      <c r="BH167" s="193">
        <f>IF(N167="sníž. přenesená",J167,0)</f>
        <v>0</v>
      </c>
      <c r="BI167" s="193">
        <f>IF(N167="nulová",J167,0)</f>
        <v>0</v>
      </c>
      <c r="BJ167" s="18" t="s">
        <v>86</v>
      </c>
      <c r="BK167" s="193">
        <f>ROUND(I167*H167,2)</f>
        <v>0</v>
      </c>
      <c r="BL167" s="18" t="s">
        <v>151</v>
      </c>
      <c r="BM167" s="192" t="s">
        <v>603</v>
      </c>
    </row>
    <row r="168" spans="2:47" s="1" customFormat="1" ht="68.25">
      <c r="B168" s="35"/>
      <c r="C168" s="36"/>
      <c r="D168" s="196" t="s">
        <v>200</v>
      </c>
      <c r="E168" s="36"/>
      <c r="F168" s="238" t="s">
        <v>407</v>
      </c>
      <c r="G168" s="36"/>
      <c r="H168" s="36"/>
      <c r="I168" s="108"/>
      <c r="J168" s="36"/>
      <c r="K168" s="36"/>
      <c r="L168" s="39"/>
      <c r="M168" s="239"/>
      <c r="N168" s="64"/>
      <c r="O168" s="64"/>
      <c r="P168" s="64"/>
      <c r="Q168" s="64"/>
      <c r="R168" s="64"/>
      <c r="S168" s="64"/>
      <c r="T168" s="65"/>
      <c r="AT168" s="18" t="s">
        <v>200</v>
      </c>
      <c r="AU168" s="18" t="s">
        <v>88</v>
      </c>
    </row>
    <row r="169" spans="2:65" s="1" customFormat="1" ht="24" customHeight="1">
      <c r="B169" s="35"/>
      <c r="C169" s="181" t="s">
        <v>298</v>
      </c>
      <c r="D169" s="181" t="s">
        <v>146</v>
      </c>
      <c r="E169" s="182" t="s">
        <v>409</v>
      </c>
      <c r="F169" s="183" t="s">
        <v>410</v>
      </c>
      <c r="G169" s="184" t="s">
        <v>400</v>
      </c>
      <c r="H169" s="185">
        <v>274.778</v>
      </c>
      <c r="I169" s="186"/>
      <c r="J169" s="187">
        <f>ROUND(I169*H169,2)</f>
        <v>0</v>
      </c>
      <c r="K169" s="183" t="s">
        <v>150</v>
      </c>
      <c r="L169" s="39"/>
      <c r="M169" s="188" t="s">
        <v>19</v>
      </c>
      <c r="N169" s="189" t="s">
        <v>49</v>
      </c>
      <c r="O169" s="64"/>
      <c r="P169" s="190">
        <f>O169*H169</f>
        <v>0</v>
      </c>
      <c r="Q169" s="190">
        <v>0</v>
      </c>
      <c r="R169" s="190">
        <f>Q169*H169</f>
        <v>0</v>
      </c>
      <c r="S169" s="190">
        <v>0</v>
      </c>
      <c r="T169" s="191">
        <f>S169*H169</f>
        <v>0</v>
      </c>
      <c r="AR169" s="192" t="s">
        <v>151</v>
      </c>
      <c r="AT169" s="192" t="s">
        <v>146</v>
      </c>
      <c r="AU169" s="192" t="s">
        <v>88</v>
      </c>
      <c r="AY169" s="18" t="s">
        <v>141</v>
      </c>
      <c r="BE169" s="193">
        <f>IF(N169="základní",J169,0)</f>
        <v>0</v>
      </c>
      <c r="BF169" s="193">
        <f>IF(N169="snížená",J169,0)</f>
        <v>0</v>
      </c>
      <c r="BG169" s="193">
        <f>IF(N169="zákl. přenesená",J169,0)</f>
        <v>0</v>
      </c>
      <c r="BH169" s="193">
        <f>IF(N169="sníž. přenesená",J169,0)</f>
        <v>0</v>
      </c>
      <c r="BI169" s="193">
        <f>IF(N169="nulová",J169,0)</f>
        <v>0</v>
      </c>
      <c r="BJ169" s="18" t="s">
        <v>86</v>
      </c>
      <c r="BK169" s="193">
        <f>ROUND(I169*H169,2)</f>
        <v>0</v>
      </c>
      <c r="BL169" s="18" t="s">
        <v>151</v>
      </c>
      <c r="BM169" s="192" t="s">
        <v>604</v>
      </c>
    </row>
    <row r="170" spans="2:47" s="1" customFormat="1" ht="78">
      <c r="B170" s="35"/>
      <c r="C170" s="36"/>
      <c r="D170" s="196" t="s">
        <v>200</v>
      </c>
      <c r="E170" s="36"/>
      <c r="F170" s="238" t="s">
        <v>412</v>
      </c>
      <c r="G170" s="36"/>
      <c r="H170" s="36"/>
      <c r="I170" s="108"/>
      <c r="J170" s="36"/>
      <c r="K170" s="36"/>
      <c r="L170" s="39"/>
      <c r="M170" s="239"/>
      <c r="N170" s="64"/>
      <c r="O170" s="64"/>
      <c r="P170" s="64"/>
      <c r="Q170" s="64"/>
      <c r="R170" s="64"/>
      <c r="S170" s="64"/>
      <c r="T170" s="65"/>
      <c r="AT170" s="18" t="s">
        <v>200</v>
      </c>
      <c r="AU170" s="18" t="s">
        <v>88</v>
      </c>
    </row>
    <row r="171" spans="2:51" s="13" customFormat="1" ht="11.25">
      <c r="B171" s="205"/>
      <c r="C171" s="206"/>
      <c r="D171" s="196" t="s">
        <v>154</v>
      </c>
      <c r="E171" s="207" t="s">
        <v>19</v>
      </c>
      <c r="F171" s="208" t="s">
        <v>605</v>
      </c>
      <c r="G171" s="206"/>
      <c r="H171" s="209">
        <v>274.778</v>
      </c>
      <c r="I171" s="210"/>
      <c r="J171" s="206"/>
      <c r="K171" s="206"/>
      <c r="L171" s="211"/>
      <c r="M171" s="212"/>
      <c r="N171" s="213"/>
      <c r="O171" s="213"/>
      <c r="P171" s="213"/>
      <c r="Q171" s="213"/>
      <c r="R171" s="213"/>
      <c r="S171" s="213"/>
      <c r="T171" s="214"/>
      <c r="AT171" s="215" t="s">
        <v>154</v>
      </c>
      <c r="AU171" s="215" t="s">
        <v>88</v>
      </c>
      <c r="AV171" s="13" t="s">
        <v>88</v>
      </c>
      <c r="AW171" s="13" t="s">
        <v>38</v>
      </c>
      <c r="AX171" s="13" t="s">
        <v>86</v>
      </c>
      <c r="AY171" s="215" t="s">
        <v>141</v>
      </c>
    </row>
    <row r="172" spans="2:65" s="1" customFormat="1" ht="24" customHeight="1">
      <c r="B172" s="35"/>
      <c r="C172" s="181" t="s">
        <v>303</v>
      </c>
      <c r="D172" s="181" t="s">
        <v>146</v>
      </c>
      <c r="E172" s="182" t="s">
        <v>415</v>
      </c>
      <c r="F172" s="183" t="s">
        <v>416</v>
      </c>
      <c r="G172" s="184" t="s">
        <v>400</v>
      </c>
      <c r="H172" s="185">
        <v>14.462</v>
      </c>
      <c r="I172" s="186"/>
      <c r="J172" s="187">
        <f>ROUND(I172*H172,2)</f>
        <v>0</v>
      </c>
      <c r="K172" s="183" t="s">
        <v>150</v>
      </c>
      <c r="L172" s="39"/>
      <c r="M172" s="188" t="s">
        <v>19</v>
      </c>
      <c r="N172" s="189" t="s">
        <v>49</v>
      </c>
      <c r="O172" s="64"/>
      <c r="P172" s="190">
        <f>O172*H172</f>
        <v>0</v>
      </c>
      <c r="Q172" s="190">
        <v>0</v>
      </c>
      <c r="R172" s="190">
        <f>Q172*H172</f>
        <v>0</v>
      </c>
      <c r="S172" s="190">
        <v>0</v>
      </c>
      <c r="T172" s="191">
        <f>S172*H172</f>
        <v>0</v>
      </c>
      <c r="AR172" s="192" t="s">
        <v>151</v>
      </c>
      <c r="AT172" s="192" t="s">
        <v>146</v>
      </c>
      <c r="AU172" s="192" t="s">
        <v>88</v>
      </c>
      <c r="AY172" s="18" t="s">
        <v>141</v>
      </c>
      <c r="BE172" s="193">
        <f>IF(N172="základní",J172,0)</f>
        <v>0</v>
      </c>
      <c r="BF172" s="193">
        <f>IF(N172="snížená",J172,0)</f>
        <v>0</v>
      </c>
      <c r="BG172" s="193">
        <f>IF(N172="zákl. přenesená",J172,0)</f>
        <v>0</v>
      </c>
      <c r="BH172" s="193">
        <f>IF(N172="sníž. přenesená",J172,0)</f>
        <v>0</v>
      </c>
      <c r="BI172" s="193">
        <f>IF(N172="nulová",J172,0)</f>
        <v>0</v>
      </c>
      <c r="BJ172" s="18" t="s">
        <v>86</v>
      </c>
      <c r="BK172" s="193">
        <f>ROUND(I172*H172,2)</f>
        <v>0</v>
      </c>
      <c r="BL172" s="18" t="s">
        <v>151</v>
      </c>
      <c r="BM172" s="192" t="s">
        <v>606</v>
      </c>
    </row>
    <row r="173" spans="2:47" s="1" customFormat="1" ht="58.5">
      <c r="B173" s="35"/>
      <c r="C173" s="36"/>
      <c r="D173" s="196" t="s">
        <v>200</v>
      </c>
      <c r="E173" s="36"/>
      <c r="F173" s="238" t="s">
        <v>418</v>
      </c>
      <c r="G173" s="36"/>
      <c r="H173" s="36"/>
      <c r="I173" s="108"/>
      <c r="J173" s="36"/>
      <c r="K173" s="36"/>
      <c r="L173" s="39"/>
      <c r="M173" s="239"/>
      <c r="N173" s="64"/>
      <c r="O173" s="64"/>
      <c r="P173" s="64"/>
      <c r="Q173" s="64"/>
      <c r="R173" s="64"/>
      <c r="S173" s="64"/>
      <c r="T173" s="65"/>
      <c r="AT173" s="18" t="s">
        <v>200</v>
      </c>
      <c r="AU173" s="18" t="s">
        <v>88</v>
      </c>
    </row>
    <row r="174" spans="2:63" s="11" customFormat="1" ht="22.9" customHeight="1">
      <c r="B174" s="165"/>
      <c r="C174" s="166"/>
      <c r="D174" s="167" t="s">
        <v>77</v>
      </c>
      <c r="E174" s="179" t="s">
        <v>423</v>
      </c>
      <c r="F174" s="179" t="s">
        <v>424</v>
      </c>
      <c r="G174" s="166"/>
      <c r="H174" s="166"/>
      <c r="I174" s="169"/>
      <c r="J174" s="180">
        <f>BK174</f>
        <v>0</v>
      </c>
      <c r="K174" s="166"/>
      <c r="L174" s="171"/>
      <c r="M174" s="172"/>
      <c r="N174" s="173"/>
      <c r="O174" s="173"/>
      <c r="P174" s="174">
        <f>SUM(P175:P176)</f>
        <v>0</v>
      </c>
      <c r="Q174" s="173"/>
      <c r="R174" s="174">
        <f>SUM(R175:R176)</f>
        <v>0</v>
      </c>
      <c r="S174" s="173"/>
      <c r="T174" s="175">
        <f>SUM(T175:T176)</f>
        <v>0</v>
      </c>
      <c r="AR174" s="176" t="s">
        <v>86</v>
      </c>
      <c r="AT174" s="177" t="s">
        <v>77</v>
      </c>
      <c r="AU174" s="177" t="s">
        <v>86</v>
      </c>
      <c r="AY174" s="176" t="s">
        <v>141</v>
      </c>
      <c r="BK174" s="178">
        <f>SUM(BK175:BK176)</f>
        <v>0</v>
      </c>
    </row>
    <row r="175" spans="2:65" s="1" customFormat="1" ht="24" customHeight="1">
      <c r="B175" s="35"/>
      <c r="C175" s="181" t="s">
        <v>308</v>
      </c>
      <c r="D175" s="181" t="s">
        <v>146</v>
      </c>
      <c r="E175" s="182" t="s">
        <v>426</v>
      </c>
      <c r="F175" s="183" t="s">
        <v>427</v>
      </c>
      <c r="G175" s="184" t="s">
        <v>400</v>
      </c>
      <c r="H175" s="185">
        <v>8.444</v>
      </c>
      <c r="I175" s="186"/>
      <c r="J175" s="187">
        <f>ROUND(I175*H175,2)</f>
        <v>0</v>
      </c>
      <c r="K175" s="183" t="s">
        <v>150</v>
      </c>
      <c r="L175" s="39"/>
      <c r="M175" s="188" t="s">
        <v>19</v>
      </c>
      <c r="N175" s="189" t="s">
        <v>49</v>
      </c>
      <c r="O175" s="64"/>
      <c r="P175" s="190">
        <f>O175*H175</f>
        <v>0</v>
      </c>
      <c r="Q175" s="190">
        <v>0</v>
      </c>
      <c r="R175" s="190">
        <f>Q175*H175</f>
        <v>0</v>
      </c>
      <c r="S175" s="190">
        <v>0</v>
      </c>
      <c r="T175" s="191">
        <f>S175*H175</f>
        <v>0</v>
      </c>
      <c r="AR175" s="192" t="s">
        <v>151</v>
      </c>
      <c r="AT175" s="192" t="s">
        <v>146</v>
      </c>
      <c r="AU175" s="192" t="s">
        <v>88</v>
      </c>
      <c r="AY175" s="18" t="s">
        <v>141</v>
      </c>
      <c r="BE175" s="193">
        <f>IF(N175="základní",J175,0)</f>
        <v>0</v>
      </c>
      <c r="BF175" s="193">
        <f>IF(N175="snížená",J175,0)</f>
        <v>0</v>
      </c>
      <c r="BG175" s="193">
        <f>IF(N175="zákl. přenesená",J175,0)</f>
        <v>0</v>
      </c>
      <c r="BH175" s="193">
        <f>IF(N175="sníž. přenesená",J175,0)</f>
        <v>0</v>
      </c>
      <c r="BI175" s="193">
        <f>IF(N175="nulová",J175,0)</f>
        <v>0</v>
      </c>
      <c r="BJ175" s="18" t="s">
        <v>86</v>
      </c>
      <c r="BK175" s="193">
        <f>ROUND(I175*H175,2)</f>
        <v>0</v>
      </c>
      <c r="BL175" s="18" t="s">
        <v>151</v>
      </c>
      <c r="BM175" s="192" t="s">
        <v>607</v>
      </c>
    </row>
    <row r="176" spans="2:47" s="1" customFormat="1" ht="58.5">
      <c r="B176" s="35"/>
      <c r="C176" s="36"/>
      <c r="D176" s="196" t="s">
        <v>200</v>
      </c>
      <c r="E176" s="36"/>
      <c r="F176" s="238" t="s">
        <v>429</v>
      </c>
      <c r="G176" s="36"/>
      <c r="H176" s="36"/>
      <c r="I176" s="108"/>
      <c r="J176" s="36"/>
      <c r="K176" s="36"/>
      <c r="L176" s="39"/>
      <c r="M176" s="239"/>
      <c r="N176" s="64"/>
      <c r="O176" s="64"/>
      <c r="P176" s="64"/>
      <c r="Q176" s="64"/>
      <c r="R176" s="64"/>
      <c r="S176" s="64"/>
      <c r="T176" s="65"/>
      <c r="AT176" s="18" t="s">
        <v>200</v>
      </c>
      <c r="AU176" s="18" t="s">
        <v>88</v>
      </c>
    </row>
    <row r="177" spans="2:63" s="11" customFormat="1" ht="25.9" customHeight="1">
      <c r="B177" s="165"/>
      <c r="C177" s="166"/>
      <c r="D177" s="167" t="s">
        <v>77</v>
      </c>
      <c r="E177" s="168" t="s">
        <v>430</v>
      </c>
      <c r="F177" s="168" t="s">
        <v>431</v>
      </c>
      <c r="G177" s="166"/>
      <c r="H177" s="166"/>
      <c r="I177" s="169"/>
      <c r="J177" s="170">
        <f>BK177</f>
        <v>0</v>
      </c>
      <c r="K177" s="166"/>
      <c r="L177" s="171"/>
      <c r="M177" s="172"/>
      <c r="N177" s="173"/>
      <c r="O177" s="173"/>
      <c r="P177" s="174">
        <f>P178+P191+P219+P227</f>
        <v>0</v>
      </c>
      <c r="Q177" s="173"/>
      <c r="R177" s="174">
        <f>R178+R191+R219+R227</f>
        <v>0.12369005000000001</v>
      </c>
      <c r="S177" s="173"/>
      <c r="T177" s="175">
        <f>T178+T191+T219+T227</f>
        <v>0.6693109</v>
      </c>
      <c r="AR177" s="176" t="s">
        <v>88</v>
      </c>
      <c r="AT177" s="177" t="s">
        <v>77</v>
      </c>
      <c r="AU177" s="177" t="s">
        <v>78</v>
      </c>
      <c r="AY177" s="176" t="s">
        <v>141</v>
      </c>
      <c r="BK177" s="178">
        <f>BK178+BK191+BK219+BK227</f>
        <v>0</v>
      </c>
    </row>
    <row r="178" spans="2:63" s="11" customFormat="1" ht="22.9" customHeight="1">
      <c r="B178" s="165"/>
      <c r="C178" s="166"/>
      <c r="D178" s="167" t="s">
        <v>77</v>
      </c>
      <c r="E178" s="179" t="s">
        <v>459</v>
      </c>
      <c r="F178" s="179" t="s">
        <v>460</v>
      </c>
      <c r="G178" s="166"/>
      <c r="H178" s="166"/>
      <c r="I178" s="169"/>
      <c r="J178" s="180">
        <f>BK178</f>
        <v>0</v>
      </c>
      <c r="K178" s="166"/>
      <c r="L178" s="171"/>
      <c r="M178" s="172"/>
      <c r="N178" s="173"/>
      <c r="O178" s="173"/>
      <c r="P178" s="174">
        <f>SUM(P179:P190)</f>
        <v>0</v>
      </c>
      <c r="Q178" s="173"/>
      <c r="R178" s="174">
        <f>SUM(R179:R190)</f>
        <v>0.006330800000000001</v>
      </c>
      <c r="S178" s="173"/>
      <c r="T178" s="175">
        <f>SUM(T179:T190)</f>
        <v>0.2643109</v>
      </c>
      <c r="AR178" s="176" t="s">
        <v>88</v>
      </c>
      <c r="AT178" s="177" t="s">
        <v>77</v>
      </c>
      <c r="AU178" s="177" t="s">
        <v>86</v>
      </c>
      <c r="AY178" s="176" t="s">
        <v>141</v>
      </c>
      <c r="BK178" s="178">
        <f>SUM(BK179:BK190)</f>
        <v>0</v>
      </c>
    </row>
    <row r="179" spans="2:65" s="1" customFormat="1" ht="16.5" customHeight="1">
      <c r="B179" s="35"/>
      <c r="C179" s="181" t="s">
        <v>7</v>
      </c>
      <c r="D179" s="181" t="s">
        <v>146</v>
      </c>
      <c r="E179" s="182" t="s">
        <v>608</v>
      </c>
      <c r="F179" s="183" t="s">
        <v>609</v>
      </c>
      <c r="G179" s="184" t="s">
        <v>287</v>
      </c>
      <c r="H179" s="185">
        <v>158.27</v>
      </c>
      <c r="I179" s="186"/>
      <c r="J179" s="187">
        <f>ROUND(I179*H179,2)</f>
        <v>0</v>
      </c>
      <c r="K179" s="183" t="s">
        <v>150</v>
      </c>
      <c r="L179" s="39"/>
      <c r="M179" s="188" t="s">
        <v>19</v>
      </c>
      <c r="N179" s="189" t="s">
        <v>49</v>
      </c>
      <c r="O179" s="64"/>
      <c r="P179" s="190">
        <f>O179*H179</f>
        <v>0</v>
      </c>
      <c r="Q179" s="190">
        <v>0</v>
      </c>
      <c r="R179" s="190">
        <f>Q179*H179</f>
        <v>0</v>
      </c>
      <c r="S179" s="190">
        <v>0.00167</v>
      </c>
      <c r="T179" s="191">
        <f>S179*H179</f>
        <v>0.2643109</v>
      </c>
      <c r="AR179" s="192" t="s">
        <v>284</v>
      </c>
      <c r="AT179" s="192" t="s">
        <v>146</v>
      </c>
      <c r="AU179" s="192" t="s">
        <v>88</v>
      </c>
      <c r="AY179" s="18" t="s">
        <v>141</v>
      </c>
      <c r="BE179" s="193">
        <f>IF(N179="základní",J179,0)</f>
        <v>0</v>
      </c>
      <c r="BF179" s="193">
        <f>IF(N179="snížená",J179,0)</f>
        <v>0</v>
      </c>
      <c r="BG179" s="193">
        <f>IF(N179="zákl. přenesená",J179,0)</f>
        <v>0</v>
      </c>
      <c r="BH179" s="193">
        <f>IF(N179="sníž. přenesená",J179,0)</f>
        <v>0</v>
      </c>
      <c r="BI179" s="193">
        <f>IF(N179="nulová",J179,0)</f>
        <v>0</v>
      </c>
      <c r="BJ179" s="18" t="s">
        <v>86</v>
      </c>
      <c r="BK179" s="193">
        <f>ROUND(I179*H179,2)</f>
        <v>0</v>
      </c>
      <c r="BL179" s="18" t="s">
        <v>284</v>
      </c>
      <c r="BM179" s="192" t="s">
        <v>610</v>
      </c>
    </row>
    <row r="180" spans="2:51" s="12" customFormat="1" ht="11.25">
      <c r="B180" s="194"/>
      <c r="C180" s="195"/>
      <c r="D180" s="196" t="s">
        <v>154</v>
      </c>
      <c r="E180" s="197" t="s">
        <v>19</v>
      </c>
      <c r="F180" s="198" t="s">
        <v>562</v>
      </c>
      <c r="G180" s="195"/>
      <c r="H180" s="197" t="s">
        <v>19</v>
      </c>
      <c r="I180" s="199"/>
      <c r="J180" s="195"/>
      <c r="K180" s="195"/>
      <c r="L180" s="200"/>
      <c r="M180" s="201"/>
      <c r="N180" s="202"/>
      <c r="O180" s="202"/>
      <c r="P180" s="202"/>
      <c r="Q180" s="202"/>
      <c r="R180" s="202"/>
      <c r="S180" s="202"/>
      <c r="T180" s="203"/>
      <c r="AT180" s="204" t="s">
        <v>154</v>
      </c>
      <c r="AU180" s="204" t="s">
        <v>88</v>
      </c>
      <c r="AV180" s="12" t="s">
        <v>86</v>
      </c>
      <c r="AW180" s="12" t="s">
        <v>38</v>
      </c>
      <c r="AX180" s="12" t="s">
        <v>78</v>
      </c>
      <c r="AY180" s="204" t="s">
        <v>141</v>
      </c>
    </row>
    <row r="181" spans="2:51" s="13" customFormat="1" ht="11.25">
      <c r="B181" s="205"/>
      <c r="C181" s="206"/>
      <c r="D181" s="196" t="s">
        <v>154</v>
      </c>
      <c r="E181" s="207" t="s">
        <v>19</v>
      </c>
      <c r="F181" s="208" t="s">
        <v>563</v>
      </c>
      <c r="G181" s="206"/>
      <c r="H181" s="209">
        <v>158.27</v>
      </c>
      <c r="I181" s="210"/>
      <c r="J181" s="206"/>
      <c r="K181" s="206"/>
      <c r="L181" s="211"/>
      <c r="M181" s="212"/>
      <c r="N181" s="213"/>
      <c r="O181" s="213"/>
      <c r="P181" s="213"/>
      <c r="Q181" s="213"/>
      <c r="R181" s="213"/>
      <c r="S181" s="213"/>
      <c r="T181" s="214"/>
      <c r="AT181" s="215" t="s">
        <v>154</v>
      </c>
      <c r="AU181" s="215" t="s">
        <v>88</v>
      </c>
      <c r="AV181" s="13" t="s">
        <v>88</v>
      </c>
      <c r="AW181" s="13" t="s">
        <v>38</v>
      </c>
      <c r="AX181" s="13" t="s">
        <v>86</v>
      </c>
      <c r="AY181" s="215" t="s">
        <v>141</v>
      </c>
    </row>
    <row r="182" spans="2:65" s="1" customFormat="1" ht="16.5" customHeight="1">
      <c r="B182" s="35"/>
      <c r="C182" s="181" t="s">
        <v>319</v>
      </c>
      <c r="D182" s="181" t="s">
        <v>146</v>
      </c>
      <c r="E182" s="182" t="s">
        <v>611</v>
      </c>
      <c r="F182" s="183" t="s">
        <v>612</v>
      </c>
      <c r="G182" s="184" t="s">
        <v>287</v>
      </c>
      <c r="H182" s="185">
        <v>158.27</v>
      </c>
      <c r="I182" s="186"/>
      <c r="J182" s="187">
        <f>ROUND(I182*H182,2)</f>
        <v>0</v>
      </c>
      <c r="K182" s="183" t="s">
        <v>150</v>
      </c>
      <c r="L182" s="39"/>
      <c r="M182" s="188" t="s">
        <v>19</v>
      </c>
      <c r="N182" s="189" t="s">
        <v>49</v>
      </c>
      <c r="O182" s="64"/>
      <c r="P182" s="190">
        <f>O182*H182</f>
        <v>0</v>
      </c>
      <c r="Q182" s="190">
        <v>4E-05</v>
      </c>
      <c r="R182" s="190">
        <f>Q182*H182</f>
        <v>0.006330800000000001</v>
      </c>
      <c r="S182" s="190">
        <v>0</v>
      </c>
      <c r="T182" s="191">
        <f>S182*H182</f>
        <v>0</v>
      </c>
      <c r="AR182" s="192" t="s">
        <v>284</v>
      </c>
      <c r="AT182" s="192" t="s">
        <v>146</v>
      </c>
      <c r="AU182" s="192" t="s">
        <v>88</v>
      </c>
      <c r="AY182" s="18" t="s">
        <v>141</v>
      </c>
      <c r="BE182" s="193">
        <f>IF(N182="základní",J182,0)</f>
        <v>0</v>
      </c>
      <c r="BF182" s="193">
        <f>IF(N182="snížená",J182,0)</f>
        <v>0</v>
      </c>
      <c r="BG182" s="193">
        <f>IF(N182="zákl. přenesená",J182,0)</f>
        <v>0</v>
      </c>
      <c r="BH182" s="193">
        <f>IF(N182="sníž. přenesená",J182,0)</f>
        <v>0</v>
      </c>
      <c r="BI182" s="193">
        <f>IF(N182="nulová",J182,0)</f>
        <v>0</v>
      </c>
      <c r="BJ182" s="18" t="s">
        <v>86</v>
      </c>
      <c r="BK182" s="193">
        <f>ROUND(I182*H182,2)</f>
        <v>0</v>
      </c>
      <c r="BL182" s="18" t="s">
        <v>284</v>
      </c>
      <c r="BM182" s="192" t="s">
        <v>613</v>
      </c>
    </row>
    <row r="183" spans="2:47" s="1" customFormat="1" ht="19.5">
      <c r="B183" s="35"/>
      <c r="C183" s="36"/>
      <c r="D183" s="196" t="s">
        <v>202</v>
      </c>
      <c r="E183" s="36"/>
      <c r="F183" s="238" t="s">
        <v>614</v>
      </c>
      <c r="G183" s="36"/>
      <c r="H183" s="36"/>
      <c r="I183" s="108"/>
      <c r="J183" s="36"/>
      <c r="K183" s="36"/>
      <c r="L183" s="39"/>
      <c r="M183" s="239"/>
      <c r="N183" s="64"/>
      <c r="O183" s="64"/>
      <c r="P183" s="64"/>
      <c r="Q183" s="64"/>
      <c r="R183" s="64"/>
      <c r="S183" s="64"/>
      <c r="T183" s="65"/>
      <c r="AT183" s="18" t="s">
        <v>202</v>
      </c>
      <c r="AU183" s="18" t="s">
        <v>88</v>
      </c>
    </row>
    <row r="184" spans="2:65" s="1" customFormat="1" ht="16.5" customHeight="1">
      <c r="B184" s="35"/>
      <c r="C184" s="240" t="s">
        <v>325</v>
      </c>
      <c r="D184" s="240" t="s">
        <v>227</v>
      </c>
      <c r="E184" s="241" t="s">
        <v>615</v>
      </c>
      <c r="F184" s="242" t="s">
        <v>616</v>
      </c>
      <c r="G184" s="243" t="s">
        <v>287</v>
      </c>
      <c r="H184" s="244">
        <v>166.184</v>
      </c>
      <c r="I184" s="245"/>
      <c r="J184" s="246">
        <f>ROUND(I184*H184,2)</f>
        <v>0</v>
      </c>
      <c r="K184" s="242" t="s">
        <v>451</v>
      </c>
      <c r="L184" s="247"/>
      <c r="M184" s="248" t="s">
        <v>19</v>
      </c>
      <c r="N184" s="249" t="s">
        <v>49</v>
      </c>
      <c r="O184" s="64"/>
      <c r="P184" s="190">
        <f>O184*H184</f>
        <v>0</v>
      </c>
      <c r="Q184" s="190">
        <v>0</v>
      </c>
      <c r="R184" s="190">
        <f>Q184*H184</f>
        <v>0</v>
      </c>
      <c r="S184" s="190">
        <v>0</v>
      </c>
      <c r="T184" s="191">
        <f>S184*H184</f>
        <v>0</v>
      </c>
      <c r="AR184" s="192" t="s">
        <v>383</v>
      </c>
      <c r="AT184" s="192" t="s">
        <v>227</v>
      </c>
      <c r="AU184" s="192" t="s">
        <v>88</v>
      </c>
      <c r="AY184" s="18" t="s">
        <v>141</v>
      </c>
      <c r="BE184" s="193">
        <f>IF(N184="základní",J184,0)</f>
        <v>0</v>
      </c>
      <c r="BF184" s="193">
        <f>IF(N184="snížená",J184,0)</f>
        <v>0</v>
      </c>
      <c r="BG184" s="193">
        <f>IF(N184="zákl. přenesená",J184,0)</f>
        <v>0</v>
      </c>
      <c r="BH184" s="193">
        <f>IF(N184="sníž. přenesená",J184,0)</f>
        <v>0</v>
      </c>
      <c r="BI184" s="193">
        <f>IF(N184="nulová",J184,0)</f>
        <v>0</v>
      </c>
      <c r="BJ184" s="18" t="s">
        <v>86</v>
      </c>
      <c r="BK184" s="193">
        <f>ROUND(I184*H184,2)</f>
        <v>0</v>
      </c>
      <c r="BL184" s="18" t="s">
        <v>284</v>
      </c>
      <c r="BM184" s="192" t="s">
        <v>617</v>
      </c>
    </row>
    <row r="185" spans="2:51" s="13" customFormat="1" ht="11.25">
      <c r="B185" s="205"/>
      <c r="C185" s="206"/>
      <c r="D185" s="196" t="s">
        <v>154</v>
      </c>
      <c r="E185" s="207" t="s">
        <v>19</v>
      </c>
      <c r="F185" s="208" t="s">
        <v>618</v>
      </c>
      <c r="G185" s="206"/>
      <c r="H185" s="209">
        <v>166.184</v>
      </c>
      <c r="I185" s="210"/>
      <c r="J185" s="206"/>
      <c r="K185" s="206"/>
      <c r="L185" s="211"/>
      <c r="M185" s="212"/>
      <c r="N185" s="213"/>
      <c r="O185" s="213"/>
      <c r="P185" s="213"/>
      <c r="Q185" s="213"/>
      <c r="R185" s="213"/>
      <c r="S185" s="213"/>
      <c r="T185" s="214"/>
      <c r="AT185" s="215" t="s">
        <v>154</v>
      </c>
      <c r="AU185" s="215" t="s">
        <v>88</v>
      </c>
      <c r="AV185" s="13" t="s">
        <v>88</v>
      </c>
      <c r="AW185" s="13" t="s">
        <v>38</v>
      </c>
      <c r="AX185" s="13" t="s">
        <v>86</v>
      </c>
      <c r="AY185" s="215" t="s">
        <v>141</v>
      </c>
    </row>
    <row r="186" spans="2:65" s="1" customFormat="1" ht="16.5" customHeight="1">
      <c r="B186" s="35"/>
      <c r="C186" s="240" t="s">
        <v>331</v>
      </c>
      <c r="D186" s="240" t="s">
        <v>227</v>
      </c>
      <c r="E186" s="241" t="s">
        <v>619</v>
      </c>
      <c r="F186" s="242" t="s">
        <v>620</v>
      </c>
      <c r="G186" s="243" t="s">
        <v>621</v>
      </c>
      <c r="H186" s="244">
        <v>88</v>
      </c>
      <c r="I186" s="245"/>
      <c r="J186" s="246">
        <f>ROUND(I186*H186,2)</f>
        <v>0</v>
      </c>
      <c r="K186" s="242" t="s">
        <v>451</v>
      </c>
      <c r="L186" s="247"/>
      <c r="M186" s="248" t="s">
        <v>19</v>
      </c>
      <c r="N186" s="249" t="s">
        <v>49</v>
      </c>
      <c r="O186" s="64"/>
      <c r="P186" s="190">
        <f>O186*H186</f>
        <v>0</v>
      </c>
      <c r="Q186" s="190">
        <v>0</v>
      </c>
      <c r="R186" s="190">
        <f>Q186*H186</f>
        <v>0</v>
      </c>
      <c r="S186" s="190">
        <v>0</v>
      </c>
      <c r="T186" s="191">
        <f>S186*H186</f>
        <v>0</v>
      </c>
      <c r="AR186" s="192" t="s">
        <v>383</v>
      </c>
      <c r="AT186" s="192" t="s">
        <v>227</v>
      </c>
      <c r="AU186" s="192" t="s">
        <v>88</v>
      </c>
      <c r="AY186" s="18" t="s">
        <v>141</v>
      </c>
      <c r="BE186" s="193">
        <f>IF(N186="základní",J186,0)</f>
        <v>0</v>
      </c>
      <c r="BF186" s="193">
        <f>IF(N186="snížená",J186,0)</f>
        <v>0</v>
      </c>
      <c r="BG186" s="193">
        <f>IF(N186="zákl. přenesená",J186,0)</f>
        <v>0</v>
      </c>
      <c r="BH186" s="193">
        <f>IF(N186="sníž. přenesená",J186,0)</f>
        <v>0</v>
      </c>
      <c r="BI186" s="193">
        <f>IF(N186="nulová",J186,0)</f>
        <v>0</v>
      </c>
      <c r="BJ186" s="18" t="s">
        <v>86</v>
      </c>
      <c r="BK186" s="193">
        <f>ROUND(I186*H186,2)</f>
        <v>0</v>
      </c>
      <c r="BL186" s="18" t="s">
        <v>284</v>
      </c>
      <c r="BM186" s="192" t="s">
        <v>622</v>
      </c>
    </row>
    <row r="187" spans="2:51" s="12" customFormat="1" ht="11.25">
      <c r="B187" s="194"/>
      <c r="C187" s="195"/>
      <c r="D187" s="196" t="s">
        <v>154</v>
      </c>
      <c r="E187" s="197" t="s">
        <v>19</v>
      </c>
      <c r="F187" s="198" t="s">
        <v>562</v>
      </c>
      <c r="G187" s="195"/>
      <c r="H187" s="197" t="s">
        <v>19</v>
      </c>
      <c r="I187" s="199"/>
      <c r="J187" s="195"/>
      <c r="K187" s="195"/>
      <c r="L187" s="200"/>
      <c r="M187" s="201"/>
      <c r="N187" s="202"/>
      <c r="O187" s="202"/>
      <c r="P187" s="202"/>
      <c r="Q187" s="202"/>
      <c r="R187" s="202"/>
      <c r="S187" s="202"/>
      <c r="T187" s="203"/>
      <c r="AT187" s="204" t="s">
        <v>154</v>
      </c>
      <c r="AU187" s="204" t="s">
        <v>88</v>
      </c>
      <c r="AV187" s="12" t="s">
        <v>86</v>
      </c>
      <c r="AW187" s="12" t="s">
        <v>38</v>
      </c>
      <c r="AX187" s="12" t="s">
        <v>78</v>
      </c>
      <c r="AY187" s="204" t="s">
        <v>141</v>
      </c>
    </row>
    <row r="188" spans="2:51" s="13" customFormat="1" ht="11.25">
      <c r="B188" s="205"/>
      <c r="C188" s="206"/>
      <c r="D188" s="196" t="s">
        <v>154</v>
      </c>
      <c r="E188" s="207" t="s">
        <v>19</v>
      </c>
      <c r="F188" s="208" t="s">
        <v>623</v>
      </c>
      <c r="G188" s="206"/>
      <c r="H188" s="209">
        <v>88</v>
      </c>
      <c r="I188" s="210"/>
      <c r="J188" s="206"/>
      <c r="K188" s="206"/>
      <c r="L188" s="211"/>
      <c r="M188" s="212"/>
      <c r="N188" s="213"/>
      <c r="O188" s="213"/>
      <c r="P188" s="213"/>
      <c r="Q188" s="213"/>
      <c r="R188" s="213"/>
      <c r="S188" s="213"/>
      <c r="T188" s="214"/>
      <c r="AT188" s="215" t="s">
        <v>154</v>
      </c>
      <c r="AU188" s="215" t="s">
        <v>88</v>
      </c>
      <c r="AV188" s="13" t="s">
        <v>88</v>
      </c>
      <c r="AW188" s="13" t="s">
        <v>38</v>
      </c>
      <c r="AX188" s="13" t="s">
        <v>86</v>
      </c>
      <c r="AY188" s="215" t="s">
        <v>141</v>
      </c>
    </row>
    <row r="189" spans="2:65" s="1" customFormat="1" ht="24" customHeight="1">
      <c r="B189" s="35"/>
      <c r="C189" s="181" t="s">
        <v>338</v>
      </c>
      <c r="D189" s="181" t="s">
        <v>146</v>
      </c>
      <c r="E189" s="182" t="s">
        <v>476</v>
      </c>
      <c r="F189" s="183" t="s">
        <v>477</v>
      </c>
      <c r="G189" s="184" t="s">
        <v>443</v>
      </c>
      <c r="H189" s="250"/>
      <c r="I189" s="186"/>
      <c r="J189" s="187">
        <f>ROUND(I189*H189,2)</f>
        <v>0</v>
      </c>
      <c r="K189" s="183" t="s">
        <v>150</v>
      </c>
      <c r="L189" s="39"/>
      <c r="M189" s="188" t="s">
        <v>19</v>
      </c>
      <c r="N189" s="189" t="s">
        <v>49</v>
      </c>
      <c r="O189" s="64"/>
      <c r="P189" s="190">
        <f>O189*H189</f>
        <v>0</v>
      </c>
      <c r="Q189" s="190">
        <v>0</v>
      </c>
      <c r="R189" s="190">
        <f>Q189*H189</f>
        <v>0</v>
      </c>
      <c r="S189" s="190">
        <v>0</v>
      </c>
      <c r="T189" s="191">
        <f>S189*H189</f>
        <v>0</v>
      </c>
      <c r="AR189" s="192" t="s">
        <v>284</v>
      </c>
      <c r="AT189" s="192" t="s">
        <v>146</v>
      </c>
      <c r="AU189" s="192" t="s">
        <v>88</v>
      </c>
      <c r="AY189" s="18" t="s">
        <v>141</v>
      </c>
      <c r="BE189" s="193">
        <f>IF(N189="základní",J189,0)</f>
        <v>0</v>
      </c>
      <c r="BF189" s="193">
        <f>IF(N189="snížená",J189,0)</f>
        <v>0</v>
      </c>
      <c r="BG189" s="193">
        <f>IF(N189="zákl. přenesená",J189,0)</f>
        <v>0</v>
      </c>
      <c r="BH189" s="193">
        <f>IF(N189="sníž. přenesená",J189,0)</f>
        <v>0</v>
      </c>
      <c r="BI189" s="193">
        <f>IF(N189="nulová",J189,0)</f>
        <v>0</v>
      </c>
      <c r="BJ189" s="18" t="s">
        <v>86</v>
      </c>
      <c r="BK189" s="193">
        <f>ROUND(I189*H189,2)</f>
        <v>0</v>
      </c>
      <c r="BL189" s="18" t="s">
        <v>284</v>
      </c>
      <c r="BM189" s="192" t="s">
        <v>624</v>
      </c>
    </row>
    <row r="190" spans="2:47" s="1" customFormat="1" ht="78">
      <c r="B190" s="35"/>
      <c r="C190" s="36"/>
      <c r="D190" s="196" t="s">
        <v>200</v>
      </c>
      <c r="E190" s="36"/>
      <c r="F190" s="238" t="s">
        <v>479</v>
      </c>
      <c r="G190" s="36"/>
      <c r="H190" s="36"/>
      <c r="I190" s="108"/>
      <c r="J190" s="36"/>
      <c r="K190" s="36"/>
      <c r="L190" s="39"/>
      <c r="M190" s="239"/>
      <c r="N190" s="64"/>
      <c r="O190" s="64"/>
      <c r="P190" s="64"/>
      <c r="Q190" s="64"/>
      <c r="R190" s="64"/>
      <c r="S190" s="64"/>
      <c r="T190" s="65"/>
      <c r="AT190" s="18" t="s">
        <v>200</v>
      </c>
      <c r="AU190" s="18" t="s">
        <v>88</v>
      </c>
    </row>
    <row r="191" spans="2:63" s="11" customFormat="1" ht="22.9" customHeight="1">
      <c r="B191" s="165"/>
      <c r="C191" s="166"/>
      <c r="D191" s="167" t="s">
        <v>77</v>
      </c>
      <c r="E191" s="179" t="s">
        <v>625</v>
      </c>
      <c r="F191" s="179" t="s">
        <v>626</v>
      </c>
      <c r="G191" s="166"/>
      <c r="H191" s="166"/>
      <c r="I191" s="169"/>
      <c r="J191" s="180">
        <f>BK191</f>
        <v>0</v>
      </c>
      <c r="K191" s="166"/>
      <c r="L191" s="171"/>
      <c r="M191" s="172"/>
      <c r="N191" s="173"/>
      <c r="O191" s="173"/>
      <c r="P191" s="174">
        <f>SUM(P192:P218)</f>
        <v>0</v>
      </c>
      <c r="Q191" s="173"/>
      <c r="R191" s="174">
        <f>SUM(R192:R218)</f>
        <v>0.0443628</v>
      </c>
      <c r="S191" s="173"/>
      <c r="T191" s="175">
        <f>SUM(T192:T218)</f>
        <v>0.405</v>
      </c>
      <c r="AR191" s="176" t="s">
        <v>88</v>
      </c>
      <c r="AT191" s="177" t="s">
        <v>77</v>
      </c>
      <c r="AU191" s="177" t="s">
        <v>86</v>
      </c>
      <c r="AY191" s="176" t="s">
        <v>141</v>
      </c>
      <c r="BK191" s="178">
        <f>SUM(BK192:BK218)</f>
        <v>0</v>
      </c>
    </row>
    <row r="192" spans="2:65" s="1" customFormat="1" ht="16.5" customHeight="1">
      <c r="B192" s="35"/>
      <c r="C192" s="181" t="s">
        <v>345</v>
      </c>
      <c r="D192" s="181" t="s">
        <v>146</v>
      </c>
      <c r="E192" s="182" t="s">
        <v>627</v>
      </c>
      <c r="F192" s="183" t="s">
        <v>628</v>
      </c>
      <c r="G192" s="184" t="s">
        <v>473</v>
      </c>
      <c r="H192" s="185">
        <v>81</v>
      </c>
      <c r="I192" s="186"/>
      <c r="J192" s="187">
        <f>ROUND(I192*H192,2)</f>
        <v>0</v>
      </c>
      <c r="K192" s="183" t="s">
        <v>150</v>
      </c>
      <c r="L192" s="39"/>
      <c r="M192" s="188" t="s">
        <v>19</v>
      </c>
      <c r="N192" s="189" t="s">
        <v>49</v>
      </c>
      <c r="O192" s="64"/>
      <c r="P192" s="190">
        <f>O192*H192</f>
        <v>0</v>
      </c>
      <c r="Q192" s="190">
        <v>0</v>
      </c>
      <c r="R192" s="190">
        <f>Q192*H192</f>
        <v>0</v>
      </c>
      <c r="S192" s="190">
        <v>0.005</v>
      </c>
      <c r="T192" s="191">
        <f>S192*H192</f>
        <v>0.405</v>
      </c>
      <c r="AR192" s="192" t="s">
        <v>284</v>
      </c>
      <c r="AT192" s="192" t="s">
        <v>146</v>
      </c>
      <c r="AU192" s="192" t="s">
        <v>88</v>
      </c>
      <c r="AY192" s="18" t="s">
        <v>141</v>
      </c>
      <c r="BE192" s="193">
        <f>IF(N192="základní",J192,0)</f>
        <v>0</v>
      </c>
      <c r="BF192" s="193">
        <f>IF(N192="snížená",J192,0)</f>
        <v>0</v>
      </c>
      <c r="BG192" s="193">
        <f>IF(N192="zákl. přenesená",J192,0)</f>
        <v>0</v>
      </c>
      <c r="BH192" s="193">
        <f>IF(N192="sníž. přenesená",J192,0)</f>
        <v>0</v>
      </c>
      <c r="BI192" s="193">
        <f>IF(N192="nulová",J192,0)</f>
        <v>0</v>
      </c>
      <c r="BJ192" s="18" t="s">
        <v>86</v>
      </c>
      <c r="BK192" s="193">
        <f>ROUND(I192*H192,2)</f>
        <v>0</v>
      </c>
      <c r="BL192" s="18" t="s">
        <v>284</v>
      </c>
      <c r="BM192" s="192" t="s">
        <v>629</v>
      </c>
    </row>
    <row r="193" spans="2:47" s="1" customFormat="1" ht="19.5">
      <c r="B193" s="35"/>
      <c r="C193" s="36"/>
      <c r="D193" s="196" t="s">
        <v>202</v>
      </c>
      <c r="E193" s="36"/>
      <c r="F193" s="238" t="s">
        <v>630</v>
      </c>
      <c r="G193" s="36"/>
      <c r="H193" s="36"/>
      <c r="I193" s="108"/>
      <c r="J193" s="36"/>
      <c r="K193" s="36"/>
      <c r="L193" s="39"/>
      <c r="M193" s="239"/>
      <c r="N193" s="64"/>
      <c r="O193" s="64"/>
      <c r="P193" s="64"/>
      <c r="Q193" s="64"/>
      <c r="R193" s="64"/>
      <c r="S193" s="64"/>
      <c r="T193" s="65"/>
      <c r="AT193" s="18" t="s">
        <v>202</v>
      </c>
      <c r="AU193" s="18" t="s">
        <v>88</v>
      </c>
    </row>
    <row r="194" spans="2:51" s="12" customFormat="1" ht="11.25">
      <c r="B194" s="194"/>
      <c r="C194" s="195"/>
      <c r="D194" s="196" t="s">
        <v>154</v>
      </c>
      <c r="E194" s="197" t="s">
        <v>19</v>
      </c>
      <c r="F194" s="198" t="s">
        <v>204</v>
      </c>
      <c r="G194" s="195"/>
      <c r="H194" s="197" t="s">
        <v>19</v>
      </c>
      <c r="I194" s="199"/>
      <c r="J194" s="195"/>
      <c r="K194" s="195"/>
      <c r="L194" s="200"/>
      <c r="M194" s="201"/>
      <c r="N194" s="202"/>
      <c r="O194" s="202"/>
      <c r="P194" s="202"/>
      <c r="Q194" s="202"/>
      <c r="R194" s="202"/>
      <c r="S194" s="202"/>
      <c r="T194" s="203"/>
      <c r="AT194" s="204" t="s">
        <v>154</v>
      </c>
      <c r="AU194" s="204" t="s">
        <v>88</v>
      </c>
      <c r="AV194" s="12" t="s">
        <v>86</v>
      </c>
      <c r="AW194" s="12" t="s">
        <v>38</v>
      </c>
      <c r="AX194" s="12" t="s">
        <v>78</v>
      </c>
      <c r="AY194" s="204" t="s">
        <v>141</v>
      </c>
    </row>
    <row r="195" spans="2:51" s="13" customFormat="1" ht="11.25">
      <c r="B195" s="205"/>
      <c r="C195" s="206"/>
      <c r="D195" s="196" t="s">
        <v>154</v>
      </c>
      <c r="E195" s="207" t="s">
        <v>19</v>
      </c>
      <c r="F195" s="208" t="s">
        <v>631</v>
      </c>
      <c r="G195" s="206"/>
      <c r="H195" s="209">
        <v>48</v>
      </c>
      <c r="I195" s="210"/>
      <c r="J195" s="206"/>
      <c r="K195" s="206"/>
      <c r="L195" s="211"/>
      <c r="M195" s="212"/>
      <c r="N195" s="213"/>
      <c r="O195" s="213"/>
      <c r="P195" s="213"/>
      <c r="Q195" s="213"/>
      <c r="R195" s="213"/>
      <c r="S195" s="213"/>
      <c r="T195" s="214"/>
      <c r="AT195" s="215" t="s">
        <v>154</v>
      </c>
      <c r="AU195" s="215" t="s">
        <v>88</v>
      </c>
      <c r="AV195" s="13" t="s">
        <v>88</v>
      </c>
      <c r="AW195" s="13" t="s">
        <v>38</v>
      </c>
      <c r="AX195" s="13" t="s">
        <v>78</v>
      </c>
      <c r="AY195" s="215" t="s">
        <v>141</v>
      </c>
    </row>
    <row r="196" spans="2:51" s="13" customFormat="1" ht="11.25">
      <c r="B196" s="205"/>
      <c r="C196" s="206"/>
      <c r="D196" s="196" t="s">
        <v>154</v>
      </c>
      <c r="E196" s="207" t="s">
        <v>19</v>
      </c>
      <c r="F196" s="208" t="s">
        <v>632</v>
      </c>
      <c r="G196" s="206"/>
      <c r="H196" s="209">
        <v>24</v>
      </c>
      <c r="I196" s="210"/>
      <c r="J196" s="206"/>
      <c r="K196" s="206"/>
      <c r="L196" s="211"/>
      <c r="M196" s="212"/>
      <c r="N196" s="213"/>
      <c r="O196" s="213"/>
      <c r="P196" s="213"/>
      <c r="Q196" s="213"/>
      <c r="R196" s="213"/>
      <c r="S196" s="213"/>
      <c r="T196" s="214"/>
      <c r="AT196" s="215" t="s">
        <v>154</v>
      </c>
      <c r="AU196" s="215" t="s">
        <v>88</v>
      </c>
      <c r="AV196" s="13" t="s">
        <v>88</v>
      </c>
      <c r="AW196" s="13" t="s">
        <v>38</v>
      </c>
      <c r="AX196" s="13" t="s">
        <v>78</v>
      </c>
      <c r="AY196" s="215" t="s">
        <v>141</v>
      </c>
    </row>
    <row r="197" spans="2:51" s="13" customFormat="1" ht="11.25">
      <c r="B197" s="205"/>
      <c r="C197" s="206"/>
      <c r="D197" s="196" t="s">
        <v>154</v>
      </c>
      <c r="E197" s="207" t="s">
        <v>19</v>
      </c>
      <c r="F197" s="208" t="s">
        <v>633</v>
      </c>
      <c r="G197" s="206"/>
      <c r="H197" s="209">
        <v>9</v>
      </c>
      <c r="I197" s="210"/>
      <c r="J197" s="206"/>
      <c r="K197" s="206"/>
      <c r="L197" s="211"/>
      <c r="M197" s="212"/>
      <c r="N197" s="213"/>
      <c r="O197" s="213"/>
      <c r="P197" s="213"/>
      <c r="Q197" s="213"/>
      <c r="R197" s="213"/>
      <c r="S197" s="213"/>
      <c r="T197" s="214"/>
      <c r="AT197" s="215" t="s">
        <v>154</v>
      </c>
      <c r="AU197" s="215" t="s">
        <v>88</v>
      </c>
      <c r="AV197" s="13" t="s">
        <v>88</v>
      </c>
      <c r="AW197" s="13" t="s">
        <v>38</v>
      </c>
      <c r="AX197" s="13" t="s">
        <v>78</v>
      </c>
      <c r="AY197" s="215" t="s">
        <v>141</v>
      </c>
    </row>
    <row r="198" spans="2:51" s="15" customFormat="1" ht="11.25">
      <c r="B198" s="227"/>
      <c r="C198" s="228"/>
      <c r="D198" s="196" t="s">
        <v>154</v>
      </c>
      <c r="E198" s="229" t="s">
        <v>19</v>
      </c>
      <c r="F198" s="230" t="s">
        <v>193</v>
      </c>
      <c r="G198" s="228"/>
      <c r="H198" s="231">
        <v>81</v>
      </c>
      <c r="I198" s="232"/>
      <c r="J198" s="228"/>
      <c r="K198" s="228"/>
      <c r="L198" s="233"/>
      <c r="M198" s="234"/>
      <c r="N198" s="235"/>
      <c r="O198" s="235"/>
      <c r="P198" s="235"/>
      <c r="Q198" s="235"/>
      <c r="R198" s="235"/>
      <c r="S198" s="235"/>
      <c r="T198" s="236"/>
      <c r="AT198" s="237" t="s">
        <v>154</v>
      </c>
      <c r="AU198" s="237" t="s">
        <v>88</v>
      </c>
      <c r="AV198" s="15" t="s">
        <v>151</v>
      </c>
      <c r="AW198" s="15" t="s">
        <v>38</v>
      </c>
      <c r="AX198" s="15" t="s">
        <v>86</v>
      </c>
      <c r="AY198" s="237" t="s">
        <v>141</v>
      </c>
    </row>
    <row r="199" spans="2:65" s="1" customFormat="1" ht="16.5" customHeight="1">
      <c r="B199" s="35"/>
      <c r="C199" s="181" t="s">
        <v>354</v>
      </c>
      <c r="D199" s="181" t="s">
        <v>146</v>
      </c>
      <c r="E199" s="182" t="s">
        <v>634</v>
      </c>
      <c r="F199" s="183" t="s">
        <v>635</v>
      </c>
      <c r="G199" s="184" t="s">
        <v>149</v>
      </c>
      <c r="H199" s="185">
        <v>161.28</v>
      </c>
      <c r="I199" s="186"/>
      <c r="J199" s="187">
        <f>ROUND(I199*H199,2)</f>
        <v>0</v>
      </c>
      <c r="K199" s="183" t="s">
        <v>150</v>
      </c>
      <c r="L199" s="39"/>
      <c r="M199" s="188" t="s">
        <v>19</v>
      </c>
      <c r="N199" s="189" t="s">
        <v>49</v>
      </c>
      <c r="O199" s="64"/>
      <c r="P199" s="190">
        <f>O199*H199</f>
        <v>0</v>
      </c>
      <c r="Q199" s="190">
        <v>0.00026</v>
      </c>
      <c r="R199" s="190">
        <f>Q199*H199</f>
        <v>0.0419328</v>
      </c>
      <c r="S199" s="190">
        <v>0</v>
      </c>
      <c r="T199" s="191">
        <f>S199*H199</f>
        <v>0</v>
      </c>
      <c r="AR199" s="192" t="s">
        <v>284</v>
      </c>
      <c r="AT199" s="192" t="s">
        <v>146</v>
      </c>
      <c r="AU199" s="192" t="s">
        <v>88</v>
      </c>
      <c r="AY199" s="18" t="s">
        <v>141</v>
      </c>
      <c r="BE199" s="193">
        <f>IF(N199="základní",J199,0)</f>
        <v>0</v>
      </c>
      <c r="BF199" s="193">
        <f>IF(N199="snížená",J199,0)</f>
        <v>0</v>
      </c>
      <c r="BG199" s="193">
        <f>IF(N199="zákl. přenesená",J199,0)</f>
        <v>0</v>
      </c>
      <c r="BH199" s="193">
        <f>IF(N199="sníž. přenesená",J199,0)</f>
        <v>0</v>
      </c>
      <c r="BI199" s="193">
        <f>IF(N199="nulová",J199,0)</f>
        <v>0</v>
      </c>
      <c r="BJ199" s="18" t="s">
        <v>86</v>
      </c>
      <c r="BK199" s="193">
        <f>ROUND(I199*H199,2)</f>
        <v>0</v>
      </c>
      <c r="BL199" s="18" t="s">
        <v>284</v>
      </c>
      <c r="BM199" s="192" t="s">
        <v>636</v>
      </c>
    </row>
    <row r="200" spans="2:47" s="1" customFormat="1" ht="78">
      <c r="B200" s="35"/>
      <c r="C200" s="36"/>
      <c r="D200" s="196" t="s">
        <v>200</v>
      </c>
      <c r="E200" s="36"/>
      <c r="F200" s="238" t="s">
        <v>637</v>
      </c>
      <c r="G200" s="36"/>
      <c r="H200" s="36"/>
      <c r="I200" s="108"/>
      <c r="J200" s="36"/>
      <c r="K200" s="36"/>
      <c r="L200" s="39"/>
      <c r="M200" s="239"/>
      <c r="N200" s="64"/>
      <c r="O200" s="64"/>
      <c r="P200" s="64"/>
      <c r="Q200" s="64"/>
      <c r="R200" s="64"/>
      <c r="S200" s="64"/>
      <c r="T200" s="65"/>
      <c r="AT200" s="18" t="s">
        <v>200</v>
      </c>
      <c r="AU200" s="18" t="s">
        <v>88</v>
      </c>
    </row>
    <row r="201" spans="2:51" s="12" customFormat="1" ht="11.25">
      <c r="B201" s="194"/>
      <c r="C201" s="195"/>
      <c r="D201" s="196" t="s">
        <v>154</v>
      </c>
      <c r="E201" s="197" t="s">
        <v>19</v>
      </c>
      <c r="F201" s="198" t="s">
        <v>204</v>
      </c>
      <c r="G201" s="195"/>
      <c r="H201" s="197" t="s">
        <v>19</v>
      </c>
      <c r="I201" s="199"/>
      <c r="J201" s="195"/>
      <c r="K201" s="195"/>
      <c r="L201" s="200"/>
      <c r="M201" s="201"/>
      <c r="N201" s="202"/>
      <c r="O201" s="202"/>
      <c r="P201" s="202"/>
      <c r="Q201" s="202"/>
      <c r="R201" s="202"/>
      <c r="S201" s="202"/>
      <c r="T201" s="203"/>
      <c r="AT201" s="204" t="s">
        <v>154</v>
      </c>
      <c r="AU201" s="204" t="s">
        <v>88</v>
      </c>
      <c r="AV201" s="12" t="s">
        <v>86</v>
      </c>
      <c r="AW201" s="12" t="s">
        <v>38</v>
      </c>
      <c r="AX201" s="12" t="s">
        <v>78</v>
      </c>
      <c r="AY201" s="204" t="s">
        <v>141</v>
      </c>
    </row>
    <row r="202" spans="2:51" s="13" customFormat="1" ht="11.25">
      <c r="B202" s="205"/>
      <c r="C202" s="206"/>
      <c r="D202" s="196" t="s">
        <v>154</v>
      </c>
      <c r="E202" s="207" t="s">
        <v>19</v>
      </c>
      <c r="F202" s="208" t="s">
        <v>205</v>
      </c>
      <c r="G202" s="206"/>
      <c r="H202" s="209">
        <v>161.28</v>
      </c>
      <c r="I202" s="210"/>
      <c r="J202" s="206"/>
      <c r="K202" s="206"/>
      <c r="L202" s="211"/>
      <c r="M202" s="212"/>
      <c r="N202" s="213"/>
      <c r="O202" s="213"/>
      <c r="P202" s="213"/>
      <c r="Q202" s="213"/>
      <c r="R202" s="213"/>
      <c r="S202" s="213"/>
      <c r="T202" s="214"/>
      <c r="AT202" s="215" t="s">
        <v>154</v>
      </c>
      <c r="AU202" s="215" t="s">
        <v>88</v>
      </c>
      <c r="AV202" s="13" t="s">
        <v>88</v>
      </c>
      <c r="AW202" s="13" t="s">
        <v>38</v>
      </c>
      <c r="AX202" s="13" t="s">
        <v>86</v>
      </c>
      <c r="AY202" s="215" t="s">
        <v>141</v>
      </c>
    </row>
    <row r="203" spans="2:65" s="1" customFormat="1" ht="48" customHeight="1">
      <c r="B203" s="35"/>
      <c r="C203" s="240" t="s">
        <v>363</v>
      </c>
      <c r="D203" s="240" t="s">
        <v>227</v>
      </c>
      <c r="E203" s="241" t="s">
        <v>638</v>
      </c>
      <c r="F203" s="242" t="s">
        <v>639</v>
      </c>
      <c r="G203" s="243" t="s">
        <v>473</v>
      </c>
      <c r="H203" s="244">
        <v>48</v>
      </c>
      <c r="I203" s="245"/>
      <c r="J203" s="246">
        <f>ROUND(I203*H203,2)</f>
        <v>0</v>
      </c>
      <c r="K203" s="242" t="s">
        <v>451</v>
      </c>
      <c r="L203" s="247"/>
      <c r="M203" s="248" t="s">
        <v>19</v>
      </c>
      <c r="N203" s="249" t="s">
        <v>49</v>
      </c>
      <c r="O203" s="64"/>
      <c r="P203" s="190">
        <f>O203*H203</f>
        <v>0</v>
      </c>
      <c r="Q203" s="190">
        <v>0</v>
      </c>
      <c r="R203" s="190">
        <f>Q203*H203</f>
        <v>0</v>
      </c>
      <c r="S203" s="190">
        <v>0</v>
      </c>
      <c r="T203" s="191">
        <f>S203*H203</f>
        <v>0</v>
      </c>
      <c r="AR203" s="192" t="s">
        <v>383</v>
      </c>
      <c r="AT203" s="192" t="s">
        <v>227</v>
      </c>
      <c r="AU203" s="192" t="s">
        <v>88</v>
      </c>
      <c r="AY203" s="18" t="s">
        <v>141</v>
      </c>
      <c r="BE203" s="193">
        <f>IF(N203="základní",J203,0)</f>
        <v>0</v>
      </c>
      <c r="BF203" s="193">
        <f>IF(N203="snížená",J203,0)</f>
        <v>0</v>
      </c>
      <c r="BG203" s="193">
        <f>IF(N203="zákl. přenesená",J203,0)</f>
        <v>0</v>
      </c>
      <c r="BH203" s="193">
        <f>IF(N203="sníž. přenesená",J203,0)</f>
        <v>0</v>
      </c>
      <c r="BI203" s="193">
        <f>IF(N203="nulová",J203,0)</f>
        <v>0</v>
      </c>
      <c r="BJ203" s="18" t="s">
        <v>86</v>
      </c>
      <c r="BK203" s="193">
        <f>ROUND(I203*H203,2)</f>
        <v>0</v>
      </c>
      <c r="BL203" s="18" t="s">
        <v>284</v>
      </c>
      <c r="BM203" s="192" t="s">
        <v>640</v>
      </c>
    </row>
    <row r="204" spans="2:65" s="1" customFormat="1" ht="16.5" customHeight="1">
      <c r="B204" s="35"/>
      <c r="C204" s="181" t="s">
        <v>369</v>
      </c>
      <c r="D204" s="181" t="s">
        <v>146</v>
      </c>
      <c r="E204" s="182" t="s">
        <v>641</v>
      </c>
      <c r="F204" s="183" t="s">
        <v>642</v>
      </c>
      <c r="G204" s="184" t="s">
        <v>149</v>
      </c>
      <c r="H204" s="185">
        <v>111.168</v>
      </c>
      <c r="I204" s="186"/>
      <c r="J204" s="187">
        <f>ROUND(I204*H204,2)</f>
        <v>0</v>
      </c>
      <c r="K204" s="183" t="s">
        <v>150</v>
      </c>
      <c r="L204" s="39"/>
      <c r="M204" s="188" t="s">
        <v>19</v>
      </c>
      <c r="N204" s="189" t="s">
        <v>49</v>
      </c>
      <c r="O204" s="64"/>
      <c r="P204" s="190">
        <f>O204*H204</f>
        <v>0</v>
      </c>
      <c r="Q204" s="190">
        <v>0</v>
      </c>
      <c r="R204" s="190">
        <f>Q204*H204</f>
        <v>0</v>
      </c>
      <c r="S204" s="190">
        <v>0</v>
      </c>
      <c r="T204" s="191">
        <f>S204*H204</f>
        <v>0</v>
      </c>
      <c r="AR204" s="192" t="s">
        <v>284</v>
      </c>
      <c r="AT204" s="192" t="s">
        <v>146</v>
      </c>
      <c r="AU204" s="192" t="s">
        <v>88</v>
      </c>
      <c r="AY204" s="18" t="s">
        <v>141</v>
      </c>
      <c r="BE204" s="193">
        <f>IF(N204="základní",J204,0)</f>
        <v>0</v>
      </c>
      <c r="BF204" s="193">
        <f>IF(N204="snížená",J204,0)</f>
        <v>0</v>
      </c>
      <c r="BG204" s="193">
        <f>IF(N204="zákl. přenesená",J204,0)</f>
        <v>0</v>
      </c>
      <c r="BH204" s="193">
        <f>IF(N204="sníž. přenesená",J204,0)</f>
        <v>0</v>
      </c>
      <c r="BI204" s="193">
        <f>IF(N204="nulová",J204,0)</f>
        <v>0</v>
      </c>
      <c r="BJ204" s="18" t="s">
        <v>86</v>
      </c>
      <c r="BK204" s="193">
        <f>ROUND(I204*H204,2)</f>
        <v>0</v>
      </c>
      <c r="BL204" s="18" t="s">
        <v>284</v>
      </c>
      <c r="BM204" s="192" t="s">
        <v>643</v>
      </c>
    </row>
    <row r="205" spans="2:51" s="12" customFormat="1" ht="11.25">
      <c r="B205" s="194"/>
      <c r="C205" s="195"/>
      <c r="D205" s="196" t="s">
        <v>154</v>
      </c>
      <c r="E205" s="197" t="s">
        <v>19</v>
      </c>
      <c r="F205" s="198" t="s">
        <v>204</v>
      </c>
      <c r="G205" s="195"/>
      <c r="H205" s="197" t="s">
        <v>19</v>
      </c>
      <c r="I205" s="199"/>
      <c r="J205" s="195"/>
      <c r="K205" s="195"/>
      <c r="L205" s="200"/>
      <c r="M205" s="201"/>
      <c r="N205" s="202"/>
      <c r="O205" s="202"/>
      <c r="P205" s="202"/>
      <c r="Q205" s="202"/>
      <c r="R205" s="202"/>
      <c r="S205" s="202"/>
      <c r="T205" s="203"/>
      <c r="AT205" s="204" t="s">
        <v>154</v>
      </c>
      <c r="AU205" s="204" t="s">
        <v>88</v>
      </c>
      <c r="AV205" s="12" t="s">
        <v>86</v>
      </c>
      <c r="AW205" s="12" t="s">
        <v>38</v>
      </c>
      <c r="AX205" s="12" t="s">
        <v>78</v>
      </c>
      <c r="AY205" s="204" t="s">
        <v>141</v>
      </c>
    </row>
    <row r="206" spans="2:51" s="13" customFormat="1" ht="11.25">
      <c r="B206" s="205"/>
      <c r="C206" s="206"/>
      <c r="D206" s="196" t="s">
        <v>154</v>
      </c>
      <c r="E206" s="207" t="s">
        <v>19</v>
      </c>
      <c r="F206" s="208" t="s">
        <v>544</v>
      </c>
      <c r="G206" s="206"/>
      <c r="H206" s="209">
        <v>111.168</v>
      </c>
      <c r="I206" s="210"/>
      <c r="J206" s="206"/>
      <c r="K206" s="206"/>
      <c r="L206" s="211"/>
      <c r="M206" s="212"/>
      <c r="N206" s="213"/>
      <c r="O206" s="213"/>
      <c r="P206" s="213"/>
      <c r="Q206" s="213"/>
      <c r="R206" s="213"/>
      <c r="S206" s="213"/>
      <c r="T206" s="214"/>
      <c r="AT206" s="215" t="s">
        <v>154</v>
      </c>
      <c r="AU206" s="215" t="s">
        <v>88</v>
      </c>
      <c r="AV206" s="13" t="s">
        <v>88</v>
      </c>
      <c r="AW206" s="13" t="s">
        <v>38</v>
      </c>
      <c r="AX206" s="13" t="s">
        <v>86</v>
      </c>
      <c r="AY206" s="215" t="s">
        <v>141</v>
      </c>
    </row>
    <row r="207" spans="2:65" s="1" customFormat="1" ht="48" customHeight="1">
      <c r="B207" s="35"/>
      <c r="C207" s="240" t="s">
        <v>374</v>
      </c>
      <c r="D207" s="240" t="s">
        <v>227</v>
      </c>
      <c r="E207" s="241" t="s">
        <v>644</v>
      </c>
      <c r="F207" s="242" t="s">
        <v>645</v>
      </c>
      <c r="G207" s="243" t="s">
        <v>473</v>
      </c>
      <c r="H207" s="244">
        <v>24</v>
      </c>
      <c r="I207" s="245"/>
      <c r="J207" s="246">
        <f>ROUND(I207*H207,2)</f>
        <v>0</v>
      </c>
      <c r="K207" s="242" t="s">
        <v>451</v>
      </c>
      <c r="L207" s="247"/>
      <c r="M207" s="248" t="s">
        <v>19</v>
      </c>
      <c r="N207" s="249" t="s">
        <v>49</v>
      </c>
      <c r="O207" s="64"/>
      <c r="P207" s="190">
        <f>O207*H207</f>
        <v>0</v>
      </c>
      <c r="Q207" s="190">
        <v>0</v>
      </c>
      <c r="R207" s="190">
        <f>Q207*H207</f>
        <v>0</v>
      </c>
      <c r="S207" s="190">
        <v>0</v>
      </c>
      <c r="T207" s="191">
        <f>S207*H207</f>
        <v>0</v>
      </c>
      <c r="AR207" s="192" t="s">
        <v>383</v>
      </c>
      <c r="AT207" s="192" t="s">
        <v>227</v>
      </c>
      <c r="AU207" s="192" t="s">
        <v>88</v>
      </c>
      <c r="AY207" s="18" t="s">
        <v>141</v>
      </c>
      <c r="BE207" s="193">
        <f>IF(N207="základní",J207,0)</f>
        <v>0</v>
      </c>
      <c r="BF207" s="193">
        <f>IF(N207="snížená",J207,0)</f>
        <v>0</v>
      </c>
      <c r="BG207" s="193">
        <f>IF(N207="zákl. přenesená",J207,0)</f>
        <v>0</v>
      </c>
      <c r="BH207" s="193">
        <f>IF(N207="sníž. přenesená",J207,0)</f>
        <v>0</v>
      </c>
      <c r="BI207" s="193">
        <f>IF(N207="nulová",J207,0)</f>
        <v>0</v>
      </c>
      <c r="BJ207" s="18" t="s">
        <v>86</v>
      </c>
      <c r="BK207" s="193">
        <f>ROUND(I207*H207,2)</f>
        <v>0</v>
      </c>
      <c r="BL207" s="18" t="s">
        <v>284</v>
      </c>
      <c r="BM207" s="192" t="s">
        <v>646</v>
      </c>
    </row>
    <row r="208" spans="2:65" s="1" customFormat="1" ht="16.5" customHeight="1">
      <c r="B208" s="35"/>
      <c r="C208" s="181" t="s">
        <v>379</v>
      </c>
      <c r="D208" s="181" t="s">
        <v>146</v>
      </c>
      <c r="E208" s="182" t="s">
        <v>647</v>
      </c>
      <c r="F208" s="183" t="s">
        <v>648</v>
      </c>
      <c r="G208" s="184" t="s">
        <v>473</v>
      </c>
      <c r="H208" s="185">
        <v>9</v>
      </c>
      <c r="I208" s="186"/>
      <c r="J208" s="187">
        <f>ROUND(I208*H208,2)</f>
        <v>0</v>
      </c>
      <c r="K208" s="183" t="s">
        <v>150</v>
      </c>
      <c r="L208" s="39"/>
      <c r="M208" s="188" t="s">
        <v>19</v>
      </c>
      <c r="N208" s="189" t="s">
        <v>49</v>
      </c>
      <c r="O208" s="64"/>
      <c r="P208" s="190">
        <f>O208*H208</f>
        <v>0</v>
      </c>
      <c r="Q208" s="190">
        <v>0.00027</v>
      </c>
      <c r="R208" s="190">
        <f>Q208*H208</f>
        <v>0.00243</v>
      </c>
      <c r="S208" s="190">
        <v>0</v>
      </c>
      <c r="T208" s="191">
        <f>S208*H208</f>
        <v>0</v>
      </c>
      <c r="AR208" s="192" t="s">
        <v>284</v>
      </c>
      <c r="AT208" s="192" t="s">
        <v>146</v>
      </c>
      <c r="AU208" s="192" t="s">
        <v>88</v>
      </c>
      <c r="AY208" s="18" t="s">
        <v>141</v>
      </c>
      <c r="BE208" s="193">
        <f>IF(N208="základní",J208,0)</f>
        <v>0</v>
      </c>
      <c r="BF208" s="193">
        <f>IF(N208="snížená",J208,0)</f>
        <v>0</v>
      </c>
      <c r="BG208" s="193">
        <f>IF(N208="zákl. přenesená",J208,0)</f>
        <v>0</v>
      </c>
      <c r="BH208" s="193">
        <f>IF(N208="sníž. přenesená",J208,0)</f>
        <v>0</v>
      </c>
      <c r="BI208" s="193">
        <f>IF(N208="nulová",J208,0)</f>
        <v>0</v>
      </c>
      <c r="BJ208" s="18" t="s">
        <v>86</v>
      </c>
      <c r="BK208" s="193">
        <f>ROUND(I208*H208,2)</f>
        <v>0</v>
      </c>
      <c r="BL208" s="18" t="s">
        <v>284</v>
      </c>
      <c r="BM208" s="192" t="s">
        <v>649</v>
      </c>
    </row>
    <row r="209" spans="2:47" s="1" customFormat="1" ht="78">
      <c r="B209" s="35"/>
      <c r="C209" s="36"/>
      <c r="D209" s="196" t="s">
        <v>200</v>
      </c>
      <c r="E209" s="36"/>
      <c r="F209" s="238" t="s">
        <v>637</v>
      </c>
      <c r="G209" s="36"/>
      <c r="H209" s="36"/>
      <c r="I209" s="108"/>
      <c r="J209" s="36"/>
      <c r="K209" s="36"/>
      <c r="L209" s="39"/>
      <c r="M209" s="239"/>
      <c r="N209" s="64"/>
      <c r="O209" s="64"/>
      <c r="P209" s="64"/>
      <c r="Q209" s="64"/>
      <c r="R209" s="64"/>
      <c r="S209" s="64"/>
      <c r="T209" s="65"/>
      <c r="AT209" s="18" t="s">
        <v>200</v>
      </c>
      <c r="AU209" s="18" t="s">
        <v>88</v>
      </c>
    </row>
    <row r="210" spans="2:65" s="1" customFormat="1" ht="48" customHeight="1">
      <c r="B210" s="35"/>
      <c r="C210" s="240" t="s">
        <v>383</v>
      </c>
      <c r="D210" s="240" t="s">
        <v>227</v>
      </c>
      <c r="E210" s="241" t="s">
        <v>650</v>
      </c>
      <c r="F210" s="242" t="s">
        <v>651</v>
      </c>
      <c r="G210" s="243" t="s">
        <v>473</v>
      </c>
      <c r="H210" s="244">
        <v>9</v>
      </c>
      <c r="I210" s="245"/>
      <c r="J210" s="246">
        <f>ROUND(I210*H210,2)</f>
        <v>0</v>
      </c>
      <c r="K210" s="242" t="s">
        <v>451</v>
      </c>
      <c r="L210" s="247"/>
      <c r="M210" s="248" t="s">
        <v>19</v>
      </c>
      <c r="N210" s="249" t="s">
        <v>49</v>
      </c>
      <c r="O210" s="64"/>
      <c r="P210" s="190">
        <f>O210*H210</f>
        <v>0</v>
      </c>
      <c r="Q210" s="190">
        <v>0</v>
      </c>
      <c r="R210" s="190">
        <f>Q210*H210</f>
        <v>0</v>
      </c>
      <c r="S210" s="190">
        <v>0</v>
      </c>
      <c r="T210" s="191">
        <f>S210*H210</f>
        <v>0</v>
      </c>
      <c r="AR210" s="192" t="s">
        <v>383</v>
      </c>
      <c r="AT210" s="192" t="s">
        <v>227</v>
      </c>
      <c r="AU210" s="192" t="s">
        <v>88</v>
      </c>
      <c r="AY210" s="18" t="s">
        <v>141</v>
      </c>
      <c r="BE210" s="193">
        <f>IF(N210="základní",J210,0)</f>
        <v>0</v>
      </c>
      <c r="BF210" s="193">
        <f>IF(N210="snížená",J210,0)</f>
        <v>0</v>
      </c>
      <c r="BG210" s="193">
        <f>IF(N210="zákl. přenesená",J210,0)</f>
        <v>0</v>
      </c>
      <c r="BH210" s="193">
        <f>IF(N210="sníž. přenesená",J210,0)</f>
        <v>0</v>
      </c>
      <c r="BI210" s="193">
        <f>IF(N210="nulová",J210,0)</f>
        <v>0</v>
      </c>
      <c r="BJ210" s="18" t="s">
        <v>86</v>
      </c>
      <c r="BK210" s="193">
        <f>ROUND(I210*H210,2)</f>
        <v>0</v>
      </c>
      <c r="BL210" s="18" t="s">
        <v>284</v>
      </c>
      <c r="BM210" s="192" t="s">
        <v>652</v>
      </c>
    </row>
    <row r="211" spans="2:65" s="1" customFormat="1" ht="16.5" customHeight="1">
      <c r="B211" s="35"/>
      <c r="C211" s="181" t="s">
        <v>389</v>
      </c>
      <c r="D211" s="181" t="s">
        <v>146</v>
      </c>
      <c r="E211" s="182" t="s">
        <v>653</v>
      </c>
      <c r="F211" s="183" t="s">
        <v>654</v>
      </c>
      <c r="G211" s="184" t="s">
        <v>287</v>
      </c>
      <c r="H211" s="185">
        <v>632</v>
      </c>
      <c r="I211" s="186"/>
      <c r="J211" s="187">
        <f>ROUND(I211*H211,2)</f>
        <v>0</v>
      </c>
      <c r="K211" s="183" t="s">
        <v>451</v>
      </c>
      <c r="L211" s="39"/>
      <c r="M211" s="188" t="s">
        <v>19</v>
      </c>
      <c r="N211" s="189" t="s">
        <v>49</v>
      </c>
      <c r="O211" s="64"/>
      <c r="P211" s="190">
        <f>O211*H211</f>
        <v>0</v>
      </c>
      <c r="Q211" s="190">
        <v>0</v>
      </c>
      <c r="R211" s="190">
        <f>Q211*H211</f>
        <v>0</v>
      </c>
      <c r="S211" s="190">
        <v>0</v>
      </c>
      <c r="T211" s="191">
        <f>S211*H211</f>
        <v>0</v>
      </c>
      <c r="AR211" s="192" t="s">
        <v>284</v>
      </c>
      <c r="AT211" s="192" t="s">
        <v>146</v>
      </c>
      <c r="AU211" s="192" t="s">
        <v>88</v>
      </c>
      <c r="AY211" s="18" t="s">
        <v>141</v>
      </c>
      <c r="BE211" s="193">
        <f>IF(N211="základní",J211,0)</f>
        <v>0</v>
      </c>
      <c r="BF211" s="193">
        <f>IF(N211="snížená",J211,0)</f>
        <v>0</v>
      </c>
      <c r="BG211" s="193">
        <f>IF(N211="zákl. přenesená",J211,0)</f>
        <v>0</v>
      </c>
      <c r="BH211" s="193">
        <f>IF(N211="sníž. přenesená",J211,0)</f>
        <v>0</v>
      </c>
      <c r="BI211" s="193">
        <f>IF(N211="nulová",J211,0)</f>
        <v>0</v>
      </c>
      <c r="BJ211" s="18" t="s">
        <v>86</v>
      </c>
      <c r="BK211" s="193">
        <f>ROUND(I211*H211,2)</f>
        <v>0</v>
      </c>
      <c r="BL211" s="18" t="s">
        <v>284</v>
      </c>
      <c r="BM211" s="192" t="s">
        <v>655</v>
      </c>
    </row>
    <row r="212" spans="2:51" s="12" customFormat="1" ht="11.25">
      <c r="B212" s="194"/>
      <c r="C212" s="195"/>
      <c r="D212" s="196" t="s">
        <v>154</v>
      </c>
      <c r="E212" s="197" t="s">
        <v>19</v>
      </c>
      <c r="F212" s="198" t="s">
        <v>214</v>
      </c>
      <c r="G212" s="195"/>
      <c r="H212" s="197" t="s">
        <v>19</v>
      </c>
      <c r="I212" s="199"/>
      <c r="J212" s="195"/>
      <c r="K212" s="195"/>
      <c r="L212" s="200"/>
      <c r="M212" s="201"/>
      <c r="N212" s="202"/>
      <c r="O212" s="202"/>
      <c r="P212" s="202"/>
      <c r="Q212" s="202"/>
      <c r="R212" s="202"/>
      <c r="S212" s="202"/>
      <c r="T212" s="203"/>
      <c r="AT212" s="204" t="s">
        <v>154</v>
      </c>
      <c r="AU212" s="204" t="s">
        <v>88</v>
      </c>
      <c r="AV212" s="12" t="s">
        <v>86</v>
      </c>
      <c r="AW212" s="12" t="s">
        <v>38</v>
      </c>
      <c r="AX212" s="12" t="s">
        <v>78</v>
      </c>
      <c r="AY212" s="204" t="s">
        <v>141</v>
      </c>
    </row>
    <row r="213" spans="2:51" s="13" customFormat="1" ht="11.25">
      <c r="B213" s="205"/>
      <c r="C213" s="206"/>
      <c r="D213" s="196" t="s">
        <v>154</v>
      </c>
      <c r="E213" s="207" t="s">
        <v>19</v>
      </c>
      <c r="F213" s="208" t="s">
        <v>656</v>
      </c>
      <c r="G213" s="206"/>
      <c r="H213" s="209">
        <v>632</v>
      </c>
      <c r="I213" s="210"/>
      <c r="J213" s="206"/>
      <c r="K213" s="206"/>
      <c r="L213" s="211"/>
      <c r="M213" s="212"/>
      <c r="N213" s="213"/>
      <c r="O213" s="213"/>
      <c r="P213" s="213"/>
      <c r="Q213" s="213"/>
      <c r="R213" s="213"/>
      <c r="S213" s="213"/>
      <c r="T213" s="214"/>
      <c r="AT213" s="215" t="s">
        <v>154</v>
      </c>
      <c r="AU213" s="215" t="s">
        <v>88</v>
      </c>
      <c r="AV213" s="13" t="s">
        <v>88</v>
      </c>
      <c r="AW213" s="13" t="s">
        <v>38</v>
      </c>
      <c r="AX213" s="13" t="s">
        <v>86</v>
      </c>
      <c r="AY213" s="215" t="s">
        <v>141</v>
      </c>
    </row>
    <row r="214" spans="2:65" s="1" customFormat="1" ht="16.5" customHeight="1">
      <c r="B214" s="35"/>
      <c r="C214" s="181" t="s">
        <v>397</v>
      </c>
      <c r="D214" s="181" t="s">
        <v>146</v>
      </c>
      <c r="E214" s="182" t="s">
        <v>657</v>
      </c>
      <c r="F214" s="183" t="s">
        <v>658</v>
      </c>
      <c r="G214" s="184" t="s">
        <v>287</v>
      </c>
      <c r="H214" s="185">
        <v>632</v>
      </c>
      <c r="I214" s="186"/>
      <c r="J214" s="187">
        <f>ROUND(I214*H214,2)</f>
        <v>0</v>
      </c>
      <c r="K214" s="183" t="s">
        <v>451</v>
      </c>
      <c r="L214" s="39"/>
      <c r="M214" s="188" t="s">
        <v>19</v>
      </c>
      <c r="N214" s="189" t="s">
        <v>49</v>
      </c>
      <c r="O214" s="64"/>
      <c r="P214" s="190">
        <f>O214*H214</f>
        <v>0</v>
      </c>
      <c r="Q214" s="190">
        <v>0</v>
      </c>
      <c r="R214" s="190">
        <f>Q214*H214</f>
        <v>0</v>
      </c>
      <c r="S214" s="190">
        <v>0</v>
      </c>
      <c r="T214" s="191">
        <f>S214*H214</f>
        <v>0</v>
      </c>
      <c r="AR214" s="192" t="s">
        <v>284</v>
      </c>
      <c r="AT214" s="192" t="s">
        <v>146</v>
      </c>
      <c r="AU214" s="192" t="s">
        <v>88</v>
      </c>
      <c r="AY214" s="18" t="s">
        <v>141</v>
      </c>
      <c r="BE214" s="193">
        <f>IF(N214="základní",J214,0)</f>
        <v>0</v>
      </c>
      <c r="BF214" s="193">
        <f>IF(N214="snížená",J214,0)</f>
        <v>0</v>
      </c>
      <c r="BG214" s="193">
        <f>IF(N214="zákl. přenesená",J214,0)</f>
        <v>0</v>
      </c>
      <c r="BH214" s="193">
        <f>IF(N214="sníž. přenesená",J214,0)</f>
        <v>0</v>
      </c>
      <c r="BI214" s="193">
        <f>IF(N214="nulová",J214,0)</f>
        <v>0</v>
      </c>
      <c r="BJ214" s="18" t="s">
        <v>86</v>
      </c>
      <c r="BK214" s="193">
        <f>ROUND(I214*H214,2)</f>
        <v>0</v>
      </c>
      <c r="BL214" s="18" t="s">
        <v>284</v>
      </c>
      <c r="BM214" s="192" t="s">
        <v>659</v>
      </c>
    </row>
    <row r="215" spans="2:51" s="12" customFormat="1" ht="11.25">
      <c r="B215" s="194"/>
      <c r="C215" s="195"/>
      <c r="D215" s="196" t="s">
        <v>154</v>
      </c>
      <c r="E215" s="197" t="s">
        <v>19</v>
      </c>
      <c r="F215" s="198" t="s">
        <v>214</v>
      </c>
      <c r="G215" s="195"/>
      <c r="H215" s="197" t="s">
        <v>19</v>
      </c>
      <c r="I215" s="199"/>
      <c r="J215" s="195"/>
      <c r="K215" s="195"/>
      <c r="L215" s="200"/>
      <c r="M215" s="201"/>
      <c r="N215" s="202"/>
      <c r="O215" s="202"/>
      <c r="P215" s="202"/>
      <c r="Q215" s="202"/>
      <c r="R215" s="202"/>
      <c r="S215" s="202"/>
      <c r="T215" s="203"/>
      <c r="AT215" s="204" t="s">
        <v>154</v>
      </c>
      <c r="AU215" s="204" t="s">
        <v>88</v>
      </c>
      <c r="AV215" s="12" t="s">
        <v>86</v>
      </c>
      <c r="AW215" s="12" t="s">
        <v>38</v>
      </c>
      <c r="AX215" s="12" t="s">
        <v>78</v>
      </c>
      <c r="AY215" s="204" t="s">
        <v>141</v>
      </c>
    </row>
    <row r="216" spans="2:51" s="13" customFormat="1" ht="11.25">
      <c r="B216" s="205"/>
      <c r="C216" s="206"/>
      <c r="D216" s="196" t="s">
        <v>154</v>
      </c>
      <c r="E216" s="207" t="s">
        <v>19</v>
      </c>
      <c r="F216" s="208" t="s">
        <v>656</v>
      </c>
      <c r="G216" s="206"/>
      <c r="H216" s="209">
        <v>632</v>
      </c>
      <c r="I216" s="210"/>
      <c r="J216" s="206"/>
      <c r="K216" s="206"/>
      <c r="L216" s="211"/>
      <c r="M216" s="212"/>
      <c r="N216" s="213"/>
      <c r="O216" s="213"/>
      <c r="P216" s="213"/>
      <c r="Q216" s="213"/>
      <c r="R216" s="213"/>
      <c r="S216" s="213"/>
      <c r="T216" s="214"/>
      <c r="AT216" s="215" t="s">
        <v>154</v>
      </c>
      <c r="AU216" s="215" t="s">
        <v>88</v>
      </c>
      <c r="AV216" s="13" t="s">
        <v>88</v>
      </c>
      <c r="AW216" s="13" t="s">
        <v>38</v>
      </c>
      <c r="AX216" s="13" t="s">
        <v>86</v>
      </c>
      <c r="AY216" s="215" t="s">
        <v>141</v>
      </c>
    </row>
    <row r="217" spans="2:65" s="1" customFormat="1" ht="24" customHeight="1">
      <c r="B217" s="35"/>
      <c r="C217" s="181" t="s">
        <v>403</v>
      </c>
      <c r="D217" s="181" t="s">
        <v>146</v>
      </c>
      <c r="E217" s="182" t="s">
        <v>660</v>
      </c>
      <c r="F217" s="183" t="s">
        <v>661</v>
      </c>
      <c r="G217" s="184" t="s">
        <v>443</v>
      </c>
      <c r="H217" s="250"/>
      <c r="I217" s="186"/>
      <c r="J217" s="187">
        <f>ROUND(I217*H217,2)</f>
        <v>0</v>
      </c>
      <c r="K217" s="183" t="s">
        <v>150</v>
      </c>
      <c r="L217" s="39"/>
      <c r="M217" s="188" t="s">
        <v>19</v>
      </c>
      <c r="N217" s="189" t="s">
        <v>49</v>
      </c>
      <c r="O217" s="64"/>
      <c r="P217" s="190">
        <f>O217*H217</f>
        <v>0</v>
      </c>
      <c r="Q217" s="190">
        <v>0</v>
      </c>
      <c r="R217" s="190">
        <f>Q217*H217</f>
        <v>0</v>
      </c>
      <c r="S217" s="190">
        <v>0</v>
      </c>
      <c r="T217" s="191">
        <f>S217*H217</f>
        <v>0</v>
      </c>
      <c r="AR217" s="192" t="s">
        <v>284</v>
      </c>
      <c r="AT217" s="192" t="s">
        <v>146</v>
      </c>
      <c r="AU217" s="192" t="s">
        <v>88</v>
      </c>
      <c r="AY217" s="18" t="s">
        <v>141</v>
      </c>
      <c r="BE217" s="193">
        <f>IF(N217="základní",J217,0)</f>
        <v>0</v>
      </c>
      <c r="BF217" s="193">
        <f>IF(N217="snížená",J217,0)</f>
        <v>0</v>
      </c>
      <c r="BG217" s="193">
        <f>IF(N217="zákl. přenesená",J217,0)</f>
        <v>0</v>
      </c>
      <c r="BH217" s="193">
        <f>IF(N217="sníž. přenesená",J217,0)</f>
        <v>0</v>
      </c>
      <c r="BI217" s="193">
        <f>IF(N217="nulová",J217,0)</f>
        <v>0</v>
      </c>
      <c r="BJ217" s="18" t="s">
        <v>86</v>
      </c>
      <c r="BK217" s="193">
        <f>ROUND(I217*H217,2)</f>
        <v>0</v>
      </c>
      <c r="BL217" s="18" t="s">
        <v>284</v>
      </c>
      <c r="BM217" s="192" t="s">
        <v>662</v>
      </c>
    </row>
    <row r="218" spans="2:47" s="1" customFormat="1" ht="78">
      <c r="B218" s="35"/>
      <c r="C218" s="36"/>
      <c r="D218" s="196" t="s">
        <v>200</v>
      </c>
      <c r="E218" s="36"/>
      <c r="F218" s="238" t="s">
        <v>663</v>
      </c>
      <c r="G218" s="36"/>
      <c r="H218" s="36"/>
      <c r="I218" s="108"/>
      <c r="J218" s="36"/>
      <c r="K218" s="36"/>
      <c r="L218" s="39"/>
      <c r="M218" s="239"/>
      <c r="N218" s="64"/>
      <c r="O218" s="64"/>
      <c r="P218" s="64"/>
      <c r="Q218" s="64"/>
      <c r="R218" s="64"/>
      <c r="S218" s="64"/>
      <c r="T218" s="65"/>
      <c r="AT218" s="18" t="s">
        <v>200</v>
      </c>
      <c r="AU218" s="18" t="s">
        <v>88</v>
      </c>
    </row>
    <row r="219" spans="2:63" s="11" customFormat="1" ht="22.9" customHeight="1">
      <c r="B219" s="165"/>
      <c r="C219" s="166"/>
      <c r="D219" s="167" t="s">
        <v>77</v>
      </c>
      <c r="E219" s="179" t="s">
        <v>480</v>
      </c>
      <c r="F219" s="179" t="s">
        <v>481</v>
      </c>
      <c r="G219" s="166"/>
      <c r="H219" s="166"/>
      <c r="I219" s="169"/>
      <c r="J219" s="180">
        <f>BK219</f>
        <v>0</v>
      </c>
      <c r="K219" s="166"/>
      <c r="L219" s="171"/>
      <c r="M219" s="172"/>
      <c r="N219" s="173"/>
      <c r="O219" s="173"/>
      <c r="P219" s="174">
        <f>SUM(P220:P226)</f>
        <v>0</v>
      </c>
      <c r="Q219" s="173"/>
      <c r="R219" s="174">
        <f>SUM(R220:R226)</f>
        <v>0</v>
      </c>
      <c r="S219" s="173"/>
      <c r="T219" s="175">
        <f>SUM(T220:T226)</f>
        <v>0</v>
      </c>
      <c r="AR219" s="176" t="s">
        <v>88</v>
      </c>
      <c r="AT219" s="177" t="s">
        <v>77</v>
      </c>
      <c r="AU219" s="177" t="s">
        <v>86</v>
      </c>
      <c r="AY219" s="176" t="s">
        <v>141</v>
      </c>
      <c r="BK219" s="178">
        <f>SUM(BK220:BK226)</f>
        <v>0</v>
      </c>
    </row>
    <row r="220" spans="2:65" s="1" customFormat="1" ht="16.5" customHeight="1">
      <c r="B220" s="35"/>
      <c r="C220" s="181" t="s">
        <v>408</v>
      </c>
      <c r="D220" s="181" t="s">
        <v>146</v>
      </c>
      <c r="E220" s="182" t="s">
        <v>664</v>
      </c>
      <c r="F220" s="183" t="s">
        <v>665</v>
      </c>
      <c r="G220" s="184" t="s">
        <v>473</v>
      </c>
      <c r="H220" s="185">
        <v>1</v>
      </c>
      <c r="I220" s="186"/>
      <c r="J220" s="187">
        <f>ROUND(I220*H220,2)</f>
        <v>0</v>
      </c>
      <c r="K220" s="183" t="s">
        <v>150</v>
      </c>
      <c r="L220" s="39"/>
      <c r="M220" s="188" t="s">
        <v>19</v>
      </c>
      <c r="N220" s="189" t="s">
        <v>49</v>
      </c>
      <c r="O220" s="64"/>
      <c r="P220" s="190">
        <f>O220*H220</f>
        <v>0</v>
      </c>
      <c r="Q220" s="190">
        <v>0</v>
      </c>
      <c r="R220" s="190">
        <f>Q220*H220</f>
        <v>0</v>
      </c>
      <c r="S220" s="190">
        <v>0</v>
      </c>
      <c r="T220" s="191">
        <f>S220*H220</f>
        <v>0</v>
      </c>
      <c r="AR220" s="192" t="s">
        <v>284</v>
      </c>
      <c r="AT220" s="192" t="s">
        <v>146</v>
      </c>
      <c r="AU220" s="192" t="s">
        <v>88</v>
      </c>
      <c r="AY220" s="18" t="s">
        <v>141</v>
      </c>
      <c r="BE220" s="193">
        <f>IF(N220="základní",J220,0)</f>
        <v>0</v>
      </c>
      <c r="BF220" s="193">
        <f>IF(N220="snížená",J220,0)</f>
        <v>0</v>
      </c>
      <c r="BG220" s="193">
        <f>IF(N220="zákl. přenesená",J220,0)</f>
        <v>0</v>
      </c>
      <c r="BH220" s="193">
        <f>IF(N220="sníž. přenesená",J220,0)</f>
        <v>0</v>
      </c>
      <c r="BI220" s="193">
        <f>IF(N220="nulová",J220,0)</f>
        <v>0</v>
      </c>
      <c r="BJ220" s="18" t="s">
        <v>86</v>
      </c>
      <c r="BK220" s="193">
        <f>ROUND(I220*H220,2)</f>
        <v>0</v>
      </c>
      <c r="BL220" s="18" t="s">
        <v>284</v>
      </c>
      <c r="BM220" s="192" t="s">
        <v>666</v>
      </c>
    </row>
    <row r="221" spans="2:47" s="1" customFormat="1" ht="107.25">
      <c r="B221" s="35"/>
      <c r="C221" s="36"/>
      <c r="D221" s="196" t="s">
        <v>200</v>
      </c>
      <c r="E221" s="36"/>
      <c r="F221" s="238" t="s">
        <v>667</v>
      </c>
      <c r="G221" s="36"/>
      <c r="H221" s="36"/>
      <c r="I221" s="108"/>
      <c r="J221" s="36"/>
      <c r="K221" s="36"/>
      <c r="L221" s="39"/>
      <c r="M221" s="239"/>
      <c r="N221" s="64"/>
      <c r="O221" s="64"/>
      <c r="P221" s="64"/>
      <c r="Q221" s="64"/>
      <c r="R221" s="64"/>
      <c r="S221" s="64"/>
      <c r="T221" s="65"/>
      <c r="AT221" s="18" t="s">
        <v>200</v>
      </c>
      <c r="AU221" s="18" t="s">
        <v>88</v>
      </c>
    </row>
    <row r="222" spans="2:51" s="12" customFormat="1" ht="11.25">
      <c r="B222" s="194"/>
      <c r="C222" s="195"/>
      <c r="D222" s="196" t="s">
        <v>154</v>
      </c>
      <c r="E222" s="197" t="s">
        <v>19</v>
      </c>
      <c r="F222" s="198" t="s">
        <v>204</v>
      </c>
      <c r="G222" s="195"/>
      <c r="H222" s="197" t="s">
        <v>19</v>
      </c>
      <c r="I222" s="199"/>
      <c r="J222" s="195"/>
      <c r="K222" s="195"/>
      <c r="L222" s="200"/>
      <c r="M222" s="201"/>
      <c r="N222" s="202"/>
      <c r="O222" s="202"/>
      <c r="P222" s="202"/>
      <c r="Q222" s="202"/>
      <c r="R222" s="202"/>
      <c r="S222" s="202"/>
      <c r="T222" s="203"/>
      <c r="AT222" s="204" t="s">
        <v>154</v>
      </c>
      <c r="AU222" s="204" t="s">
        <v>88</v>
      </c>
      <c r="AV222" s="12" t="s">
        <v>86</v>
      </c>
      <c r="AW222" s="12" t="s">
        <v>38</v>
      </c>
      <c r="AX222" s="12" t="s">
        <v>78</v>
      </c>
      <c r="AY222" s="204" t="s">
        <v>141</v>
      </c>
    </row>
    <row r="223" spans="2:51" s="13" customFormat="1" ht="11.25">
      <c r="B223" s="205"/>
      <c r="C223" s="206"/>
      <c r="D223" s="196" t="s">
        <v>154</v>
      </c>
      <c r="E223" s="207" t="s">
        <v>19</v>
      </c>
      <c r="F223" s="208" t="s">
        <v>668</v>
      </c>
      <c r="G223" s="206"/>
      <c r="H223" s="209">
        <v>1</v>
      </c>
      <c r="I223" s="210"/>
      <c r="J223" s="206"/>
      <c r="K223" s="206"/>
      <c r="L223" s="211"/>
      <c r="M223" s="212"/>
      <c r="N223" s="213"/>
      <c r="O223" s="213"/>
      <c r="P223" s="213"/>
      <c r="Q223" s="213"/>
      <c r="R223" s="213"/>
      <c r="S223" s="213"/>
      <c r="T223" s="214"/>
      <c r="AT223" s="215" t="s">
        <v>154</v>
      </c>
      <c r="AU223" s="215" t="s">
        <v>88</v>
      </c>
      <c r="AV223" s="13" t="s">
        <v>88</v>
      </c>
      <c r="AW223" s="13" t="s">
        <v>38</v>
      </c>
      <c r="AX223" s="13" t="s">
        <v>86</v>
      </c>
      <c r="AY223" s="215" t="s">
        <v>141</v>
      </c>
    </row>
    <row r="224" spans="2:65" s="1" customFormat="1" ht="48" customHeight="1">
      <c r="B224" s="35"/>
      <c r="C224" s="240" t="s">
        <v>414</v>
      </c>
      <c r="D224" s="240" t="s">
        <v>227</v>
      </c>
      <c r="E224" s="241" t="s">
        <v>669</v>
      </c>
      <c r="F224" s="242" t="s">
        <v>670</v>
      </c>
      <c r="G224" s="243" t="s">
        <v>473</v>
      </c>
      <c r="H224" s="244">
        <v>1</v>
      </c>
      <c r="I224" s="245"/>
      <c r="J224" s="246">
        <f>ROUND(I224*H224,2)</f>
        <v>0</v>
      </c>
      <c r="K224" s="242" t="s">
        <v>451</v>
      </c>
      <c r="L224" s="247"/>
      <c r="M224" s="248" t="s">
        <v>19</v>
      </c>
      <c r="N224" s="249" t="s">
        <v>49</v>
      </c>
      <c r="O224" s="64"/>
      <c r="P224" s="190">
        <f>O224*H224</f>
        <v>0</v>
      </c>
      <c r="Q224" s="190">
        <v>0</v>
      </c>
      <c r="R224" s="190">
        <f>Q224*H224</f>
        <v>0</v>
      </c>
      <c r="S224" s="190">
        <v>0</v>
      </c>
      <c r="T224" s="191">
        <f>S224*H224</f>
        <v>0</v>
      </c>
      <c r="AR224" s="192" t="s">
        <v>383</v>
      </c>
      <c r="AT224" s="192" t="s">
        <v>227</v>
      </c>
      <c r="AU224" s="192" t="s">
        <v>88</v>
      </c>
      <c r="AY224" s="18" t="s">
        <v>141</v>
      </c>
      <c r="BE224" s="193">
        <f>IF(N224="základní",J224,0)</f>
        <v>0</v>
      </c>
      <c r="BF224" s="193">
        <f>IF(N224="snížená",J224,0)</f>
        <v>0</v>
      </c>
      <c r="BG224" s="193">
        <f>IF(N224="zákl. přenesená",J224,0)</f>
        <v>0</v>
      </c>
      <c r="BH224" s="193">
        <f>IF(N224="sníž. přenesená",J224,0)</f>
        <v>0</v>
      </c>
      <c r="BI224" s="193">
        <f>IF(N224="nulová",J224,0)</f>
        <v>0</v>
      </c>
      <c r="BJ224" s="18" t="s">
        <v>86</v>
      </c>
      <c r="BK224" s="193">
        <f>ROUND(I224*H224,2)</f>
        <v>0</v>
      </c>
      <c r="BL224" s="18" t="s">
        <v>284</v>
      </c>
      <c r="BM224" s="192" t="s">
        <v>671</v>
      </c>
    </row>
    <row r="225" spans="2:65" s="1" customFormat="1" ht="24" customHeight="1">
      <c r="B225" s="35"/>
      <c r="C225" s="181" t="s">
        <v>419</v>
      </c>
      <c r="D225" s="181" t="s">
        <v>146</v>
      </c>
      <c r="E225" s="182" t="s">
        <v>505</v>
      </c>
      <c r="F225" s="183" t="s">
        <v>506</v>
      </c>
      <c r="G225" s="184" t="s">
        <v>443</v>
      </c>
      <c r="H225" s="250"/>
      <c r="I225" s="186"/>
      <c r="J225" s="187">
        <f>ROUND(I225*H225,2)</f>
        <v>0</v>
      </c>
      <c r="K225" s="183" t="s">
        <v>150</v>
      </c>
      <c r="L225" s="39"/>
      <c r="M225" s="188" t="s">
        <v>19</v>
      </c>
      <c r="N225" s="189" t="s">
        <v>49</v>
      </c>
      <c r="O225" s="64"/>
      <c r="P225" s="190">
        <f>O225*H225</f>
        <v>0</v>
      </c>
      <c r="Q225" s="190">
        <v>0</v>
      </c>
      <c r="R225" s="190">
        <f>Q225*H225</f>
        <v>0</v>
      </c>
      <c r="S225" s="190">
        <v>0</v>
      </c>
      <c r="T225" s="191">
        <f>S225*H225</f>
        <v>0</v>
      </c>
      <c r="AR225" s="192" t="s">
        <v>284</v>
      </c>
      <c r="AT225" s="192" t="s">
        <v>146</v>
      </c>
      <c r="AU225" s="192" t="s">
        <v>88</v>
      </c>
      <c r="AY225" s="18" t="s">
        <v>141</v>
      </c>
      <c r="BE225" s="193">
        <f>IF(N225="základní",J225,0)</f>
        <v>0</v>
      </c>
      <c r="BF225" s="193">
        <f>IF(N225="snížená",J225,0)</f>
        <v>0</v>
      </c>
      <c r="BG225" s="193">
        <f>IF(N225="zákl. přenesená",J225,0)</f>
        <v>0</v>
      </c>
      <c r="BH225" s="193">
        <f>IF(N225="sníž. přenesená",J225,0)</f>
        <v>0</v>
      </c>
      <c r="BI225" s="193">
        <f>IF(N225="nulová",J225,0)</f>
        <v>0</v>
      </c>
      <c r="BJ225" s="18" t="s">
        <v>86</v>
      </c>
      <c r="BK225" s="193">
        <f>ROUND(I225*H225,2)</f>
        <v>0</v>
      </c>
      <c r="BL225" s="18" t="s">
        <v>284</v>
      </c>
      <c r="BM225" s="192" t="s">
        <v>672</v>
      </c>
    </row>
    <row r="226" spans="2:47" s="1" customFormat="1" ht="78">
      <c r="B226" s="35"/>
      <c r="C226" s="36"/>
      <c r="D226" s="196" t="s">
        <v>200</v>
      </c>
      <c r="E226" s="36"/>
      <c r="F226" s="238" t="s">
        <v>508</v>
      </c>
      <c r="G226" s="36"/>
      <c r="H226" s="36"/>
      <c r="I226" s="108"/>
      <c r="J226" s="36"/>
      <c r="K226" s="36"/>
      <c r="L226" s="39"/>
      <c r="M226" s="239"/>
      <c r="N226" s="64"/>
      <c r="O226" s="64"/>
      <c r="P226" s="64"/>
      <c r="Q226" s="64"/>
      <c r="R226" s="64"/>
      <c r="S226" s="64"/>
      <c r="T226" s="65"/>
      <c r="AT226" s="18" t="s">
        <v>200</v>
      </c>
      <c r="AU226" s="18" t="s">
        <v>88</v>
      </c>
    </row>
    <row r="227" spans="2:63" s="11" customFormat="1" ht="22.9" customHeight="1">
      <c r="B227" s="165"/>
      <c r="C227" s="166"/>
      <c r="D227" s="167" t="s">
        <v>77</v>
      </c>
      <c r="E227" s="179" t="s">
        <v>673</v>
      </c>
      <c r="F227" s="179" t="s">
        <v>674</v>
      </c>
      <c r="G227" s="166"/>
      <c r="H227" s="166"/>
      <c r="I227" s="169"/>
      <c r="J227" s="180">
        <f>BK227</f>
        <v>0</v>
      </c>
      <c r="K227" s="166"/>
      <c r="L227" s="171"/>
      <c r="M227" s="172"/>
      <c r="N227" s="173"/>
      <c r="O227" s="173"/>
      <c r="P227" s="174">
        <f>SUM(P228:P245)</f>
        <v>0</v>
      </c>
      <c r="Q227" s="173"/>
      <c r="R227" s="174">
        <f>SUM(R228:R245)</f>
        <v>0.07299645</v>
      </c>
      <c r="S227" s="173"/>
      <c r="T227" s="175">
        <f>SUM(T228:T245)</f>
        <v>0</v>
      </c>
      <c r="AR227" s="176" t="s">
        <v>88</v>
      </c>
      <c r="AT227" s="177" t="s">
        <v>77</v>
      </c>
      <c r="AU227" s="177" t="s">
        <v>86</v>
      </c>
      <c r="AY227" s="176" t="s">
        <v>141</v>
      </c>
      <c r="BK227" s="178">
        <f>SUM(BK228:BK245)</f>
        <v>0</v>
      </c>
    </row>
    <row r="228" spans="2:65" s="1" customFormat="1" ht="16.5" customHeight="1">
      <c r="B228" s="35"/>
      <c r="C228" s="181" t="s">
        <v>425</v>
      </c>
      <c r="D228" s="181" t="s">
        <v>146</v>
      </c>
      <c r="E228" s="182" t="s">
        <v>675</v>
      </c>
      <c r="F228" s="183" t="s">
        <v>676</v>
      </c>
      <c r="G228" s="184" t="s">
        <v>149</v>
      </c>
      <c r="H228" s="185">
        <v>404.1</v>
      </c>
      <c r="I228" s="186"/>
      <c r="J228" s="187">
        <f>ROUND(I228*H228,2)</f>
        <v>0</v>
      </c>
      <c r="K228" s="183" t="s">
        <v>150</v>
      </c>
      <c r="L228" s="39"/>
      <c r="M228" s="188" t="s">
        <v>19</v>
      </c>
      <c r="N228" s="189" t="s">
        <v>49</v>
      </c>
      <c r="O228" s="64"/>
      <c r="P228" s="190">
        <f>O228*H228</f>
        <v>0</v>
      </c>
      <c r="Q228" s="190">
        <v>0</v>
      </c>
      <c r="R228" s="190">
        <f>Q228*H228</f>
        <v>0</v>
      </c>
      <c r="S228" s="190">
        <v>0</v>
      </c>
      <c r="T228" s="191">
        <f>S228*H228</f>
        <v>0</v>
      </c>
      <c r="AR228" s="192" t="s">
        <v>284</v>
      </c>
      <c r="AT228" s="192" t="s">
        <v>146</v>
      </c>
      <c r="AU228" s="192" t="s">
        <v>88</v>
      </c>
      <c r="AY228" s="18" t="s">
        <v>141</v>
      </c>
      <c r="BE228" s="193">
        <f>IF(N228="základní",J228,0)</f>
        <v>0</v>
      </c>
      <c r="BF228" s="193">
        <f>IF(N228="snížená",J228,0)</f>
        <v>0</v>
      </c>
      <c r="BG228" s="193">
        <f>IF(N228="zákl. přenesená",J228,0)</f>
        <v>0</v>
      </c>
      <c r="BH228" s="193">
        <f>IF(N228="sníž. přenesená",J228,0)</f>
        <v>0</v>
      </c>
      <c r="BI228" s="193">
        <f>IF(N228="nulová",J228,0)</f>
        <v>0</v>
      </c>
      <c r="BJ228" s="18" t="s">
        <v>86</v>
      </c>
      <c r="BK228" s="193">
        <f>ROUND(I228*H228,2)</f>
        <v>0</v>
      </c>
      <c r="BL228" s="18" t="s">
        <v>284</v>
      </c>
      <c r="BM228" s="192" t="s">
        <v>677</v>
      </c>
    </row>
    <row r="229" spans="2:47" s="1" customFormat="1" ht="29.25">
      <c r="B229" s="35"/>
      <c r="C229" s="36"/>
      <c r="D229" s="196" t="s">
        <v>200</v>
      </c>
      <c r="E229" s="36"/>
      <c r="F229" s="238" t="s">
        <v>678</v>
      </c>
      <c r="G229" s="36"/>
      <c r="H229" s="36"/>
      <c r="I229" s="108"/>
      <c r="J229" s="36"/>
      <c r="K229" s="36"/>
      <c r="L229" s="39"/>
      <c r="M229" s="239"/>
      <c r="N229" s="64"/>
      <c r="O229" s="64"/>
      <c r="P229" s="64"/>
      <c r="Q229" s="64"/>
      <c r="R229" s="64"/>
      <c r="S229" s="64"/>
      <c r="T229" s="65"/>
      <c r="AT229" s="18" t="s">
        <v>200</v>
      </c>
      <c r="AU229" s="18" t="s">
        <v>88</v>
      </c>
    </row>
    <row r="230" spans="2:47" s="1" customFormat="1" ht="19.5">
      <c r="B230" s="35"/>
      <c r="C230" s="36"/>
      <c r="D230" s="196" t="s">
        <v>202</v>
      </c>
      <c r="E230" s="36"/>
      <c r="F230" s="238" t="s">
        <v>679</v>
      </c>
      <c r="G230" s="36"/>
      <c r="H230" s="36"/>
      <c r="I230" s="108"/>
      <c r="J230" s="36"/>
      <c r="K230" s="36"/>
      <c r="L230" s="39"/>
      <c r="M230" s="239"/>
      <c r="N230" s="64"/>
      <c r="O230" s="64"/>
      <c r="P230" s="64"/>
      <c r="Q230" s="64"/>
      <c r="R230" s="64"/>
      <c r="S230" s="64"/>
      <c r="T230" s="65"/>
      <c r="AT230" s="18" t="s">
        <v>202</v>
      </c>
      <c r="AU230" s="18" t="s">
        <v>88</v>
      </c>
    </row>
    <row r="231" spans="2:51" s="12" customFormat="1" ht="11.25">
      <c r="B231" s="194"/>
      <c r="C231" s="195"/>
      <c r="D231" s="196" t="s">
        <v>154</v>
      </c>
      <c r="E231" s="197" t="s">
        <v>19</v>
      </c>
      <c r="F231" s="198" t="s">
        <v>214</v>
      </c>
      <c r="G231" s="195"/>
      <c r="H231" s="197" t="s">
        <v>19</v>
      </c>
      <c r="I231" s="199"/>
      <c r="J231" s="195"/>
      <c r="K231" s="195"/>
      <c r="L231" s="200"/>
      <c r="M231" s="201"/>
      <c r="N231" s="202"/>
      <c r="O231" s="202"/>
      <c r="P231" s="202"/>
      <c r="Q231" s="202"/>
      <c r="R231" s="202"/>
      <c r="S231" s="202"/>
      <c r="T231" s="203"/>
      <c r="AT231" s="204" t="s">
        <v>154</v>
      </c>
      <c r="AU231" s="204" t="s">
        <v>88</v>
      </c>
      <c r="AV231" s="12" t="s">
        <v>86</v>
      </c>
      <c r="AW231" s="12" t="s">
        <v>38</v>
      </c>
      <c r="AX231" s="12" t="s">
        <v>78</v>
      </c>
      <c r="AY231" s="204" t="s">
        <v>141</v>
      </c>
    </row>
    <row r="232" spans="2:51" s="13" customFormat="1" ht="11.25">
      <c r="B232" s="205"/>
      <c r="C232" s="206"/>
      <c r="D232" s="196" t="s">
        <v>154</v>
      </c>
      <c r="E232" s="207" t="s">
        <v>19</v>
      </c>
      <c r="F232" s="208" t="s">
        <v>601</v>
      </c>
      <c r="G232" s="206"/>
      <c r="H232" s="209">
        <v>404.1</v>
      </c>
      <c r="I232" s="210"/>
      <c r="J232" s="206"/>
      <c r="K232" s="206"/>
      <c r="L232" s="211"/>
      <c r="M232" s="212"/>
      <c r="N232" s="213"/>
      <c r="O232" s="213"/>
      <c r="P232" s="213"/>
      <c r="Q232" s="213"/>
      <c r="R232" s="213"/>
      <c r="S232" s="213"/>
      <c r="T232" s="214"/>
      <c r="AT232" s="215" t="s">
        <v>154</v>
      </c>
      <c r="AU232" s="215" t="s">
        <v>88</v>
      </c>
      <c r="AV232" s="13" t="s">
        <v>88</v>
      </c>
      <c r="AW232" s="13" t="s">
        <v>38</v>
      </c>
      <c r="AX232" s="13" t="s">
        <v>86</v>
      </c>
      <c r="AY232" s="215" t="s">
        <v>141</v>
      </c>
    </row>
    <row r="233" spans="2:65" s="1" customFormat="1" ht="16.5" customHeight="1">
      <c r="B233" s="35"/>
      <c r="C233" s="240" t="s">
        <v>434</v>
      </c>
      <c r="D233" s="240" t="s">
        <v>227</v>
      </c>
      <c r="E233" s="241" t="s">
        <v>680</v>
      </c>
      <c r="F233" s="242" t="s">
        <v>681</v>
      </c>
      <c r="G233" s="243" t="s">
        <v>149</v>
      </c>
      <c r="H233" s="244">
        <v>464.715</v>
      </c>
      <c r="I233" s="245"/>
      <c r="J233" s="246">
        <f>ROUND(I233*H233,2)</f>
        <v>0</v>
      </c>
      <c r="K233" s="242" t="s">
        <v>150</v>
      </c>
      <c r="L233" s="247"/>
      <c r="M233" s="248" t="s">
        <v>19</v>
      </c>
      <c r="N233" s="249" t="s">
        <v>49</v>
      </c>
      <c r="O233" s="64"/>
      <c r="P233" s="190">
        <f>O233*H233</f>
        <v>0</v>
      </c>
      <c r="Q233" s="190">
        <v>0</v>
      </c>
      <c r="R233" s="190">
        <f>Q233*H233</f>
        <v>0</v>
      </c>
      <c r="S233" s="190">
        <v>0</v>
      </c>
      <c r="T233" s="191">
        <f>S233*H233</f>
        <v>0</v>
      </c>
      <c r="AR233" s="192" t="s">
        <v>383</v>
      </c>
      <c r="AT233" s="192" t="s">
        <v>227</v>
      </c>
      <c r="AU233" s="192" t="s">
        <v>88</v>
      </c>
      <c r="AY233" s="18" t="s">
        <v>141</v>
      </c>
      <c r="BE233" s="193">
        <f>IF(N233="základní",J233,0)</f>
        <v>0</v>
      </c>
      <c r="BF233" s="193">
        <f>IF(N233="snížená",J233,0)</f>
        <v>0</v>
      </c>
      <c r="BG233" s="193">
        <f>IF(N233="zákl. přenesená",J233,0)</f>
        <v>0</v>
      </c>
      <c r="BH233" s="193">
        <f>IF(N233="sníž. přenesená",J233,0)</f>
        <v>0</v>
      </c>
      <c r="BI233" s="193">
        <f>IF(N233="nulová",J233,0)</f>
        <v>0</v>
      </c>
      <c r="BJ233" s="18" t="s">
        <v>86</v>
      </c>
      <c r="BK233" s="193">
        <f>ROUND(I233*H233,2)</f>
        <v>0</v>
      </c>
      <c r="BL233" s="18" t="s">
        <v>284</v>
      </c>
      <c r="BM233" s="192" t="s">
        <v>682</v>
      </c>
    </row>
    <row r="234" spans="2:51" s="13" customFormat="1" ht="11.25">
      <c r="B234" s="205"/>
      <c r="C234" s="206"/>
      <c r="D234" s="196" t="s">
        <v>154</v>
      </c>
      <c r="E234" s="207" t="s">
        <v>19</v>
      </c>
      <c r="F234" s="208" t="s">
        <v>683</v>
      </c>
      <c r="G234" s="206"/>
      <c r="H234" s="209">
        <v>464.715</v>
      </c>
      <c r="I234" s="210"/>
      <c r="J234" s="206"/>
      <c r="K234" s="206"/>
      <c r="L234" s="211"/>
      <c r="M234" s="212"/>
      <c r="N234" s="213"/>
      <c r="O234" s="213"/>
      <c r="P234" s="213"/>
      <c r="Q234" s="213"/>
      <c r="R234" s="213"/>
      <c r="S234" s="213"/>
      <c r="T234" s="214"/>
      <c r="AT234" s="215" t="s">
        <v>154</v>
      </c>
      <c r="AU234" s="215" t="s">
        <v>88</v>
      </c>
      <c r="AV234" s="13" t="s">
        <v>88</v>
      </c>
      <c r="AW234" s="13" t="s">
        <v>38</v>
      </c>
      <c r="AX234" s="13" t="s">
        <v>86</v>
      </c>
      <c r="AY234" s="215" t="s">
        <v>141</v>
      </c>
    </row>
    <row r="235" spans="2:65" s="1" customFormat="1" ht="16.5" customHeight="1">
      <c r="B235" s="35"/>
      <c r="C235" s="181" t="s">
        <v>440</v>
      </c>
      <c r="D235" s="181" t="s">
        <v>146</v>
      </c>
      <c r="E235" s="182" t="s">
        <v>684</v>
      </c>
      <c r="F235" s="183" t="s">
        <v>685</v>
      </c>
      <c r="G235" s="184" t="s">
        <v>149</v>
      </c>
      <c r="H235" s="185">
        <v>121.768</v>
      </c>
      <c r="I235" s="186"/>
      <c r="J235" s="187">
        <f>ROUND(I235*H235,2)</f>
        <v>0</v>
      </c>
      <c r="K235" s="183" t="s">
        <v>150</v>
      </c>
      <c r="L235" s="39"/>
      <c r="M235" s="188" t="s">
        <v>19</v>
      </c>
      <c r="N235" s="189" t="s">
        <v>49</v>
      </c>
      <c r="O235" s="64"/>
      <c r="P235" s="190">
        <f>O235*H235</f>
        <v>0</v>
      </c>
      <c r="Q235" s="190">
        <v>0.0002</v>
      </c>
      <c r="R235" s="190">
        <f>Q235*H235</f>
        <v>0.024353600000000003</v>
      </c>
      <c r="S235" s="190">
        <v>0</v>
      </c>
      <c r="T235" s="191">
        <f>S235*H235</f>
        <v>0</v>
      </c>
      <c r="AR235" s="192" t="s">
        <v>284</v>
      </c>
      <c r="AT235" s="192" t="s">
        <v>146</v>
      </c>
      <c r="AU235" s="192" t="s">
        <v>88</v>
      </c>
      <c r="AY235" s="18" t="s">
        <v>141</v>
      </c>
      <c r="BE235" s="193">
        <f>IF(N235="základní",J235,0)</f>
        <v>0</v>
      </c>
      <c r="BF235" s="193">
        <f>IF(N235="snížená",J235,0)</f>
        <v>0</v>
      </c>
      <c r="BG235" s="193">
        <f>IF(N235="zákl. přenesená",J235,0)</f>
        <v>0</v>
      </c>
      <c r="BH235" s="193">
        <f>IF(N235="sníž. přenesená",J235,0)</f>
        <v>0</v>
      </c>
      <c r="BI235" s="193">
        <f>IF(N235="nulová",J235,0)</f>
        <v>0</v>
      </c>
      <c r="BJ235" s="18" t="s">
        <v>86</v>
      </c>
      <c r="BK235" s="193">
        <f>ROUND(I235*H235,2)</f>
        <v>0</v>
      </c>
      <c r="BL235" s="18" t="s">
        <v>284</v>
      </c>
      <c r="BM235" s="192" t="s">
        <v>686</v>
      </c>
    </row>
    <row r="236" spans="2:51" s="12" customFormat="1" ht="11.25">
      <c r="B236" s="194"/>
      <c r="C236" s="195"/>
      <c r="D236" s="196" t="s">
        <v>154</v>
      </c>
      <c r="E236" s="197" t="s">
        <v>19</v>
      </c>
      <c r="F236" s="198" t="s">
        <v>214</v>
      </c>
      <c r="G236" s="195"/>
      <c r="H236" s="197" t="s">
        <v>19</v>
      </c>
      <c r="I236" s="199"/>
      <c r="J236" s="195"/>
      <c r="K236" s="195"/>
      <c r="L236" s="200"/>
      <c r="M236" s="201"/>
      <c r="N236" s="202"/>
      <c r="O236" s="202"/>
      <c r="P236" s="202"/>
      <c r="Q236" s="202"/>
      <c r="R236" s="202"/>
      <c r="S236" s="202"/>
      <c r="T236" s="203"/>
      <c r="AT236" s="204" t="s">
        <v>154</v>
      </c>
      <c r="AU236" s="204" t="s">
        <v>88</v>
      </c>
      <c r="AV236" s="12" t="s">
        <v>86</v>
      </c>
      <c r="AW236" s="12" t="s">
        <v>38</v>
      </c>
      <c r="AX236" s="12" t="s">
        <v>78</v>
      </c>
      <c r="AY236" s="204" t="s">
        <v>141</v>
      </c>
    </row>
    <row r="237" spans="2:51" s="13" customFormat="1" ht="11.25">
      <c r="B237" s="205"/>
      <c r="C237" s="206"/>
      <c r="D237" s="196" t="s">
        <v>154</v>
      </c>
      <c r="E237" s="207" t="s">
        <v>19</v>
      </c>
      <c r="F237" s="208" t="s">
        <v>687</v>
      </c>
      <c r="G237" s="206"/>
      <c r="H237" s="209">
        <v>121.768</v>
      </c>
      <c r="I237" s="210"/>
      <c r="J237" s="206"/>
      <c r="K237" s="206"/>
      <c r="L237" s="211"/>
      <c r="M237" s="212"/>
      <c r="N237" s="213"/>
      <c r="O237" s="213"/>
      <c r="P237" s="213"/>
      <c r="Q237" s="213"/>
      <c r="R237" s="213"/>
      <c r="S237" s="213"/>
      <c r="T237" s="214"/>
      <c r="AT237" s="215" t="s">
        <v>154</v>
      </c>
      <c r="AU237" s="215" t="s">
        <v>88</v>
      </c>
      <c r="AV237" s="13" t="s">
        <v>88</v>
      </c>
      <c r="AW237" s="13" t="s">
        <v>38</v>
      </c>
      <c r="AX237" s="13" t="s">
        <v>86</v>
      </c>
      <c r="AY237" s="215" t="s">
        <v>141</v>
      </c>
    </row>
    <row r="238" spans="2:65" s="1" customFormat="1" ht="24" customHeight="1">
      <c r="B238" s="35"/>
      <c r="C238" s="181" t="s">
        <v>448</v>
      </c>
      <c r="D238" s="181" t="s">
        <v>146</v>
      </c>
      <c r="E238" s="182" t="s">
        <v>688</v>
      </c>
      <c r="F238" s="183" t="s">
        <v>689</v>
      </c>
      <c r="G238" s="184" t="s">
        <v>149</v>
      </c>
      <c r="H238" s="185">
        <v>121.768</v>
      </c>
      <c r="I238" s="186"/>
      <c r="J238" s="187">
        <f>ROUND(I238*H238,2)</f>
        <v>0</v>
      </c>
      <c r="K238" s="183" t="s">
        <v>150</v>
      </c>
      <c r="L238" s="39"/>
      <c r="M238" s="188" t="s">
        <v>19</v>
      </c>
      <c r="N238" s="189" t="s">
        <v>49</v>
      </c>
      <c r="O238" s="64"/>
      <c r="P238" s="190">
        <f>O238*H238</f>
        <v>0</v>
      </c>
      <c r="Q238" s="190">
        <v>0.00032</v>
      </c>
      <c r="R238" s="190">
        <f>Q238*H238</f>
        <v>0.03896576</v>
      </c>
      <c r="S238" s="190">
        <v>0</v>
      </c>
      <c r="T238" s="191">
        <f>S238*H238</f>
        <v>0</v>
      </c>
      <c r="AR238" s="192" t="s">
        <v>284</v>
      </c>
      <c r="AT238" s="192" t="s">
        <v>146</v>
      </c>
      <c r="AU238" s="192" t="s">
        <v>88</v>
      </c>
      <c r="AY238" s="18" t="s">
        <v>141</v>
      </c>
      <c r="BE238" s="193">
        <f>IF(N238="základní",J238,0)</f>
        <v>0</v>
      </c>
      <c r="BF238" s="193">
        <f>IF(N238="snížená",J238,0)</f>
        <v>0</v>
      </c>
      <c r="BG238" s="193">
        <f>IF(N238="zákl. přenesená",J238,0)</f>
        <v>0</v>
      </c>
      <c r="BH238" s="193">
        <f>IF(N238="sníž. přenesená",J238,0)</f>
        <v>0</v>
      </c>
      <c r="BI238" s="193">
        <f>IF(N238="nulová",J238,0)</f>
        <v>0</v>
      </c>
      <c r="BJ238" s="18" t="s">
        <v>86</v>
      </c>
      <c r="BK238" s="193">
        <f>ROUND(I238*H238,2)</f>
        <v>0</v>
      </c>
      <c r="BL238" s="18" t="s">
        <v>284</v>
      </c>
      <c r="BM238" s="192" t="s">
        <v>690</v>
      </c>
    </row>
    <row r="239" spans="2:65" s="1" customFormat="1" ht="16.5" customHeight="1">
      <c r="B239" s="35"/>
      <c r="C239" s="181" t="s">
        <v>455</v>
      </c>
      <c r="D239" s="181" t="s">
        <v>146</v>
      </c>
      <c r="E239" s="182" t="s">
        <v>691</v>
      </c>
      <c r="F239" s="183" t="s">
        <v>692</v>
      </c>
      <c r="G239" s="184" t="s">
        <v>149</v>
      </c>
      <c r="H239" s="185">
        <v>279.761</v>
      </c>
      <c r="I239" s="186"/>
      <c r="J239" s="187">
        <f>ROUND(I239*H239,2)</f>
        <v>0</v>
      </c>
      <c r="K239" s="183" t="s">
        <v>150</v>
      </c>
      <c r="L239" s="39"/>
      <c r="M239" s="188" t="s">
        <v>19</v>
      </c>
      <c r="N239" s="189" t="s">
        <v>49</v>
      </c>
      <c r="O239" s="64"/>
      <c r="P239" s="190">
        <f>O239*H239</f>
        <v>0</v>
      </c>
      <c r="Q239" s="190">
        <v>2E-05</v>
      </c>
      <c r="R239" s="190">
        <f>Q239*H239</f>
        <v>0.005595220000000001</v>
      </c>
      <c r="S239" s="190">
        <v>0</v>
      </c>
      <c r="T239" s="191">
        <f>S239*H239</f>
        <v>0</v>
      </c>
      <c r="AR239" s="192" t="s">
        <v>284</v>
      </c>
      <c r="AT239" s="192" t="s">
        <v>146</v>
      </c>
      <c r="AU239" s="192" t="s">
        <v>88</v>
      </c>
      <c r="AY239" s="18" t="s">
        <v>141</v>
      </c>
      <c r="BE239" s="193">
        <f>IF(N239="základní",J239,0)</f>
        <v>0</v>
      </c>
      <c r="BF239" s="193">
        <f>IF(N239="snížená",J239,0)</f>
        <v>0</v>
      </c>
      <c r="BG239" s="193">
        <f>IF(N239="zákl. přenesená",J239,0)</f>
        <v>0</v>
      </c>
      <c r="BH239" s="193">
        <f>IF(N239="sníž. přenesená",J239,0)</f>
        <v>0</v>
      </c>
      <c r="BI239" s="193">
        <f>IF(N239="nulová",J239,0)</f>
        <v>0</v>
      </c>
      <c r="BJ239" s="18" t="s">
        <v>86</v>
      </c>
      <c r="BK239" s="193">
        <f>ROUND(I239*H239,2)</f>
        <v>0</v>
      </c>
      <c r="BL239" s="18" t="s">
        <v>284</v>
      </c>
      <c r="BM239" s="192" t="s">
        <v>693</v>
      </c>
    </row>
    <row r="240" spans="2:51" s="12" customFormat="1" ht="11.25">
      <c r="B240" s="194"/>
      <c r="C240" s="195"/>
      <c r="D240" s="196" t="s">
        <v>154</v>
      </c>
      <c r="E240" s="197" t="s">
        <v>19</v>
      </c>
      <c r="F240" s="198" t="s">
        <v>214</v>
      </c>
      <c r="G240" s="195"/>
      <c r="H240" s="197" t="s">
        <v>19</v>
      </c>
      <c r="I240" s="199"/>
      <c r="J240" s="195"/>
      <c r="K240" s="195"/>
      <c r="L240" s="200"/>
      <c r="M240" s="201"/>
      <c r="N240" s="202"/>
      <c r="O240" s="202"/>
      <c r="P240" s="202"/>
      <c r="Q240" s="202"/>
      <c r="R240" s="202"/>
      <c r="S240" s="202"/>
      <c r="T240" s="203"/>
      <c r="AT240" s="204" t="s">
        <v>154</v>
      </c>
      <c r="AU240" s="204" t="s">
        <v>88</v>
      </c>
      <c r="AV240" s="12" t="s">
        <v>86</v>
      </c>
      <c r="AW240" s="12" t="s">
        <v>38</v>
      </c>
      <c r="AX240" s="12" t="s">
        <v>78</v>
      </c>
      <c r="AY240" s="204" t="s">
        <v>141</v>
      </c>
    </row>
    <row r="241" spans="2:51" s="13" customFormat="1" ht="11.25">
      <c r="B241" s="205"/>
      <c r="C241" s="206"/>
      <c r="D241" s="196" t="s">
        <v>154</v>
      </c>
      <c r="E241" s="207" t="s">
        <v>19</v>
      </c>
      <c r="F241" s="208" t="s">
        <v>694</v>
      </c>
      <c r="G241" s="206"/>
      <c r="H241" s="209">
        <v>279.761</v>
      </c>
      <c r="I241" s="210"/>
      <c r="J241" s="206"/>
      <c r="K241" s="206"/>
      <c r="L241" s="211"/>
      <c r="M241" s="212"/>
      <c r="N241" s="213"/>
      <c r="O241" s="213"/>
      <c r="P241" s="213"/>
      <c r="Q241" s="213"/>
      <c r="R241" s="213"/>
      <c r="S241" s="213"/>
      <c r="T241" s="214"/>
      <c r="AT241" s="215" t="s">
        <v>154</v>
      </c>
      <c r="AU241" s="215" t="s">
        <v>88</v>
      </c>
      <c r="AV241" s="13" t="s">
        <v>88</v>
      </c>
      <c r="AW241" s="13" t="s">
        <v>38</v>
      </c>
      <c r="AX241" s="13" t="s">
        <v>86</v>
      </c>
      <c r="AY241" s="215" t="s">
        <v>141</v>
      </c>
    </row>
    <row r="242" spans="2:65" s="1" customFormat="1" ht="16.5" customHeight="1">
      <c r="B242" s="35"/>
      <c r="C242" s="181" t="s">
        <v>461</v>
      </c>
      <c r="D242" s="181" t="s">
        <v>146</v>
      </c>
      <c r="E242" s="182" t="s">
        <v>695</v>
      </c>
      <c r="F242" s="183" t="s">
        <v>696</v>
      </c>
      <c r="G242" s="184" t="s">
        <v>149</v>
      </c>
      <c r="H242" s="185">
        <v>4.087</v>
      </c>
      <c r="I242" s="186"/>
      <c r="J242" s="187">
        <f>ROUND(I242*H242,2)</f>
        <v>0</v>
      </c>
      <c r="K242" s="183" t="s">
        <v>150</v>
      </c>
      <c r="L242" s="39"/>
      <c r="M242" s="188" t="s">
        <v>19</v>
      </c>
      <c r="N242" s="189" t="s">
        <v>49</v>
      </c>
      <c r="O242" s="64"/>
      <c r="P242" s="190">
        <f>O242*H242</f>
        <v>0</v>
      </c>
      <c r="Q242" s="190">
        <v>1E-05</v>
      </c>
      <c r="R242" s="190">
        <f>Q242*H242</f>
        <v>4.087E-05</v>
      </c>
      <c r="S242" s="190">
        <v>0</v>
      </c>
      <c r="T242" s="191">
        <f>S242*H242</f>
        <v>0</v>
      </c>
      <c r="AR242" s="192" t="s">
        <v>284</v>
      </c>
      <c r="AT242" s="192" t="s">
        <v>146</v>
      </c>
      <c r="AU242" s="192" t="s">
        <v>88</v>
      </c>
      <c r="AY242" s="18" t="s">
        <v>141</v>
      </c>
      <c r="BE242" s="193">
        <f>IF(N242="základní",J242,0)</f>
        <v>0</v>
      </c>
      <c r="BF242" s="193">
        <f>IF(N242="snížená",J242,0)</f>
        <v>0</v>
      </c>
      <c r="BG242" s="193">
        <f>IF(N242="zákl. přenesená",J242,0)</f>
        <v>0</v>
      </c>
      <c r="BH242" s="193">
        <f>IF(N242="sníž. přenesená",J242,0)</f>
        <v>0</v>
      </c>
      <c r="BI242" s="193">
        <f>IF(N242="nulová",J242,0)</f>
        <v>0</v>
      </c>
      <c r="BJ242" s="18" t="s">
        <v>86</v>
      </c>
      <c r="BK242" s="193">
        <f>ROUND(I242*H242,2)</f>
        <v>0</v>
      </c>
      <c r="BL242" s="18" t="s">
        <v>284</v>
      </c>
      <c r="BM242" s="192" t="s">
        <v>697</v>
      </c>
    </row>
    <row r="243" spans="2:51" s="12" customFormat="1" ht="11.25">
      <c r="B243" s="194"/>
      <c r="C243" s="195"/>
      <c r="D243" s="196" t="s">
        <v>154</v>
      </c>
      <c r="E243" s="197" t="s">
        <v>19</v>
      </c>
      <c r="F243" s="198" t="s">
        <v>214</v>
      </c>
      <c r="G243" s="195"/>
      <c r="H243" s="197" t="s">
        <v>19</v>
      </c>
      <c r="I243" s="199"/>
      <c r="J243" s="195"/>
      <c r="K243" s="195"/>
      <c r="L243" s="200"/>
      <c r="M243" s="201"/>
      <c r="N243" s="202"/>
      <c r="O243" s="202"/>
      <c r="P243" s="202"/>
      <c r="Q243" s="202"/>
      <c r="R243" s="202"/>
      <c r="S243" s="202"/>
      <c r="T243" s="203"/>
      <c r="AT243" s="204" t="s">
        <v>154</v>
      </c>
      <c r="AU243" s="204" t="s">
        <v>88</v>
      </c>
      <c r="AV243" s="12" t="s">
        <v>86</v>
      </c>
      <c r="AW243" s="12" t="s">
        <v>38</v>
      </c>
      <c r="AX243" s="12" t="s">
        <v>78</v>
      </c>
      <c r="AY243" s="204" t="s">
        <v>141</v>
      </c>
    </row>
    <row r="244" spans="2:51" s="13" customFormat="1" ht="11.25">
      <c r="B244" s="205"/>
      <c r="C244" s="206"/>
      <c r="D244" s="196" t="s">
        <v>154</v>
      </c>
      <c r="E244" s="207" t="s">
        <v>19</v>
      </c>
      <c r="F244" s="208" t="s">
        <v>698</v>
      </c>
      <c r="G244" s="206"/>
      <c r="H244" s="209">
        <v>4.087</v>
      </c>
      <c r="I244" s="210"/>
      <c r="J244" s="206"/>
      <c r="K244" s="206"/>
      <c r="L244" s="211"/>
      <c r="M244" s="212"/>
      <c r="N244" s="213"/>
      <c r="O244" s="213"/>
      <c r="P244" s="213"/>
      <c r="Q244" s="213"/>
      <c r="R244" s="213"/>
      <c r="S244" s="213"/>
      <c r="T244" s="214"/>
      <c r="AT244" s="215" t="s">
        <v>154</v>
      </c>
      <c r="AU244" s="215" t="s">
        <v>88</v>
      </c>
      <c r="AV244" s="13" t="s">
        <v>88</v>
      </c>
      <c r="AW244" s="13" t="s">
        <v>38</v>
      </c>
      <c r="AX244" s="13" t="s">
        <v>86</v>
      </c>
      <c r="AY244" s="215" t="s">
        <v>141</v>
      </c>
    </row>
    <row r="245" spans="2:65" s="1" customFormat="1" ht="16.5" customHeight="1">
      <c r="B245" s="35"/>
      <c r="C245" s="181" t="s">
        <v>466</v>
      </c>
      <c r="D245" s="181" t="s">
        <v>146</v>
      </c>
      <c r="E245" s="182" t="s">
        <v>699</v>
      </c>
      <c r="F245" s="183" t="s">
        <v>700</v>
      </c>
      <c r="G245" s="184" t="s">
        <v>149</v>
      </c>
      <c r="H245" s="185">
        <v>404.1</v>
      </c>
      <c r="I245" s="186"/>
      <c r="J245" s="187">
        <f>ROUND(I245*H245,2)</f>
        <v>0</v>
      </c>
      <c r="K245" s="183" t="s">
        <v>150</v>
      </c>
      <c r="L245" s="39"/>
      <c r="M245" s="251" t="s">
        <v>19</v>
      </c>
      <c r="N245" s="252" t="s">
        <v>49</v>
      </c>
      <c r="O245" s="253"/>
      <c r="P245" s="254">
        <f>O245*H245</f>
        <v>0</v>
      </c>
      <c r="Q245" s="254">
        <v>1E-05</v>
      </c>
      <c r="R245" s="254">
        <f>Q245*H245</f>
        <v>0.004041</v>
      </c>
      <c r="S245" s="254">
        <v>0</v>
      </c>
      <c r="T245" s="255">
        <f>S245*H245</f>
        <v>0</v>
      </c>
      <c r="AR245" s="192" t="s">
        <v>284</v>
      </c>
      <c r="AT245" s="192" t="s">
        <v>146</v>
      </c>
      <c r="AU245" s="192" t="s">
        <v>88</v>
      </c>
      <c r="AY245" s="18" t="s">
        <v>141</v>
      </c>
      <c r="BE245" s="193">
        <f>IF(N245="základní",J245,0)</f>
        <v>0</v>
      </c>
      <c r="BF245" s="193">
        <f>IF(N245="snížená",J245,0)</f>
        <v>0</v>
      </c>
      <c r="BG245" s="193">
        <f>IF(N245="zákl. přenesená",J245,0)</f>
        <v>0</v>
      </c>
      <c r="BH245" s="193">
        <f>IF(N245="sníž. přenesená",J245,0)</f>
        <v>0</v>
      </c>
      <c r="BI245" s="193">
        <f>IF(N245="nulová",J245,0)</f>
        <v>0</v>
      </c>
      <c r="BJ245" s="18" t="s">
        <v>86</v>
      </c>
      <c r="BK245" s="193">
        <f>ROUND(I245*H245,2)</f>
        <v>0</v>
      </c>
      <c r="BL245" s="18" t="s">
        <v>284</v>
      </c>
      <c r="BM245" s="192" t="s">
        <v>701</v>
      </c>
    </row>
    <row r="246" spans="2:12" s="1" customFormat="1" ht="6.95" customHeight="1">
      <c r="B246" s="47"/>
      <c r="C246" s="48"/>
      <c r="D246" s="48"/>
      <c r="E246" s="48"/>
      <c r="F246" s="48"/>
      <c r="G246" s="48"/>
      <c r="H246" s="48"/>
      <c r="I246" s="132"/>
      <c r="J246" s="48"/>
      <c r="K246" s="48"/>
      <c r="L246" s="39"/>
    </row>
  </sheetData>
  <sheetProtection algorithmName="SHA-512" hashValue="ZaR3gWdDdyo+NUnrdHTy3A0oS4Lx6z67JXun1DuuU0M6qMkKMG9XOmXLa4LRjPYm37miPyQb7GzUJyshkMq4Sw==" saltValue="5zivsRW32dMnOH/NTBIgEJY06QkLYMpcmS+vp1OIgTU+Gza9dhwQKJV53ucPCzSZWzYRvkm5+mMO/Okm/2gUng==" spinCount="100000" sheet="1" objects="1" scenarios="1" formatColumns="0" formatRows="0" autoFilter="0"/>
  <autoFilter ref="C89:K245"/>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7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47"/>
      <c r="M2" s="347"/>
      <c r="N2" s="347"/>
      <c r="O2" s="347"/>
      <c r="P2" s="347"/>
      <c r="Q2" s="347"/>
      <c r="R2" s="347"/>
      <c r="S2" s="347"/>
      <c r="T2" s="347"/>
      <c r="U2" s="347"/>
      <c r="V2" s="347"/>
      <c r="AT2" s="18" t="s">
        <v>94</v>
      </c>
    </row>
    <row r="3" spans="2:46" ht="6.95" customHeight="1">
      <c r="B3" s="102"/>
      <c r="C3" s="103"/>
      <c r="D3" s="103"/>
      <c r="E3" s="103"/>
      <c r="F3" s="103"/>
      <c r="G3" s="103"/>
      <c r="H3" s="103"/>
      <c r="I3" s="104"/>
      <c r="J3" s="103"/>
      <c r="K3" s="103"/>
      <c r="L3" s="21"/>
      <c r="AT3" s="18" t="s">
        <v>88</v>
      </c>
    </row>
    <row r="4" spans="2:46" ht="24.95" customHeight="1">
      <c r="B4" s="21"/>
      <c r="D4" s="105" t="s">
        <v>105</v>
      </c>
      <c r="L4" s="21"/>
      <c r="M4" s="106" t="s">
        <v>10</v>
      </c>
      <c r="AT4" s="18" t="s">
        <v>4</v>
      </c>
    </row>
    <row r="5" spans="2:12" ht="6.95" customHeight="1">
      <c r="B5" s="21"/>
      <c r="L5" s="21"/>
    </row>
    <row r="6" spans="2:12" ht="12" customHeight="1">
      <c r="B6" s="21"/>
      <c r="D6" s="107" t="s">
        <v>16</v>
      </c>
      <c r="L6" s="21"/>
    </row>
    <row r="7" spans="2:12" ht="16.5" customHeight="1">
      <c r="B7" s="21"/>
      <c r="E7" s="376" t="str">
        <f>'Rekapitulace stavby'!K6</f>
        <v>REGENERACE PANELOVÉHO DOMU MATĚJE KOPECKÉHO 6, st.p.č. 2645, k.ú. CHEB, 650919</v>
      </c>
      <c r="F7" s="377"/>
      <c r="G7" s="377"/>
      <c r="H7" s="377"/>
      <c r="L7" s="21"/>
    </row>
    <row r="8" spans="2:12" s="1" customFormat="1" ht="12" customHeight="1">
      <c r="B8" s="39"/>
      <c r="D8" s="107" t="s">
        <v>106</v>
      </c>
      <c r="I8" s="108"/>
      <c r="L8" s="39"/>
    </row>
    <row r="9" spans="2:12" s="1" customFormat="1" ht="36.95" customHeight="1">
      <c r="B9" s="39"/>
      <c r="E9" s="378" t="s">
        <v>702</v>
      </c>
      <c r="F9" s="379"/>
      <c r="G9" s="379"/>
      <c r="H9" s="379"/>
      <c r="I9" s="108"/>
      <c r="L9" s="39"/>
    </row>
    <row r="10" spans="2:12" s="1" customFormat="1" ht="11.25">
      <c r="B10" s="39"/>
      <c r="I10" s="108"/>
      <c r="L10" s="39"/>
    </row>
    <row r="11" spans="2:12" s="1" customFormat="1" ht="12" customHeight="1">
      <c r="B11" s="39"/>
      <c r="D11" s="107" t="s">
        <v>18</v>
      </c>
      <c r="F11" s="109" t="s">
        <v>19</v>
      </c>
      <c r="I11" s="110" t="s">
        <v>20</v>
      </c>
      <c r="J11" s="109" t="s">
        <v>19</v>
      </c>
      <c r="L11" s="39"/>
    </row>
    <row r="12" spans="2:12" s="1" customFormat="1" ht="12" customHeight="1">
      <c r="B12" s="39"/>
      <c r="D12" s="107" t="s">
        <v>22</v>
      </c>
      <c r="F12" s="109" t="s">
        <v>23</v>
      </c>
      <c r="I12" s="110" t="s">
        <v>24</v>
      </c>
      <c r="J12" s="111" t="str">
        <f>'Rekapitulace stavby'!AN8</f>
        <v>3. 3. 2019</v>
      </c>
      <c r="L12" s="39"/>
    </row>
    <row r="13" spans="2:12" s="1" customFormat="1" ht="10.9" customHeight="1">
      <c r="B13" s="39"/>
      <c r="I13" s="108"/>
      <c r="L13" s="39"/>
    </row>
    <row r="14" spans="2:12" s="1" customFormat="1" ht="12" customHeight="1">
      <c r="B14" s="39"/>
      <c r="D14" s="107" t="s">
        <v>26</v>
      </c>
      <c r="I14" s="110" t="s">
        <v>27</v>
      </c>
      <c r="J14" s="109" t="s">
        <v>28</v>
      </c>
      <c r="L14" s="39"/>
    </row>
    <row r="15" spans="2:12" s="1" customFormat="1" ht="18" customHeight="1">
      <c r="B15" s="39"/>
      <c r="E15" s="109" t="s">
        <v>29</v>
      </c>
      <c r="I15" s="110" t="s">
        <v>30</v>
      </c>
      <c r="J15" s="109" t="s">
        <v>31</v>
      </c>
      <c r="L15" s="39"/>
    </row>
    <row r="16" spans="2:12" s="1" customFormat="1" ht="6.95" customHeight="1">
      <c r="B16" s="39"/>
      <c r="I16" s="108"/>
      <c r="L16" s="39"/>
    </row>
    <row r="17" spans="2:12" s="1" customFormat="1" ht="12" customHeight="1">
      <c r="B17" s="39"/>
      <c r="D17" s="107" t="s">
        <v>32</v>
      </c>
      <c r="I17" s="110" t="s">
        <v>27</v>
      </c>
      <c r="J17" s="31" t="str">
        <f>'Rekapitulace stavby'!AN13</f>
        <v>Vyplň údaj</v>
      </c>
      <c r="L17" s="39"/>
    </row>
    <row r="18" spans="2:12" s="1" customFormat="1" ht="18" customHeight="1">
      <c r="B18" s="39"/>
      <c r="E18" s="380" t="str">
        <f>'Rekapitulace stavby'!E14</f>
        <v>Vyplň údaj</v>
      </c>
      <c r="F18" s="381"/>
      <c r="G18" s="381"/>
      <c r="H18" s="381"/>
      <c r="I18" s="110" t="s">
        <v>30</v>
      </c>
      <c r="J18" s="31" t="str">
        <f>'Rekapitulace stavby'!AN14</f>
        <v>Vyplň údaj</v>
      </c>
      <c r="L18" s="39"/>
    </row>
    <row r="19" spans="2:12" s="1" customFormat="1" ht="6.95" customHeight="1">
      <c r="B19" s="39"/>
      <c r="I19" s="108"/>
      <c r="L19" s="39"/>
    </row>
    <row r="20" spans="2:12" s="1" customFormat="1" ht="12" customHeight="1">
      <c r="B20" s="39"/>
      <c r="D20" s="107" t="s">
        <v>34</v>
      </c>
      <c r="I20" s="110" t="s">
        <v>27</v>
      </c>
      <c r="J20" s="109" t="s">
        <v>35</v>
      </c>
      <c r="L20" s="39"/>
    </row>
    <row r="21" spans="2:12" s="1" customFormat="1" ht="18" customHeight="1">
      <c r="B21" s="39"/>
      <c r="E21" s="109" t="s">
        <v>36</v>
      </c>
      <c r="I21" s="110" t="s">
        <v>30</v>
      </c>
      <c r="J21" s="109" t="s">
        <v>37</v>
      </c>
      <c r="L21" s="39"/>
    </row>
    <row r="22" spans="2:12" s="1" customFormat="1" ht="6.95" customHeight="1">
      <c r="B22" s="39"/>
      <c r="I22" s="108"/>
      <c r="L22" s="39"/>
    </row>
    <row r="23" spans="2:12" s="1" customFormat="1" ht="12" customHeight="1">
      <c r="B23" s="39"/>
      <c r="D23" s="107" t="s">
        <v>39</v>
      </c>
      <c r="I23" s="110" t="s">
        <v>27</v>
      </c>
      <c r="J23" s="109" t="s">
        <v>40</v>
      </c>
      <c r="L23" s="39"/>
    </row>
    <row r="24" spans="2:12" s="1" customFormat="1" ht="18" customHeight="1">
      <c r="B24" s="39"/>
      <c r="E24" s="109" t="s">
        <v>41</v>
      </c>
      <c r="I24" s="110" t="s">
        <v>30</v>
      </c>
      <c r="J24" s="109" t="s">
        <v>19</v>
      </c>
      <c r="L24" s="39"/>
    </row>
    <row r="25" spans="2:12" s="1" customFormat="1" ht="6.95" customHeight="1">
      <c r="B25" s="39"/>
      <c r="I25" s="108"/>
      <c r="L25" s="39"/>
    </row>
    <row r="26" spans="2:12" s="1" customFormat="1" ht="12" customHeight="1">
      <c r="B26" s="39"/>
      <c r="D26" s="107" t="s">
        <v>42</v>
      </c>
      <c r="I26" s="108"/>
      <c r="L26" s="39"/>
    </row>
    <row r="27" spans="2:12" s="7" customFormat="1" ht="16.5" customHeight="1">
      <c r="B27" s="112"/>
      <c r="E27" s="382" t="s">
        <v>19</v>
      </c>
      <c r="F27" s="382"/>
      <c r="G27" s="382"/>
      <c r="H27" s="382"/>
      <c r="I27" s="113"/>
      <c r="L27" s="112"/>
    </row>
    <row r="28" spans="2:12" s="1" customFormat="1" ht="6.95" customHeight="1">
      <c r="B28" s="39"/>
      <c r="I28" s="108"/>
      <c r="L28" s="39"/>
    </row>
    <row r="29" spans="2:12" s="1" customFormat="1" ht="6.95" customHeight="1">
      <c r="B29" s="39"/>
      <c r="D29" s="60"/>
      <c r="E29" s="60"/>
      <c r="F29" s="60"/>
      <c r="G29" s="60"/>
      <c r="H29" s="60"/>
      <c r="I29" s="114"/>
      <c r="J29" s="60"/>
      <c r="K29" s="60"/>
      <c r="L29" s="39"/>
    </row>
    <row r="30" spans="2:12" s="1" customFormat="1" ht="25.35" customHeight="1">
      <c r="B30" s="39"/>
      <c r="D30" s="115" t="s">
        <v>44</v>
      </c>
      <c r="I30" s="108"/>
      <c r="J30" s="116">
        <f>ROUND(J91,2)</f>
        <v>0</v>
      </c>
      <c r="L30" s="39"/>
    </row>
    <row r="31" spans="2:12" s="1" customFormat="1" ht="6.95" customHeight="1">
      <c r="B31" s="39"/>
      <c r="D31" s="60"/>
      <c r="E31" s="60"/>
      <c r="F31" s="60"/>
      <c r="G31" s="60"/>
      <c r="H31" s="60"/>
      <c r="I31" s="114"/>
      <c r="J31" s="60"/>
      <c r="K31" s="60"/>
      <c r="L31" s="39"/>
    </row>
    <row r="32" spans="2:12" s="1" customFormat="1" ht="14.45" customHeight="1">
      <c r="B32" s="39"/>
      <c r="F32" s="117" t="s">
        <v>46</v>
      </c>
      <c r="I32" s="118" t="s">
        <v>45</v>
      </c>
      <c r="J32" s="117" t="s">
        <v>47</v>
      </c>
      <c r="L32" s="39"/>
    </row>
    <row r="33" spans="2:12" s="1" customFormat="1" ht="14.45" customHeight="1">
      <c r="B33" s="39"/>
      <c r="D33" s="119" t="s">
        <v>48</v>
      </c>
      <c r="E33" s="107" t="s">
        <v>49</v>
      </c>
      <c r="F33" s="120">
        <f>ROUND((SUM(BE91:BE174)),2)</f>
        <v>0</v>
      </c>
      <c r="I33" s="121">
        <v>0.21</v>
      </c>
      <c r="J33" s="120">
        <f>ROUND(((SUM(BE91:BE174))*I33),2)</f>
        <v>0</v>
      </c>
      <c r="L33" s="39"/>
    </row>
    <row r="34" spans="2:12" s="1" customFormat="1" ht="14.45" customHeight="1">
      <c r="B34" s="39"/>
      <c r="E34" s="107" t="s">
        <v>50</v>
      </c>
      <c r="F34" s="120">
        <f>ROUND((SUM(BF91:BF174)),2)</f>
        <v>0</v>
      </c>
      <c r="I34" s="121">
        <v>0.15</v>
      </c>
      <c r="J34" s="120">
        <f>ROUND(((SUM(BF91:BF174))*I34),2)</f>
        <v>0</v>
      </c>
      <c r="L34" s="39"/>
    </row>
    <row r="35" spans="2:12" s="1" customFormat="1" ht="14.45" customHeight="1" hidden="1">
      <c r="B35" s="39"/>
      <c r="E35" s="107" t="s">
        <v>51</v>
      </c>
      <c r="F35" s="120">
        <f>ROUND((SUM(BG91:BG174)),2)</f>
        <v>0</v>
      </c>
      <c r="I35" s="121">
        <v>0.21</v>
      </c>
      <c r="J35" s="120">
        <f>0</f>
        <v>0</v>
      </c>
      <c r="L35" s="39"/>
    </row>
    <row r="36" spans="2:12" s="1" customFormat="1" ht="14.45" customHeight="1" hidden="1">
      <c r="B36" s="39"/>
      <c r="E36" s="107" t="s">
        <v>52</v>
      </c>
      <c r="F36" s="120">
        <f>ROUND((SUM(BH91:BH174)),2)</f>
        <v>0</v>
      </c>
      <c r="I36" s="121">
        <v>0.15</v>
      </c>
      <c r="J36" s="120">
        <f>0</f>
        <v>0</v>
      </c>
      <c r="L36" s="39"/>
    </row>
    <row r="37" spans="2:12" s="1" customFormat="1" ht="14.45" customHeight="1" hidden="1">
      <c r="B37" s="39"/>
      <c r="E37" s="107" t="s">
        <v>53</v>
      </c>
      <c r="F37" s="120">
        <f>ROUND((SUM(BI91:BI174)),2)</f>
        <v>0</v>
      </c>
      <c r="I37" s="121">
        <v>0</v>
      </c>
      <c r="J37" s="120">
        <f>0</f>
        <v>0</v>
      </c>
      <c r="L37" s="39"/>
    </row>
    <row r="38" spans="2:12" s="1" customFormat="1" ht="6.95" customHeight="1">
      <c r="B38" s="39"/>
      <c r="I38" s="108"/>
      <c r="L38" s="39"/>
    </row>
    <row r="39" spans="2:12" s="1" customFormat="1" ht="25.35" customHeight="1">
      <c r="B39" s="39"/>
      <c r="C39" s="122"/>
      <c r="D39" s="123" t="s">
        <v>54</v>
      </c>
      <c r="E39" s="124"/>
      <c r="F39" s="124"/>
      <c r="G39" s="125" t="s">
        <v>55</v>
      </c>
      <c r="H39" s="126" t="s">
        <v>56</v>
      </c>
      <c r="I39" s="127"/>
      <c r="J39" s="128">
        <f>SUM(J30:J37)</f>
        <v>0</v>
      </c>
      <c r="K39" s="129"/>
      <c r="L39" s="39"/>
    </row>
    <row r="40" spans="2:12" s="1" customFormat="1" ht="14.45" customHeight="1">
      <c r="B40" s="130"/>
      <c r="C40" s="131"/>
      <c r="D40" s="131"/>
      <c r="E40" s="131"/>
      <c r="F40" s="131"/>
      <c r="G40" s="131"/>
      <c r="H40" s="131"/>
      <c r="I40" s="132"/>
      <c r="J40" s="131"/>
      <c r="K40" s="131"/>
      <c r="L40" s="39"/>
    </row>
    <row r="44" spans="2:12" s="1" customFormat="1" ht="6.95" customHeight="1">
      <c r="B44" s="133"/>
      <c r="C44" s="134"/>
      <c r="D44" s="134"/>
      <c r="E44" s="134"/>
      <c r="F44" s="134"/>
      <c r="G44" s="134"/>
      <c r="H44" s="134"/>
      <c r="I44" s="135"/>
      <c r="J44" s="134"/>
      <c r="K44" s="134"/>
      <c r="L44" s="39"/>
    </row>
    <row r="45" spans="2:12" s="1" customFormat="1" ht="24.95" customHeight="1">
      <c r="B45" s="35"/>
      <c r="C45" s="24" t="s">
        <v>108</v>
      </c>
      <c r="D45" s="36"/>
      <c r="E45" s="36"/>
      <c r="F45" s="36"/>
      <c r="G45" s="36"/>
      <c r="H45" s="36"/>
      <c r="I45" s="108"/>
      <c r="J45" s="36"/>
      <c r="K45" s="36"/>
      <c r="L45" s="39"/>
    </row>
    <row r="46" spans="2:12" s="1" customFormat="1" ht="6.95" customHeight="1">
      <c r="B46" s="35"/>
      <c r="C46" s="36"/>
      <c r="D46" s="36"/>
      <c r="E46" s="36"/>
      <c r="F46" s="36"/>
      <c r="G46" s="36"/>
      <c r="H46" s="36"/>
      <c r="I46" s="108"/>
      <c r="J46" s="36"/>
      <c r="K46" s="36"/>
      <c r="L46" s="39"/>
    </row>
    <row r="47" spans="2:12" s="1" customFormat="1" ht="12" customHeight="1">
      <c r="B47" s="35"/>
      <c r="C47" s="30" t="s">
        <v>16</v>
      </c>
      <c r="D47" s="36"/>
      <c r="E47" s="36"/>
      <c r="F47" s="36"/>
      <c r="G47" s="36"/>
      <c r="H47" s="36"/>
      <c r="I47" s="108"/>
      <c r="J47" s="36"/>
      <c r="K47" s="36"/>
      <c r="L47" s="39"/>
    </row>
    <row r="48" spans="2:12" s="1" customFormat="1" ht="16.5" customHeight="1">
      <c r="B48" s="35"/>
      <c r="C48" s="36"/>
      <c r="D48" s="36"/>
      <c r="E48" s="383" t="str">
        <f>E7</f>
        <v>REGENERACE PANELOVÉHO DOMU MATĚJE KOPECKÉHO 6, st.p.č. 2645, k.ú. CHEB, 650919</v>
      </c>
      <c r="F48" s="384"/>
      <c r="G48" s="384"/>
      <c r="H48" s="384"/>
      <c r="I48" s="108"/>
      <c r="J48" s="36"/>
      <c r="K48" s="36"/>
      <c r="L48" s="39"/>
    </row>
    <row r="49" spans="2:12" s="1" customFormat="1" ht="12" customHeight="1">
      <c r="B49" s="35"/>
      <c r="C49" s="30" t="s">
        <v>106</v>
      </c>
      <c r="D49" s="36"/>
      <c r="E49" s="36"/>
      <c r="F49" s="36"/>
      <c r="G49" s="36"/>
      <c r="H49" s="36"/>
      <c r="I49" s="108"/>
      <c r="J49" s="36"/>
      <c r="K49" s="36"/>
      <c r="L49" s="39"/>
    </row>
    <row r="50" spans="2:12" s="1" customFormat="1" ht="16.5" customHeight="1">
      <c r="B50" s="35"/>
      <c r="C50" s="36"/>
      <c r="D50" s="36"/>
      <c r="E50" s="356" t="str">
        <f>E9</f>
        <v>03 - STAVEBNÍ ÚPRAVY BALKÓNŮ</v>
      </c>
      <c r="F50" s="385"/>
      <c r="G50" s="385"/>
      <c r="H50" s="385"/>
      <c r="I50" s="108"/>
      <c r="J50" s="36"/>
      <c r="K50" s="36"/>
      <c r="L50" s="39"/>
    </row>
    <row r="51" spans="2:12" s="1" customFormat="1" ht="6.95" customHeight="1">
      <c r="B51" s="35"/>
      <c r="C51" s="36"/>
      <c r="D51" s="36"/>
      <c r="E51" s="36"/>
      <c r="F51" s="36"/>
      <c r="G51" s="36"/>
      <c r="H51" s="36"/>
      <c r="I51" s="108"/>
      <c r="J51" s="36"/>
      <c r="K51" s="36"/>
      <c r="L51" s="39"/>
    </row>
    <row r="52" spans="2:12" s="1" customFormat="1" ht="12" customHeight="1">
      <c r="B52" s="35"/>
      <c r="C52" s="30" t="s">
        <v>22</v>
      </c>
      <c r="D52" s="36"/>
      <c r="E52" s="36"/>
      <c r="F52" s="28" t="str">
        <f>F12</f>
        <v>Cheb</v>
      </c>
      <c r="G52" s="36"/>
      <c r="H52" s="36"/>
      <c r="I52" s="110" t="s">
        <v>24</v>
      </c>
      <c r="J52" s="59" t="str">
        <f>IF(J12="","",J12)</f>
        <v>3. 3. 2019</v>
      </c>
      <c r="K52" s="36"/>
      <c r="L52" s="39"/>
    </row>
    <row r="53" spans="2:12" s="1" customFormat="1" ht="6.95" customHeight="1">
      <c r="B53" s="35"/>
      <c r="C53" s="36"/>
      <c r="D53" s="36"/>
      <c r="E53" s="36"/>
      <c r="F53" s="36"/>
      <c r="G53" s="36"/>
      <c r="H53" s="36"/>
      <c r="I53" s="108"/>
      <c r="J53" s="36"/>
      <c r="K53" s="36"/>
      <c r="L53" s="39"/>
    </row>
    <row r="54" spans="2:12" s="1" customFormat="1" ht="27.95" customHeight="1">
      <c r="B54" s="35"/>
      <c r="C54" s="30" t="s">
        <v>26</v>
      </c>
      <c r="D54" s="36"/>
      <c r="E54" s="36"/>
      <c r="F54" s="28" t="str">
        <f>E15</f>
        <v>Město Cheb</v>
      </c>
      <c r="G54" s="36"/>
      <c r="H54" s="36"/>
      <c r="I54" s="110" t="s">
        <v>34</v>
      </c>
      <c r="J54" s="33" t="str">
        <f>E21</f>
        <v>Atelier Stoeckl s.r.o.</v>
      </c>
      <c r="K54" s="36"/>
      <c r="L54" s="39"/>
    </row>
    <row r="55" spans="2:12" s="1" customFormat="1" ht="15.2" customHeight="1">
      <c r="B55" s="35"/>
      <c r="C55" s="30" t="s">
        <v>32</v>
      </c>
      <c r="D55" s="36"/>
      <c r="E55" s="36"/>
      <c r="F55" s="28" t="str">
        <f>IF(E18="","",E18)</f>
        <v>Vyplň údaj</v>
      </c>
      <c r="G55" s="36"/>
      <c r="H55" s="36"/>
      <c r="I55" s="110" t="s">
        <v>39</v>
      </c>
      <c r="J55" s="33" t="str">
        <f>E24</f>
        <v>Ing. Václav Pastirik</v>
      </c>
      <c r="K55" s="36"/>
      <c r="L55" s="39"/>
    </row>
    <row r="56" spans="2:12" s="1" customFormat="1" ht="10.35" customHeight="1">
      <c r="B56" s="35"/>
      <c r="C56" s="36"/>
      <c r="D56" s="36"/>
      <c r="E56" s="36"/>
      <c r="F56" s="36"/>
      <c r="G56" s="36"/>
      <c r="H56" s="36"/>
      <c r="I56" s="108"/>
      <c r="J56" s="36"/>
      <c r="K56" s="36"/>
      <c r="L56" s="39"/>
    </row>
    <row r="57" spans="2:12" s="1" customFormat="1" ht="29.25" customHeight="1">
      <c r="B57" s="35"/>
      <c r="C57" s="136" t="s">
        <v>109</v>
      </c>
      <c r="D57" s="137"/>
      <c r="E57" s="137"/>
      <c r="F57" s="137"/>
      <c r="G57" s="137"/>
      <c r="H57" s="137"/>
      <c r="I57" s="138"/>
      <c r="J57" s="139" t="s">
        <v>110</v>
      </c>
      <c r="K57" s="137"/>
      <c r="L57" s="39"/>
    </row>
    <row r="58" spans="2:12" s="1" customFormat="1" ht="10.35" customHeight="1">
      <c r="B58" s="35"/>
      <c r="C58" s="36"/>
      <c r="D58" s="36"/>
      <c r="E58" s="36"/>
      <c r="F58" s="36"/>
      <c r="G58" s="36"/>
      <c r="H58" s="36"/>
      <c r="I58" s="108"/>
      <c r="J58" s="36"/>
      <c r="K58" s="36"/>
      <c r="L58" s="39"/>
    </row>
    <row r="59" spans="2:47" s="1" customFormat="1" ht="22.9" customHeight="1">
      <c r="B59" s="35"/>
      <c r="C59" s="140" t="s">
        <v>76</v>
      </c>
      <c r="D59" s="36"/>
      <c r="E59" s="36"/>
      <c r="F59" s="36"/>
      <c r="G59" s="36"/>
      <c r="H59" s="36"/>
      <c r="I59" s="108"/>
      <c r="J59" s="77">
        <f>J91</f>
        <v>0</v>
      </c>
      <c r="K59" s="36"/>
      <c r="L59" s="39"/>
      <c r="AU59" s="18" t="s">
        <v>111</v>
      </c>
    </row>
    <row r="60" spans="2:12" s="8" customFormat="1" ht="24.95" customHeight="1">
      <c r="B60" s="141"/>
      <c r="C60" s="142"/>
      <c r="D60" s="143" t="s">
        <v>112</v>
      </c>
      <c r="E60" s="144"/>
      <c r="F60" s="144"/>
      <c r="G60" s="144"/>
      <c r="H60" s="144"/>
      <c r="I60" s="145"/>
      <c r="J60" s="146">
        <f>J92</f>
        <v>0</v>
      </c>
      <c r="K60" s="142"/>
      <c r="L60" s="147"/>
    </row>
    <row r="61" spans="2:12" s="9" customFormat="1" ht="19.9" customHeight="1">
      <c r="B61" s="148"/>
      <c r="C61" s="149"/>
      <c r="D61" s="150" t="s">
        <v>113</v>
      </c>
      <c r="E61" s="151"/>
      <c r="F61" s="151"/>
      <c r="G61" s="151"/>
      <c r="H61" s="151"/>
      <c r="I61" s="152"/>
      <c r="J61" s="153">
        <f>J93</f>
        <v>0</v>
      </c>
      <c r="K61" s="149"/>
      <c r="L61" s="154"/>
    </row>
    <row r="62" spans="2:12" s="9" customFormat="1" ht="14.85" customHeight="1">
      <c r="B62" s="148"/>
      <c r="C62" s="149"/>
      <c r="D62" s="150" t="s">
        <v>114</v>
      </c>
      <c r="E62" s="151"/>
      <c r="F62" s="151"/>
      <c r="G62" s="151"/>
      <c r="H62" s="151"/>
      <c r="I62" s="152"/>
      <c r="J62" s="153">
        <f>J94</f>
        <v>0</v>
      </c>
      <c r="K62" s="149"/>
      <c r="L62" s="154"/>
    </row>
    <row r="63" spans="2:12" s="9" customFormat="1" ht="19.9" customHeight="1">
      <c r="B63" s="148"/>
      <c r="C63" s="149"/>
      <c r="D63" s="150" t="s">
        <v>115</v>
      </c>
      <c r="E63" s="151"/>
      <c r="F63" s="151"/>
      <c r="G63" s="151"/>
      <c r="H63" s="151"/>
      <c r="I63" s="152"/>
      <c r="J63" s="153">
        <f>J103</f>
        <v>0</v>
      </c>
      <c r="K63" s="149"/>
      <c r="L63" s="154"/>
    </row>
    <row r="64" spans="2:12" s="9" customFormat="1" ht="19.9" customHeight="1">
      <c r="B64" s="148"/>
      <c r="C64" s="149"/>
      <c r="D64" s="150" t="s">
        <v>118</v>
      </c>
      <c r="E64" s="151"/>
      <c r="F64" s="151"/>
      <c r="G64" s="151"/>
      <c r="H64" s="151"/>
      <c r="I64" s="152"/>
      <c r="J64" s="153">
        <f>J117</f>
        <v>0</v>
      </c>
      <c r="K64" s="149"/>
      <c r="L64" s="154"/>
    </row>
    <row r="65" spans="2:12" s="9" customFormat="1" ht="19.9" customHeight="1">
      <c r="B65" s="148"/>
      <c r="C65" s="149"/>
      <c r="D65" s="150" t="s">
        <v>119</v>
      </c>
      <c r="E65" s="151"/>
      <c r="F65" s="151"/>
      <c r="G65" s="151"/>
      <c r="H65" s="151"/>
      <c r="I65" s="152"/>
      <c r="J65" s="153">
        <f>J129</f>
        <v>0</v>
      </c>
      <c r="K65" s="149"/>
      <c r="L65" s="154"/>
    </row>
    <row r="66" spans="2:12" s="8" customFormat="1" ht="24.95" customHeight="1">
      <c r="B66" s="141"/>
      <c r="C66" s="142"/>
      <c r="D66" s="143" t="s">
        <v>120</v>
      </c>
      <c r="E66" s="144"/>
      <c r="F66" s="144"/>
      <c r="G66" s="144"/>
      <c r="H66" s="144"/>
      <c r="I66" s="145"/>
      <c r="J66" s="146">
        <f>J132</f>
        <v>0</v>
      </c>
      <c r="K66" s="142"/>
      <c r="L66" s="147"/>
    </row>
    <row r="67" spans="2:12" s="9" customFormat="1" ht="19.9" customHeight="1">
      <c r="B67" s="148"/>
      <c r="C67" s="149"/>
      <c r="D67" s="150" t="s">
        <v>123</v>
      </c>
      <c r="E67" s="151"/>
      <c r="F67" s="151"/>
      <c r="G67" s="151"/>
      <c r="H67" s="151"/>
      <c r="I67" s="152"/>
      <c r="J67" s="153">
        <f>J133</f>
        <v>0</v>
      </c>
      <c r="K67" s="149"/>
      <c r="L67" s="154"/>
    </row>
    <row r="68" spans="2:12" s="9" customFormat="1" ht="19.9" customHeight="1">
      <c r="B68" s="148"/>
      <c r="C68" s="149"/>
      <c r="D68" s="150" t="s">
        <v>124</v>
      </c>
      <c r="E68" s="151"/>
      <c r="F68" s="151"/>
      <c r="G68" s="151"/>
      <c r="H68" s="151"/>
      <c r="I68" s="152"/>
      <c r="J68" s="153">
        <f>J142</f>
        <v>0</v>
      </c>
      <c r="K68" s="149"/>
      <c r="L68" s="154"/>
    </row>
    <row r="69" spans="2:12" s="9" customFormat="1" ht="19.9" customHeight="1">
      <c r="B69" s="148"/>
      <c r="C69" s="149"/>
      <c r="D69" s="150" t="s">
        <v>703</v>
      </c>
      <c r="E69" s="151"/>
      <c r="F69" s="151"/>
      <c r="G69" s="151"/>
      <c r="H69" s="151"/>
      <c r="I69" s="152"/>
      <c r="J69" s="153">
        <f>J148</f>
        <v>0</v>
      </c>
      <c r="K69" s="149"/>
      <c r="L69" s="154"/>
    </row>
    <row r="70" spans="2:12" s="9" customFormat="1" ht="19.9" customHeight="1">
      <c r="B70" s="148"/>
      <c r="C70" s="149"/>
      <c r="D70" s="150" t="s">
        <v>125</v>
      </c>
      <c r="E70" s="151"/>
      <c r="F70" s="151"/>
      <c r="G70" s="151"/>
      <c r="H70" s="151"/>
      <c r="I70" s="152"/>
      <c r="J70" s="153">
        <f>J149</f>
        <v>0</v>
      </c>
      <c r="K70" s="149"/>
      <c r="L70" s="154"/>
    </row>
    <row r="71" spans="2:12" s="9" customFormat="1" ht="19.9" customHeight="1">
      <c r="B71" s="148"/>
      <c r="C71" s="149"/>
      <c r="D71" s="150" t="s">
        <v>704</v>
      </c>
      <c r="E71" s="151"/>
      <c r="F71" s="151"/>
      <c r="G71" s="151"/>
      <c r="H71" s="151"/>
      <c r="I71" s="152"/>
      <c r="J71" s="153">
        <f>J168</f>
        <v>0</v>
      </c>
      <c r="K71" s="149"/>
      <c r="L71" s="154"/>
    </row>
    <row r="72" spans="2:12" s="1" customFormat="1" ht="21.75" customHeight="1">
      <c r="B72" s="35"/>
      <c r="C72" s="36"/>
      <c r="D72" s="36"/>
      <c r="E72" s="36"/>
      <c r="F72" s="36"/>
      <c r="G72" s="36"/>
      <c r="H72" s="36"/>
      <c r="I72" s="108"/>
      <c r="J72" s="36"/>
      <c r="K72" s="36"/>
      <c r="L72" s="39"/>
    </row>
    <row r="73" spans="2:12" s="1" customFormat="1" ht="6.95" customHeight="1">
      <c r="B73" s="47"/>
      <c r="C73" s="48"/>
      <c r="D73" s="48"/>
      <c r="E73" s="48"/>
      <c r="F73" s="48"/>
      <c r="G73" s="48"/>
      <c r="H73" s="48"/>
      <c r="I73" s="132"/>
      <c r="J73" s="48"/>
      <c r="K73" s="48"/>
      <c r="L73" s="39"/>
    </row>
    <row r="77" spans="2:12" s="1" customFormat="1" ht="6.95" customHeight="1">
      <c r="B77" s="49"/>
      <c r="C77" s="50"/>
      <c r="D77" s="50"/>
      <c r="E77" s="50"/>
      <c r="F77" s="50"/>
      <c r="G77" s="50"/>
      <c r="H77" s="50"/>
      <c r="I77" s="135"/>
      <c r="J77" s="50"/>
      <c r="K77" s="50"/>
      <c r="L77" s="39"/>
    </row>
    <row r="78" spans="2:12" s="1" customFormat="1" ht="24.95" customHeight="1">
      <c r="B78" s="35"/>
      <c r="C78" s="24" t="s">
        <v>126</v>
      </c>
      <c r="D78" s="36"/>
      <c r="E78" s="36"/>
      <c r="F78" s="36"/>
      <c r="G78" s="36"/>
      <c r="H78" s="36"/>
      <c r="I78" s="108"/>
      <c r="J78" s="36"/>
      <c r="K78" s="36"/>
      <c r="L78" s="39"/>
    </row>
    <row r="79" spans="2:12" s="1" customFormat="1" ht="6.95" customHeight="1">
      <c r="B79" s="35"/>
      <c r="C79" s="36"/>
      <c r="D79" s="36"/>
      <c r="E79" s="36"/>
      <c r="F79" s="36"/>
      <c r="G79" s="36"/>
      <c r="H79" s="36"/>
      <c r="I79" s="108"/>
      <c r="J79" s="36"/>
      <c r="K79" s="36"/>
      <c r="L79" s="39"/>
    </row>
    <row r="80" spans="2:12" s="1" customFormat="1" ht="12" customHeight="1">
      <c r="B80" s="35"/>
      <c r="C80" s="30" t="s">
        <v>16</v>
      </c>
      <c r="D80" s="36"/>
      <c r="E80" s="36"/>
      <c r="F80" s="36"/>
      <c r="G80" s="36"/>
      <c r="H80" s="36"/>
      <c r="I80" s="108"/>
      <c r="J80" s="36"/>
      <c r="K80" s="36"/>
      <c r="L80" s="39"/>
    </row>
    <row r="81" spans="2:12" s="1" customFormat="1" ht="16.5" customHeight="1">
      <c r="B81" s="35"/>
      <c r="C81" s="36"/>
      <c r="D81" s="36"/>
      <c r="E81" s="383" t="str">
        <f>E7</f>
        <v>REGENERACE PANELOVÉHO DOMU MATĚJE KOPECKÉHO 6, st.p.č. 2645, k.ú. CHEB, 650919</v>
      </c>
      <c r="F81" s="384"/>
      <c r="G81" s="384"/>
      <c r="H81" s="384"/>
      <c r="I81" s="108"/>
      <c r="J81" s="36"/>
      <c r="K81" s="36"/>
      <c r="L81" s="39"/>
    </row>
    <row r="82" spans="2:12" s="1" customFormat="1" ht="12" customHeight="1">
      <c r="B82" s="35"/>
      <c r="C82" s="30" t="s">
        <v>106</v>
      </c>
      <c r="D82" s="36"/>
      <c r="E82" s="36"/>
      <c r="F82" s="36"/>
      <c r="G82" s="36"/>
      <c r="H82" s="36"/>
      <c r="I82" s="108"/>
      <c r="J82" s="36"/>
      <c r="K82" s="36"/>
      <c r="L82" s="39"/>
    </row>
    <row r="83" spans="2:12" s="1" customFormat="1" ht="16.5" customHeight="1">
      <c r="B83" s="35"/>
      <c r="C83" s="36"/>
      <c r="D83" s="36"/>
      <c r="E83" s="356" t="str">
        <f>E9</f>
        <v>03 - STAVEBNÍ ÚPRAVY BALKÓNŮ</v>
      </c>
      <c r="F83" s="385"/>
      <c r="G83" s="385"/>
      <c r="H83" s="385"/>
      <c r="I83" s="108"/>
      <c r="J83" s="36"/>
      <c r="K83" s="36"/>
      <c r="L83" s="39"/>
    </row>
    <row r="84" spans="2:12" s="1" customFormat="1" ht="6.95" customHeight="1">
      <c r="B84" s="35"/>
      <c r="C84" s="36"/>
      <c r="D84" s="36"/>
      <c r="E84" s="36"/>
      <c r="F84" s="36"/>
      <c r="G84" s="36"/>
      <c r="H84" s="36"/>
      <c r="I84" s="108"/>
      <c r="J84" s="36"/>
      <c r="K84" s="36"/>
      <c r="L84" s="39"/>
    </row>
    <row r="85" spans="2:12" s="1" customFormat="1" ht="12" customHeight="1">
      <c r="B85" s="35"/>
      <c r="C85" s="30" t="s">
        <v>22</v>
      </c>
      <c r="D85" s="36"/>
      <c r="E85" s="36"/>
      <c r="F85" s="28" t="str">
        <f>F12</f>
        <v>Cheb</v>
      </c>
      <c r="G85" s="36"/>
      <c r="H85" s="36"/>
      <c r="I85" s="110" t="s">
        <v>24</v>
      </c>
      <c r="J85" s="59" t="str">
        <f>IF(J12="","",J12)</f>
        <v>3. 3. 2019</v>
      </c>
      <c r="K85" s="36"/>
      <c r="L85" s="39"/>
    </row>
    <row r="86" spans="2:12" s="1" customFormat="1" ht="6.95" customHeight="1">
      <c r="B86" s="35"/>
      <c r="C86" s="36"/>
      <c r="D86" s="36"/>
      <c r="E86" s="36"/>
      <c r="F86" s="36"/>
      <c r="G86" s="36"/>
      <c r="H86" s="36"/>
      <c r="I86" s="108"/>
      <c r="J86" s="36"/>
      <c r="K86" s="36"/>
      <c r="L86" s="39"/>
    </row>
    <row r="87" spans="2:12" s="1" customFormat="1" ht="27.95" customHeight="1">
      <c r="B87" s="35"/>
      <c r="C87" s="30" t="s">
        <v>26</v>
      </c>
      <c r="D87" s="36"/>
      <c r="E87" s="36"/>
      <c r="F87" s="28" t="str">
        <f>E15</f>
        <v>Město Cheb</v>
      </c>
      <c r="G87" s="36"/>
      <c r="H87" s="36"/>
      <c r="I87" s="110" t="s">
        <v>34</v>
      </c>
      <c r="J87" s="33" t="str">
        <f>E21</f>
        <v>Atelier Stoeckl s.r.o.</v>
      </c>
      <c r="K87" s="36"/>
      <c r="L87" s="39"/>
    </row>
    <row r="88" spans="2:12" s="1" customFormat="1" ht="15.2" customHeight="1">
      <c r="B88" s="35"/>
      <c r="C88" s="30" t="s">
        <v>32</v>
      </c>
      <c r="D88" s="36"/>
      <c r="E88" s="36"/>
      <c r="F88" s="28" t="str">
        <f>IF(E18="","",E18)</f>
        <v>Vyplň údaj</v>
      </c>
      <c r="G88" s="36"/>
      <c r="H88" s="36"/>
      <c r="I88" s="110" t="s">
        <v>39</v>
      </c>
      <c r="J88" s="33" t="str">
        <f>E24</f>
        <v>Ing. Václav Pastirik</v>
      </c>
      <c r="K88" s="36"/>
      <c r="L88" s="39"/>
    </row>
    <row r="89" spans="2:12" s="1" customFormat="1" ht="10.35" customHeight="1">
      <c r="B89" s="35"/>
      <c r="C89" s="36"/>
      <c r="D89" s="36"/>
      <c r="E89" s="36"/>
      <c r="F89" s="36"/>
      <c r="G89" s="36"/>
      <c r="H89" s="36"/>
      <c r="I89" s="108"/>
      <c r="J89" s="36"/>
      <c r="K89" s="36"/>
      <c r="L89" s="39"/>
    </row>
    <row r="90" spans="2:20" s="10" customFormat="1" ht="29.25" customHeight="1">
      <c r="B90" s="155"/>
      <c r="C90" s="156" t="s">
        <v>127</v>
      </c>
      <c r="D90" s="157" t="s">
        <v>63</v>
      </c>
      <c r="E90" s="157" t="s">
        <v>59</v>
      </c>
      <c r="F90" s="157" t="s">
        <v>60</v>
      </c>
      <c r="G90" s="157" t="s">
        <v>128</v>
      </c>
      <c r="H90" s="157" t="s">
        <v>129</v>
      </c>
      <c r="I90" s="158" t="s">
        <v>130</v>
      </c>
      <c r="J90" s="157" t="s">
        <v>110</v>
      </c>
      <c r="K90" s="159" t="s">
        <v>131</v>
      </c>
      <c r="L90" s="160"/>
      <c r="M90" s="68" t="s">
        <v>19</v>
      </c>
      <c r="N90" s="69" t="s">
        <v>48</v>
      </c>
      <c r="O90" s="69" t="s">
        <v>132</v>
      </c>
      <c r="P90" s="69" t="s">
        <v>133</v>
      </c>
      <c r="Q90" s="69" t="s">
        <v>134</v>
      </c>
      <c r="R90" s="69" t="s">
        <v>135</v>
      </c>
      <c r="S90" s="69" t="s">
        <v>136</v>
      </c>
      <c r="T90" s="70" t="s">
        <v>137</v>
      </c>
    </row>
    <row r="91" spans="2:63" s="1" customFormat="1" ht="22.9" customHeight="1">
      <c r="B91" s="35"/>
      <c r="C91" s="75" t="s">
        <v>138</v>
      </c>
      <c r="D91" s="36"/>
      <c r="E91" s="36"/>
      <c r="F91" s="36"/>
      <c r="G91" s="36"/>
      <c r="H91" s="36"/>
      <c r="I91" s="108"/>
      <c r="J91" s="161">
        <f>BK91</f>
        <v>0</v>
      </c>
      <c r="K91" s="36"/>
      <c r="L91" s="39"/>
      <c r="M91" s="71"/>
      <c r="N91" s="72"/>
      <c r="O91" s="72"/>
      <c r="P91" s="162">
        <f>P92+P132</f>
        <v>0</v>
      </c>
      <c r="Q91" s="72"/>
      <c r="R91" s="162">
        <f>R92+R132</f>
        <v>5.67433052</v>
      </c>
      <c r="S91" s="72"/>
      <c r="T91" s="163">
        <f>T92+T132</f>
        <v>6.748483</v>
      </c>
      <c r="AT91" s="18" t="s">
        <v>77</v>
      </c>
      <c r="AU91" s="18" t="s">
        <v>111</v>
      </c>
      <c r="BK91" s="164">
        <f>BK92+BK132</f>
        <v>0</v>
      </c>
    </row>
    <row r="92" spans="2:63" s="11" customFormat="1" ht="25.9" customHeight="1">
      <c r="B92" s="165"/>
      <c r="C92" s="166"/>
      <c r="D92" s="167" t="s">
        <v>77</v>
      </c>
      <c r="E92" s="168" t="s">
        <v>139</v>
      </c>
      <c r="F92" s="168" t="s">
        <v>140</v>
      </c>
      <c r="G92" s="166"/>
      <c r="H92" s="166"/>
      <c r="I92" s="169"/>
      <c r="J92" s="170">
        <f>BK92</f>
        <v>0</v>
      </c>
      <c r="K92" s="166"/>
      <c r="L92" s="171"/>
      <c r="M92" s="172"/>
      <c r="N92" s="173"/>
      <c r="O92" s="173"/>
      <c r="P92" s="174">
        <f>P93+P103+P117+P129</f>
        <v>0</v>
      </c>
      <c r="Q92" s="173"/>
      <c r="R92" s="174">
        <f>R93+R103+R117+R129</f>
        <v>5.59600964</v>
      </c>
      <c r="S92" s="173"/>
      <c r="T92" s="175">
        <f>T93+T103+T117+T129</f>
        <v>5.817553</v>
      </c>
      <c r="AR92" s="176" t="s">
        <v>86</v>
      </c>
      <c r="AT92" s="177" t="s">
        <v>77</v>
      </c>
      <c r="AU92" s="177" t="s">
        <v>78</v>
      </c>
      <c r="AY92" s="176" t="s">
        <v>141</v>
      </c>
      <c r="BK92" s="178">
        <f>BK93+BK103+BK117+BK129</f>
        <v>0</v>
      </c>
    </row>
    <row r="93" spans="2:63" s="11" customFormat="1" ht="22.9" customHeight="1">
      <c r="B93" s="165"/>
      <c r="C93" s="166"/>
      <c r="D93" s="167" t="s">
        <v>77</v>
      </c>
      <c r="E93" s="179" t="s">
        <v>142</v>
      </c>
      <c r="F93" s="179" t="s">
        <v>143</v>
      </c>
      <c r="G93" s="166"/>
      <c r="H93" s="166"/>
      <c r="I93" s="169"/>
      <c r="J93" s="180">
        <f>BK93</f>
        <v>0</v>
      </c>
      <c r="K93" s="166"/>
      <c r="L93" s="171"/>
      <c r="M93" s="172"/>
      <c r="N93" s="173"/>
      <c r="O93" s="173"/>
      <c r="P93" s="174">
        <f>P94</f>
        <v>0</v>
      </c>
      <c r="Q93" s="173"/>
      <c r="R93" s="174">
        <f>R94</f>
        <v>5.57136185</v>
      </c>
      <c r="S93" s="173"/>
      <c r="T93" s="175">
        <f>T94</f>
        <v>0</v>
      </c>
      <c r="AR93" s="176" t="s">
        <v>86</v>
      </c>
      <c r="AT93" s="177" t="s">
        <v>77</v>
      </c>
      <c r="AU93" s="177" t="s">
        <v>86</v>
      </c>
      <c r="AY93" s="176" t="s">
        <v>141</v>
      </c>
      <c r="BK93" s="178">
        <f>BK94</f>
        <v>0</v>
      </c>
    </row>
    <row r="94" spans="2:63" s="11" customFormat="1" ht="20.85" customHeight="1">
      <c r="B94" s="165"/>
      <c r="C94" s="166"/>
      <c r="D94" s="167" t="s">
        <v>77</v>
      </c>
      <c r="E94" s="179" t="s">
        <v>144</v>
      </c>
      <c r="F94" s="179" t="s">
        <v>145</v>
      </c>
      <c r="G94" s="166"/>
      <c r="H94" s="166"/>
      <c r="I94" s="169"/>
      <c r="J94" s="180">
        <f>BK94</f>
        <v>0</v>
      </c>
      <c r="K94" s="166"/>
      <c r="L94" s="171"/>
      <c r="M94" s="172"/>
      <c r="N94" s="173"/>
      <c r="O94" s="173"/>
      <c r="P94" s="174">
        <f>SUM(P95:P102)</f>
        <v>0</v>
      </c>
      <c r="Q94" s="173"/>
      <c r="R94" s="174">
        <f>SUM(R95:R102)</f>
        <v>5.57136185</v>
      </c>
      <c r="S94" s="173"/>
      <c r="T94" s="175">
        <f>SUM(T95:T102)</f>
        <v>0</v>
      </c>
      <c r="AR94" s="176" t="s">
        <v>86</v>
      </c>
      <c r="AT94" s="177" t="s">
        <v>77</v>
      </c>
      <c r="AU94" s="177" t="s">
        <v>88</v>
      </c>
      <c r="AY94" s="176" t="s">
        <v>141</v>
      </c>
      <c r="BK94" s="178">
        <f>SUM(BK95:BK102)</f>
        <v>0</v>
      </c>
    </row>
    <row r="95" spans="2:65" s="1" customFormat="1" ht="16.5" customHeight="1">
      <c r="B95" s="35"/>
      <c r="C95" s="181" t="s">
        <v>86</v>
      </c>
      <c r="D95" s="181" t="s">
        <v>146</v>
      </c>
      <c r="E95" s="182" t="s">
        <v>705</v>
      </c>
      <c r="F95" s="183" t="s">
        <v>706</v>
      </c>
      <c r="G95" s="184" t="s">
        <v>149</v>
      </c>
      <c r="H95" s="185">
        <v>322.586</v>
      </c>
      <c r="I95" s="186"/>
      <c r="J95" s="187">
        <f>ROUND(I95*H95,2)</f>
        <v>0</v>
      </c>
      <c r="K95" s="183" t="s">
        <v>150</v>
      </c>
      <c r="L95" s="39"/>
      <c r="M95" s="188" t="s">
        <v>19</v>
      </c>
      <c r="N95" s="189" t="s">
        <v>49</v>
      </c>
      <c r="O95" s="64"/>
      <c r="P95" s="190">
        <f>O95*H95</f>
        <v>0</v>
      </c>
      <c r="Q95" s="190">
        <v>0.00532</v>
      </c>
      <c r="R95" s="190">
        <f>Q95*H95</f>
        <v>1.71615752</v>
      </c>
      <c r="S95" s="190">
        <v>0</v>
      </c>
      <c r="T95" s="191">
        <f>S95*H95</f>
        <v>0</v>
      </c>
      <c r="AR95" s="192" t="s">
        <v>151</v>
      </c>
      <c r="AT95" s="192" t="s">
        <v>146</v>
      </c>
      <c r="AU95" s="192" t="s">
        <v>152</v>
      </c>
      <c r="AY95" s="18" t="s">
        <v>141</v>
      </c>
      <c r="BE95" s="193">
        <f>IF(N95="základní",J95,0)</f>
        <v>0</v>
      </c>
      <c r="BF95" s="193">
        <f>IF(N95="snížená",J95,0)</f>
        <v>0</v>
      </c>
      <c r="BG95" s="193">
        <f>IF(N95="zákl. přenesená",J95,0)</f>
        <v>0</v>
      </c>
      <c r="BH95" s="193">
        <f>IF(N95="sníž. přenesená",J95,0)</f>
        <v>0</v>
      </c>
      <c r="BI95" s="193">
        <f>IF(N95="nulová",J95,0)</f>
        <v>0</v>
      </c>
      <c r="BJ95" s="18" t="s">
        <v>86</v>
      </c>
      <c r="BK95" s="193">
        <f>ROUND(I95*H95,2)</f>
        <v>0</v>
      </c>
      <c r="BL95" s="18" t="s">
        <v>151</v>
      </c>
      <c r="BM95" s="192" t="s">
        <v>707</v>
      </c>
    </row>
    <row r="96" spans="2:47" s="1" customFormat="1" ht="19.5">
      <c r="B96" s="35"/>
      <c r="C96" s="36"/>
      <c r="D96" s="196" t="s">
        <v>202</v>
      </c>
      <c r="E96" s="36"/>
      <c r="F96" s="238" t="s">
        <v>708</v>
      </c>
      <c r="G96" s="36"/>
      <c r="H96" s="36"/>
      <c r="I96" s="108"/>
      <c r="J96" s="36"/>
      <c r="K96" s="36"/>
      <c r="L96" s="39"/>
      <c r="M96" s="239"/>
      <c r="N96" s="64"/>
      <c r="O96" s="64"/>
      <c r="P96" s="64"/>
      <c r="Q96" s="64"/>
      <c r="R96" s="64"/>
      <c r="S96" s="64"/>
      <c r="T96" s="65"/>
      <c r="AT96" s="18" t="s">
        <v>202</v>
      </c>
      <c r="AU96" s="18" t="s">
        <v>152</v>
      </c>
    </row>
    <row r="97" spans="2:51" s="12" customFormat="1" ht="11.25">
      <c r="B97" s="194"/>
      <c r="C97" s="195"/>
      <c r="D97" s="196" t="s">
        <v>154</v>
      </c>
      <c r="E97" s="197" t="s">
        <v>19</v>
      </c>
      <c r="F97" s="198" t="s">
        <v>214</v>
      </c>
      <c r="G97" s="195"/>
      <c r="H97" s="197" t="s">
        <v>19</v>
      </c>
      <c r="I97" s="199"/>
      <c r="J97" s="195"/>
      <c r="K97" s="195"/>
      <c r="L97" s="200"/>
      <c r="M97" s="201"/>
      <c r="N97" s="202"/>
      <c r="O97" s="202"/>
      <c r="P97" s="202"/>
      <c r="Q97" s="202"/>
      <c r="R97" s="202"/>
      <c r="S97" s="202"/>
      <c r="T97" s="203"/>
      <c r="AT97" s="204" t="s">
        <v>154</v>
      </c>
      <c r="AU97" s="204" t="s">
        <v>152</v>
      </c>
      <c r="AV97" s="12" t="s">
        <v>86</v>
      </c>
      <c r="AW97" s="12" t="s">
        <v>38</v>
      </c>
      <c r="AX97" s="12" t="s">
        <v>78</v>
      </c>
      <c r="AY97" s="204" t="s">
        <v>141</v>
      </c>
    </row>
    <row r="98" spans="2:51" s="13" customFormat="1" ht="11.25">
      <c r="B98" s="205"/>
      <c r="C98" s="206"/>
      <c r="D98" s="196" t="s">
        <v>154</v>
      </c>
      <c r="E98" s="207" t="s">
        <v>19</v>
      </c>
      <c r="F98" s="208" t="s">
        <v>709</v>
      </c>
      <c r="G98" s="206"/>
      <c r="H98" s="209">
        <v>322.586</v>
      </c>
      <c r="I98" s="210"/>
      <c r="J98" s="206"/>
      <c r="K98" s="206"/>
      <c r="L98" s="211"/>
      <c r="M98" s="212"/>
      <c r="N98" s="213"/>
      <c r="O98" s="213"/>
      <c r="P98" s="213"/>
      <c r="Q98" s="213"/>
      <c r="R98" s="213"/>
      <c r="S98" s="213"/>
      <c r="T98" s="214"/>
      <c r="AT98" s="215" t="s">
        <v>154</v>
      </c>
      <c r="AU98" s="215" t="s">
        <v>152</v>
      </c>
      <c r="AV98" s="13" t="s">
        <v>88</v>
      </c>
      <c r="AW98" s="13" t="s">
        <v>38</v>
      </c>
      <c r="AX98" s="13" t="s">
        <v>86</v>
      </c>
      <c r="AY98" s="215" t="s">
        <v>141</v>
      </c>
    </row>
    <row r="99" spans="2:65" s="1" customFormat="1" ht="16.5" customHeight="1">
      <c r="B99" s="35"/>
      <c r="C99" s="181" t="s">
        <v>88</v>
      </c>
      <c r="D99" s="181" t="s">
        <v>146</v>
      </c>
      <c r="E99" s="182" t="s">
        <v>710</v>
      </c>
      <c r="F99" s="183" t="s">
        <v>711</v>
      </c>
      <c r="G99" s="184" t="s">
        <v>149</v>
      </c>
      <c r="H99" s="185">
        <v>144.987</v>
      </c>
      <c r="I99" s="186"/>
      <c r="J99" s="187">
        <f>ROUND(I99*H99,2)</f>
        <v>0</v>
      </c>
      <c r="K99" s="183" t="s">
        <v>150</v>
      </c>
      <c r="L99" s="39"/>
      <c r="M99" s="188" t="s">
        <v>19</v>
      </c>
      <c r="N99" s="189" t="s">
        <v>49</v>
      </c>
      <c r="O99" s="64"/>
      <c r="P99" s="190">
        <f>O99*H99</f>
        <v>0</v>
      </c>
      <c r="Q99" s="190">
        <v>0.02659</v>
      </c>
      <c r="R99" s="190">
        <f>Q99*H99</f>
        <v>3.85520433</v>
      </c>
      <c r="S99" s="190">
        <v>0</v>
      </c>
      <c r="T99" s="191">
        <f>S99*H99</f>
        <v>0</v>
      </c>
      <c r="AR99" s="192" t="s">
        <v>151</v>
      </c>
      <c r="AT99" s="192" t="s">
        <v>146</v>
      </c>
      <c r="AU99" s="192" t="s">
        <v>152</v>
      </c>
      <c r="AY99" s="18" t="s">
        <v>141</v>
      </c>
      <c r="BE99" s="193">
        <f>IF(N99="základní",J99,0)</f>
        <v>0</v>
      </c>
      <c r="BF99" s="193">
        <f>IF(N99="snížená",J99,0)</f>
        <v>0</v>
      </c>
      <c r="BG99" s="193">
        <f>IF(N99="zákl. přenesená",J99,0)</f>
        <v>0</v>
      </c>
      <c r="BH99" s="193">
        <f>IF(N99="sníž. přenesená",J99,0)</f>
        <v>0</v>
      </c>
      <c r="BI99" s="193">
        <f>IF(N99="nulová",J99,0)</f>
        <v>0</v>
      </c>
      <c r="BJ99" s="18" t="s">
        <v>86</v>
      </c>
      <c r="BK99" s="193">
        <f>ROUND(I99*H99,2)</f>
        <v>0</v>
      </c>
      <c r="BL99" s="18" t="s">
        <v>151</v>
      </c>
      <c r="BM99" s="192" t="s">
        <v>712</v>
      </c>
    </row>
    <row r="100" spans="2:47" s="1" customFormat="1" ht="19.5">
      <c r="B100" s="35"/>
      <c r="C100" s="36"/>
      <c r="D100" s="196" t="s">
        <v>202</v>
      </c>
      <c r="E100" s="36"/>
      <c r="F100" s="238" t="s">
        <v>708</v>
      </c>
      <c r="G100" s="36"/>
      <c r="H100" s="36"/>
      <c r="I100" s="108"/>
      <c r="J100" s="36"/>
      <c r="K100" s="36"/>
      <c r="L100" s="39"/>
      <c r="M100" s="239"/>
      <c r="N100" s="64"/>
      <c r="O100" s="64"/>
      <c r="P100" s="64"/>
      <c r="Q100" s="64"/>
      <c r="R100" s="64"/>
      <c r="S100" s="64"/>
      <c r="T100" s="65"/>
      <c r="AT100" s="18" t="s">
        <v>202</v>
      </c>
      <c r="AU100" s="18" t="s">
        <v>152</v>
      </c>
    </row>
    <row r="101" spans="2:51" s="12" customFormat="1" ht="11.25">
      <c r="B101" s="194"/>
      <c r="C101" s="195"/>
      <c r="D101" s="196" t="s">
        <v>154</v>
      </c>
      <c r="E101" s="197" t="s">
        <v>19</v>
      </c>
      <c r="F101" s="198" t="s">
        <v>214</v>
      </c>
      <c r="G101" s="195"/>
      <c r="H101" s="197" t="s">
        <v>19</v>
      </c>
      <c r="I101" s="199"/>
      <c r="J101" s="195"/>
      <c r="K101" s="195"/>
      <c r="L101" s="200"/>
      <c r="M101" s="201"/>
      <c r="N101" s="202"/>
      <c r="O101" s="202"/>
      <c r="P101" s="202"/>
      <c r="Q101" s="202"/>
      <c r="R101" s="202"/>
      <c r="S101" s="202"/>
      <c r="T101" s="203"/>
      <c r="AT101" s="204" t="s">
        <v>154</v>
      </c>
      <c r="AU101" s="204" t="s">
        <v>152</v>
      </c>
      <c r="AV101" s="12" t="s">
        <v>86</v>
      </c>
      <c r="AW101" s="12" t="s">
        <v>38</v>
      </c>
      <c r="AX101" s="12" t="s">
        <v>78</v>
      </c>
      <c r="AY101" s="204" t="s">
        <v>141</v>
      </c>
    </row>
    <row r="102" spans="2:51" s="13" customFormat="1" ht="11.25">
      <c r="B102" s="205"/>
      <c r="C102" s="206"/>
      <c r="D102" s="196" t="s">
        <v>154</v>
      </c>
      <c r="E102" s="207" t="s">
        <v>19</v>
      </c>
      <c r="F102" s="208" t="s">
        <v>713</v>
      </c>
      <c r="G102" s="206"/>
      <c r="H102" s="209">
        <v>144.987</v>
      </c>
      <c r="I102" s="210"/>
      <c r="J102" s="206"/>
      <c r="K102" s="206"/>
      <c r="L102" s="211"/>
      <c r="M102" s="212"/>
      <c r="N102" s="213"/>
      <c r="O102" s="213"/>
      <c r="P102" s="213"/>
      <c r="Q102" s="213"/>
      <c r="R102" s="213"/>
      <c r="S102" s="213"/>
      <c r="T102" s="214"/>
      <c r="AT102" s="215" t="s">
        <v>154</v>
      </c>
      <c r="AU102" s="215" t="s">
        <v>152</v>
      </c>
      <c r="AV102" s="13" t="s">
        <v>88</v>
      </c>
      <c r="AW102" s="13" t="s">
        <v>38</v>
      </c>
      <c r="AX102" s="13" t="s">
        <v>86</v>
      </c>
      <c r="AY102" s="215" t="s">
        <v>141</v>
      </c>
    </row>
    <row r="103" spans="2:63" s="11" customFormat="1" ht="22.9" customHeight="1">
      <c r="B103" s="165"/>
      <c r="C103" s="166"/>
      <c r="D103" s="167" t="s">
        <v>77</v>
      </c>
      <c r="E103" s="179" t="s">
        <v>242</v>
      </c>
      <c r="F103" s="179" t="s">
        <v>351</v>
      </c>
      <c r="G103" s="166"/>
      <c r="H103" s="166"/>
      <c r="I103" s="169"/>
      <c r="J103" s="180">
        <f>BK103</f>
        <v>0</v>
      </c>
      <c r="K103" s="166"/>
      <c r="L103" s="171"/>
      <c r="M103" s="172"/>
      <c r="N103" s="173"/>
      <c r="O103" s="173"/>
      <c r="P103" s="174">
        <f>SUM(P104:P116)</f>
        <v>0</v>
      </c>
      <c r="Q103" s="173"/>
      <c r="R103" s="174">
        <f>SUM(R104:R116)</f>
        <v>0.024647789999999996</v>
      </c>
      <c r="S103" s="173"/>
      <c r="T103" s="175">
        <f>SUM(T104:T116)</f>
        <v>5.817553</v>
      </c>
      <c r="AR103" s="176" t="s">
        <v>86</v>
      </c>
      <c r="AT103" s="177" t="s">
        <v>77</v>
      </c>
      <c r="AU103" s="177" t="s">
        <v>86</v>
      </c>
      <c r="AY103" s="176" t="s">
        <v>141</v>
      </c>
      <c r="BK103" s="178">
        <f>SUM(BK104:BK116)</f>
        <v>0</v>
      </c>
    </row>
    <row r="104" spans="2:65" s="1" customFormat="1" ht="24" customHeight="1">
      <c r="B104" s="35"/>
      <c r="C104" s="181" t="s">
        <v>152</v>
      </c>
      <c r="D104" s="181" t="s">
        <v>146</v>
      </c>
      <c r="E104" s="182" t="s">
        <v>579</v>
      </c>
      <c r="F104" s="183" t="s">
        <v>580</v>
      </c>
      <c r="G104" s="184" t="s">
        <v>149</v>
      </c>
      <c r="H104" s="185">
        <v>144.987</v>
      </c>
      <c r="I104" s="186"/>
      <c r="J104" s="187">
        <f>ROUND(I104*H104,2)</f>
        <v>0</v>
      </c>
      <c r="K104" s="183" t="s">
        <v>150</v>
      </c>
      <c r="L104" s="39"/>
      <c r="M104" s="188" t="s">
        <v>19</v>
      </c>
      <c r="N104" s="189" t="s">
        <v>49</v>
      </c>
      <c r="O104" s="64"/>
      <c r="P104" s="190">
        <f>O104*H104</f>
        <v>0</v>
      </c>
      <c r="Q104" s="190">
        <v>0.00013</v>
      </c>
      <c r="R104" s="190">
        <f>Q104*H104</f>
        <v>0.018848309999999997</v>
      </c>
      <c r="S104" s="190">
        <v>0</v>
      </c>
      <c r="T104" s="191">
        <f>S104*H104</f>
        <v>0</v>
      </c>
      <c r="AR104" s="192" t="s">
        <v>151</v>
      </c>
      <c r="AT104" s="192" t="s">
        <v>146</v>
      </c>
      <c r="AU104" s="192" t="s">
        <v>88</v>
      </c>
      <c r="AY104" s="18" t="s">
        <v>141</v>
      </c>
      <c r="BE104" s="193">
        <f>IF(N104="základní",J104,0)</f>
        <v>0</v>
      </c>
      <c r="BF104" s="193">
        <f>IF(N104="snížená",J104,0)</f>
        <v>0</v>
      </c>
      <c r="BG104" s="193">
        <f>IF(N104="zákl. přenesená",J104,0)</f>
        <v>0</v>
      </c>
      <c r="BH104" s="193">
        <f>IF(N104="sníž. přenesená",J104,0)</f>
        <v>0</v>
      </c>
      <c r="BI104" s="193">
        <f>IF(N104="nulová",J104,0)</f>
        <v>0</v>
      </c>
      <c r="BJ104" s="18" t="s">
        <v>86</v>
      </c>
      <c r="BK104" s="193">
        <f>ROUND(I104*H104,2)</f>
        <v>0</v>
      </c>
      <c r="BL104" s="18" t="s">
        <v>151</v>
      </c>
      <c r="BM104" s="192" t="s">
        <v>714</v>
      </c>
    </row>
    <row r="105" spans="2:47" s="1" customFormat="1" ht="48.75">
      <c r="B105" s="35"/>
      <c r="C105" s="36"/>
      <c r="D105" s="196" t="s">
        <v>200</v>
      </c>
      <c r="E105" s="36"/>
      <c r="F105" s="238" t="s">
        <v>582</v>
      </c>
      <c r="G105" s="36"/>
      <c r="H105" s="36"/>
      <c r="I105" s="108"/>
      <c r="J105" s="36"/>
      <c r="K105" s="36"/>
      <c r="L105" s="39"/>
      <c r="M105" s="239"/>
      <c r="N105" s="64"/>
      <c r="O105" s="64"/>
      <c r="P105" s="64"/>
      <c r="Q105" s="64"/>
      <c r="R105" s="64"/>
      <c r="S105" s="64"/>
      <c r="T105" s="65"/>
      <c r="AT105" s="18" t="s">
        <v>200</v>
      </c>
      <c r="AU105" s="18" t="s">
        <v>88</v>
      </c>
    </row>
    <row r="106" spans="2:51" s="12" customFormat="1" ht="11.25">
      <c r="B106" s="194"/>
      <c r="C106" s="195"/>
      <c r="D106" s="196" t="s">
        <v>154</v>
      </c>
      <c r="E106" s="197" t="s">
        <v>19</v>
      </c>
      <c r="F106" s="198" t="s">
        <v>155</v>
      </c>
      <c r="G106" s="195"/>
      <c r="H106" s="197" t="s">
        <v>19</v>
      </c>
      <c r="I106" s="199"/>
      <c r="J106" s="195"/>
      <c r="K106" s="195"/>
      <c r="L106" s="200"/>
      <c r="M106" s="201"/>
      <c r="N106" s="202"/>
      <c r="O106" s="202"/>
      <c r="P106" s="202"/>
      <c r="Q106" s="202"/>
      <c r="R106" s="202"/>
      <c r="S106" s="202"/>
      <c r="T106" s="203"/>
      <c r="AT106" s="204" t="s">
        <v>154</v>
      </c>
      <c r="AU106" s="204" t="s">
        <v>88</v>
      </c>
      <c r="AV106" s="12" t="s">
        <v>86</v>
      </c>
      <c r="AW106" s="12" t="s">
        <v>38</v>
      </c>
      <c r="AX106" s="12" t="s">
        <v>78</v>
      </c>
      <c r="AY106" s="204" t="s">
        <v>141</v>
      </c>
    </row>
    <row r="107" spans="2:51" s="13" customFormat="1" ht="11.25">
      <c r="B107" s="205"/>
      <c r="C107" s="206"/>
      <c r="D107" s="196" t="s">
        <v>154</v>
      </c>
      <c r="E107" s="207" t="s">
        <v>19</v>
      </c>
      <c r="F107" s="208" t="s">
        <v>188</v>
      </c>
      <c r="G107" s="206"/>
      <c r="H107" s="209">
        <v>144.987</v>
      </c>
      <c r="I107" s="210"/>
      <c r="J107" s="206"/>
      <c r="K107" s="206"/>
      <c r="L107" s="211"/>
      <c r="M107" s="212"/>
      <c r="N107" s="213"/>
      <c r="O107" s="213"/>
      <c r="P107" s="213"/>
      <c r="Q107" s="213"/>
      <c r="R107" s="213"/>
      <c r="S107" s="213"/>
      <c r="T107" s="214"/>
      <c r="AT107" s="215" t="s">
        <v>154</v>
      </c>
      <c r="AU107" s="215" t="s">
        <v>88</v>
      </c>
      <c r="AV107" s="13" t="s">
        <v>88</v>
      </c>
      <c r="AW107" s="13" t="s">
        <v>38</v>
      </c>
      <c r="AX107" s="13" t="s">
        <v>86</v>
      </c>
      <c r="AY107" s="215" t="s">
        <v>141</v>
      </c>
    </row>
    <row r="108" spans="2:65" s="1" customFormat="1" ht="24" customHeight="1">
      <c r="B108" s="35"/>
      <c r="C108" s="181" t="s">
        <v>151</v>
      </c>
      <c r="D108" s="181" t="s">
        <v>146</v>
      </c>
      <c r="E108" s="182" t="s">
        <v>715</v>
      </c>
      <c r="F108" s="183" t="s">
        <v>716</v>
      </c>
      <c r="G108" s="184" t="s">
        <v>149</v>
      </c>
      <c r="H108" s="185">
        <v>322.586</v>
      </c>
      <c r="I108" s="186"/>
      <c r="J108" s="187">
        <f>ROUND(I108*H108,2)</f>
        <v>0</v>
      </c>
      <c r="K108" s="183" t="s">
        <v>150</v>
      </c>
      <c r="L108" s="39"/>
      <c r="M108" s="188" t="s">
        <v>19</v>
      </c>
      <c r="N108" s="189" t="s">
        <v>49</v>
      </c>
      <c r="O108" s="64"/>
      <c r="P108" s="190">
        <f>O108*H108</f>
        <v>0</v>
      </c>
      <c r="Q108" s="190">
        <v>0</v>
      </c>
      <c r="R108" s="190">
        <f>Q108*H108</f>
        <v>0</v>
      </c>
      <c r="S108" s="190">
        <v>0.005</v>
      </c>
      <c r="T108" s="191">
        <f>S108*H108</f>
        <v>1.6129300000000002</v>
      </c>
      <c r="AR108" s="192" t="s">
        <v>151</v>
      </c>
      <c r="AT108" s="192" t="s">
        <v>146</v>
      </c>
      <c r="AU108" s="192" t="s">
        <v>88</v>
      </c>
      <c r="AY108" s="18" t="s">
        <v>141</v>
      </c>
      <c r="BE108" s="193">
        <f>IF(N108="základní",J108,0)</f>
        <v>0</v>
      </c>
      <c r="BF108" s="193">
        <f>IF(N108="snížená",J108,0)</f>
        <v>0</v>
      </c>
      <c r="BG108" s="193">
        <f>IF(N108="zákl. přenesená",J108,0)</f>
        <v>0</v>
      </c>
      <c r="BH108" s="193">
        <f>IF(N108="sníž. přenesená",J108,0)</f>
        <v>0</v>
      </c>
      <c r="BI108" s="193">
        <f>IF(N108="nulová",J108,0)</f>
        <v>0</v>
      </c>
      <c r="BJ108" s="18" t="s">
        <v>86</v>
      </c>
      <c r="BK108" s="193">
        <f>ROUND(I108*H108,2)</f>
        <v>0</v>
      </c>
      <c r="BL108" s="18" t="s">
        <v>151</v>
      </c>
      <c r="BM108" s="192" t="s">
        <v>717</v>
      </c>
    </row>
    <row r="109" spans="2:51" s="12" customFormat="1" ht="11.25">
      <c r="B109" s="194"/>
      <c r="C109" s="195"/>
      <c r="D109" s="196" t="s">
        <v>154</v>
      </c>
      <c r="E109" s="197" t="s">
        <v>19</v>
      </c>
      <c r="F109" s="198" t="s">
        <v>155</v>
      </c>
      <c r="G109" s="195"/>
      <c r="H109" s="197" t="s">
        <v>19</v>
      </c>
      <c r="I109" s="199"/>
      <c r="J109" s="195"/>
      <c r="K109" s="195"/>
      <c r="L109" s="200"/>
      <c r="M109" s="201"/>
      <c r="N109" s="202"/>
      <c r="O109" s="202"/>
      <c r="P109" s="202"/>
      <c r="Q109" s="202"/>
      <c r="R109" s="202"/>
      <c r="S109" s="202"/>
      <c r="T109" s="203"/>
      <c r="AT109" s="204" t="s">
        <v>154</v>
      </c>
      <c r="AU109" s="204" t="s">
        <v>88</v>
      </c>
      <c r="AV109" s="12" t="s">
        <v>86</v>
      </c>
      <c r="AW109" s="12" t="s">
        <v>38</v>
      </c>
      <c r="AX109" s="12" t="s">
        <v>78</v>
      </c>
      <c r="AY109" s="204" t="s">
        <v>141</v>
      </c>
    </row>
    <row r="110" spans="2:51" s="13" customFormat="1" ht="11.25">
      <c r="B110" s="205"/>
      <c r="C110" s="206"/>
      <c r="D110" s="196" t="s">
        <v>154</v>
      </c>
      <c r="E110" s="207" t="s">
        <v>19</v>
      </c>
      <c r="F110" s="208" t="s">
        <v>718</v>
      </c>
      <c r="G110" s="206"/>
      <c r="H110" s="209">
        <v>322.586</v>
      </c>
      <c r="I110" s="210"/>
      <c r="J110" s="206"/>
      <c r="K110" s="206"/>
      <c r="L110" s="211"/>
      <c r="M110" s="212"/>
      <c r="N110" s="213"/>
      <c r="O110" s="213"/>
      <c r="P110" s="213"/>
      <c r="Q110" s="213"/>
      <c r="R110" s="213"/>
      <c r="S110" s="213"/>
      <c r="T110" s="214"/>
      <c r="AT110" s="215" t="s">
        <v>154</v>
      </c>
      <c r="AU110" s="215" t="s">
        <v>88</v>
      </c>
      <c r="AV110" s="13" t="s">
        <v>88</v>
      </c>
      <c r="AW110" s="13" t="s">
        <v>38</v>
      </c>
      <c r="AX110" s="13" t="s">
        <v>86</v>
      </c>
      <c r="AY110" s="215" t="s">
        <v>141</v>
      </c>
    </row>
    <row r="111" spans="2:65" s="1" customFormat="1" ht="24" customHeight="1">
      <c r="B111" s="35"/>
      <c r="C111" s="181" t="s">
        <v>216</v>
      </c>
      <c r="D111" s="181" t="s">
        <v>146</v>
      </c>
      <c r="E111" s="182" t="s">
        <v>719</v>
      </c>
      <c r="F111" s="183" t="s">
        <v>720</v>
      </c>
      <c r="G111" s="184" t="s">
        <v>149</v>
      </c>
      <c r="H111" s="185">
        <v>144.987</v>
      </c>
      <c r="I111" s="186"/>
      <c r="J111" s="187">
        <f>ROUND(I111*H111,2)</f>
        <v>0</v>
      </c>
      <c r="K111" s="183" t="s">
        <v>150</v>
      </c>
      <c r="L111" s="39"/>
      <c r="M111" s="188" t="s">
        <v>19</v>
      </c>
      <c r="N111" s="189" t="s">
        <v>49</v>
      </c>
      <c r="O111" s="64"/>
      <c r="P111" s="190">
        <f>O111*H111</f>
        <v>0</v>
      </c>
      <c r="Q111" s="190">
        <v>0</v>
      </c>
      <c r="R111" s="190">
        <f>Q111*H111</f>
        <v>0</v>
      </c>
      <c r="S111" s="190">
        <v>0.029</v>
      </c>
      <c r="T111" s="191">
        <f>S111*H111</f>
        <v>4.204623</v>
      </c>
      <c r="AR111" s="192" t="s">
        <v>151</v>
      </c>
      <c r="AT111" s="192" t="s">
        <v>146</v>
      </c>
      <c r="AU111" s="192" t="s">
        <v>88</v>
      </c>
      <c r="AY111" s="18" t="s">
        <v>141</v>
      </c>
      <c r="BE111" s="193">
        <f>IF(N111="základní",J111,0)</f>
        <v>0</v>
      </c>
      <c r="BF111" s="193">
        <f>IF(N111="snížená",J111,0)</f>
        <v>0</v>
      </c>
      <c r="BG111" s="193">
        <f>IF(N111="zákl. přenesená",J111,0)</f>
        <v>0</v>
      </c>
      <c r="BH111" s="193">
        <f>IF(N111="sníž. přenesená",J111,0)</f>
        <v>0</v>
      </c>
      <c r="BI111" s="193">
        <f>IF(N111="nulová",J111,0)</f>
        <v>0</v>
      </c>
      <c r="BJ111" s="18" t="s">
        <v>86</v>
      </c>
      <c r="BK111" s="193">
        <f>ROUND(I111*H111,2)</f>
        <v>0</v>
      </c>
      <c r="BL111" s="18" t="s">
        <v>151</v>
      </c>
      <c r="BM111" s="192" t="s">
        <v>721</v>
      </c>
    </row>
    <row r="112" spans="2:47" s="1" customFormat="1" ht="19.5">
      <c r="B112" s="35"/>
      <c r="C112" s="36"/>
      <c r="D112" s="196" t="s">
        <v>202</v>
      </c>
      <c r="E112" s="36"/>
      <c r="F112" s="238" t="s">
        <v>722</v>
      </c>
      <c r="G112" s="36"/>
      <c r="H112" s="36"/>
      <c r="I112" s="108"/>
      <c r="J112" s="36"/>
      <c r="K112" s="36"/>
      <c r="L112" s="39"/>
      <c r="M112" s="239"/>
      <c r="N112" s="64"/>
      <c r="O112" s="64"/>
      <c r="P112" s="64"/>
      <c r="Q112" s="64"/>
      <c r="R112" s="64"/>
      <c r="S112" s="64"/>
      <c r="T112" s="65"/>
      <c r="AT112" s="18" t="s">
        <v>202</v>
      </c>
      <c r="AU112" s="18" t="s">
        <v>88</v>
      </c>
    </row>
    <row r="113" spans="2:51" s="12" customFormat="1" ht="11.25">
      <c r="B113" s="194"/>
      <c r="C113" s="195"/>
      <c r="D113" s="196" t="s">
        <v>154</v>
      </c>
      <c r="E113" s="197" t="s">
        <v>19</v>
      </c>
      <c r="F113" s="198" t="s">
        <v>155</v>
      </c>
      <c r="G113" s="195"/>
      <c r="H113" s="197" t="s">
        <v>19</v>
      </c>
      <c r="I113" s="199"/>
      <c r="J113" s="195"/>
      <c r="K113" s="195"/>
      <c r="L113" s="200"/>
      <c r="M113" s="201"/>
      <c r="N113" s="202"/>
      <c r="O113" s="202"/>
      <c r="P113" s="202"/>
      <c r="Q113" s="202"/>
      <c r="R113" s="202"/>
      <c r="S113" s="202"/>
      <c r="T113" s="203"/>
      <c r="AT113" s="204" t="s">
        <v>154</v>
      </c>
      <c r="AU113" s="204" t="s">
        <v>88</v>
      </c>
      <c r="AV113" s="12" t="s">
        <v>86</v>
      </c>
      <c r="AW113" s="12" t="s">
        <v>38</v>
      </c>
      <c r="AX113" s="12" t="s">
        <v>78</v>
      </c>
      <c r="AY113" s="204" t="s">
        <v>141</v>
      </c>
    </row>
    <row r="114" spans="2:51" s="13" customFormat="1" ht="11.25">
      <c r="B114" s="205"/>
      <c r="C114" s="206"/>
      <c r="D114" s="196" t="s">
        <v>154</v>
      </c>
      <c r="E114" s="207" t="s">
        <v>19</v>
      </c>
      <c r="F114" s="208" t="s">
        <v>188</v>
      </c>
      <c r="G114" s="206"/>
      <c r="H114" s="209">
        <v>144.987</v>
      </c>
      <c r="I114" s="210"/>
      <c r="J114" s="206"/>
      <c r="K114" s="206"/>
      <c r="L114" s="211"/>
      <c r="M114" s="212"/>
      <c r="N114" s="213"/>
      <c r="O114" s="213"/>
      <c r="P114" s="213"/>
      <c r="Q114" s="213"/>
      <c r="R114" s="213"/>
      <c r="S114" s="213"/>
      <c r="T114" s="214"/>
      <c r="AT114" s="215" t="s">
        <v>154</v>
      </c>
      <c r="AU114" s="215" t="s">
        <v>88</v>
      </c>
      <c r="AV114" s="13" t="s">
        <v>88</v>
      </c>
      <c r="AW114" s="13" t="s">
        <v>38</v>
      </c>
      <c r="AX114" s="13" t="s">
        <v>86</v>
      </c>
      <c r="AY114" s="215" t="s">
        <v>141</v>
      </c>
    </row>
    <row r="115" spans="2:65" s="1" customFormat="1" ht="24" customHeight="1">
      <c r="B115" s="35"/>
      <c r="C115" s="181" t="s">
        <v>142</v>
      </c>
      <c r="D115" s="181" t="s">
        <v>146</v>
      </c>
      <c r="E115" s="182" t="s">
        <v>597</v>
      </c>
      <c r="F115" s="183" t="s">
        <v>598</v>
      </c>
      <c r="G115" s="184" t="s">
        <v>149</v>
      </c>
      <c r="H115" s="185">
        <v>144.987</v>
      </c>
      <c r="I115" s="186"/>
      <c r="J115" s="187">
        <f>ROUND(I115*H115,2)</f>
        <v>0</v>
      </c>
      <c r="K115" s="183" t="s">
        <v>150</v>
      </c>
      <c r="L115" s="39"/>
      <c r="M115" s="188" t="s">
        <v>19</v>
      </c>
      <c r="N115" s="189" t="s">
        <v>49</v>
      </c>
      <c r="O115" s="64"/>
      <c r="P115" s="190">
        <f>O115*H115</f>
        <v>0</v>
      </c>
      <c r="Q115" s="190">
        <v>4E-05</v>
      </c>
      <c r="R115" s="190">
        <f>Q115*H115</f>
        <v>0.00579948</v>
      </c>
      <c r="S115" s="190">
        <v>0</v>
      </c>
      <c r="T115" s="191">
        <f>S115*H115</f>
        <v>0</v>
      </c>
      <c r="AR115" s="192" t="s">
        <v>151</v>
      </c>
      <c r="AT115" s="192" t="s">
        <v>146</v>
      </c>
      <c r="AU115" s="192" t="s">
        <v>88</v>
      </c>
      <c r="AY115" s="18" t="s">
        <v>141</v>
      </c>
      <c r="BE115" s="193">
        <f>IF(N115="základní",J115,0)</f>
        <v>0</v>
      </c>
      <c r="BF115" s="193">
        <f>IF(N115="snížená",J115,0)</f>
        <v>0</v>
      </c>
      <c r="BG115" s="193">
        <f>IF(N115="zákl. přenesená",J115,0)</f>
        <v>0</v>
      </c>
      <c r="BH115" s="193">
        <f>IF(N115="sníž. přenesená",J115,0)</f>
        <v>0</v>
      </c>
      <c r="BI115" s="193">
        <f>IF(N115="nulová",J115,0)</f>
        <v>0</v>
      </c>
      <c r="BJ115" s="18" t="s">
        <v>86</v>
      </c>
      <c r="BK115" s="193">
        <f>ROUND(I115*H115,2)</f>
        <v>0</v>
      </c>
      <c r="BL115" s="18" t="s">
        <v>151</v>
      </c>
      <c r="BM115" s="192" t="s">
        <v>723</v>
      </c>
    </row>
    <row r="116" spans="2:47" s="1" customFormat="1" ht="165.75">
      <c r="B116" s="35"/>
      <c r="C116" s="36"/>
      <c r="D116" s="196" t="s">
        <v>200</v>
      </c>
      <c r="E116" s="36"/>
      <c r="F116" s="238" t="s">
        <v>600</v>
      </c>
      <c r="G116" s="36"/>
      <c r="H116" s="36"/>
      <c r="I116" s="108"/>
      <c r="J116" s="36"/>
      <c r="K116" s="36"/>
      <c r="L116" s="39"/>
      <c r="M116" s="239"/>
      <c r="N116" s="64"/>
      <c r="O116" s="64"/>
      <c r="P116" s="64"/>
      <c r="Q116" s="64"/>
      <c r="R116" s="64"/>
      <c r="S116" s="64"/>
      <c r="T116" s="65"/>
      <c r="AT116" s="18" t="s">
        <v>200</v>
      </c>
      <c r="AU116" s="18" t="s">
        <v>88</v>
      </c>
    </row>
    <row r="117" spans="2:63" s="11" customFormat="1" ht="22.9" customHeight="1">
      <c r="B117" s="165"/>
      <c r="C117" s="166"/>
      <c r="D117" s="167" t="s">
        <v>77</v>
      </c>
      <c r="E117" s="179" t="s">
        <v>395</v>
      </c>
      <c r="F117" s="179" t="s">
        <v>396</v>
      </c>
      <c r="G117" s="166"/>
      <c r="H117" s="166"/>
      <c r="I117" s="169"/>
      <c r="J117" s="180">
        <f>BK117</f>
        <v>0</v>
      </c>
      <c r="K117" s="166"/>
      <c r="L117" s="171"/>
      <c r="M117" s="172"/>
      <c r="N117" s="173"/>
      <c r="O117" s="173"/>
      <c r="P117" s="174">
        <f>SUM(P118:P128)</f>
        <v>0</v>
      </c>
      <c r="Q117" s="173"/>
      <c r="R117" s="174">
        <f>SUM(R118:R128)</f>
        <v>0</v>
      </c>
      <c r="S117" s="173"/>
      <c r="T117" s="175">
        <f>SUM(T118:T128)</f>
        <v>0</v>
      </c>
      <c r="AR117" s="176" t="s">
        <v>86</v>
      </c>
      <c r="AT117" s="177" t="s">
        <v>77</v>
      </c>
      <c r="AU117" s="177" t="s">
        <v>86</v>
      </c>
      <c r="AY117" s="176" t="s">
        <v>141</v>
      </c>
      <c r="BK117" s="178">
        <f>SUM(BK118:BK128)</f>
        <v>0</v>
      </c>
    </row>
    <row r="118" spans="2:65" s="1" customFormat="1" ht="24" customHeight="1">
      <c r="B118" s="35"/>
      <c r="C118" s="181" t="s">
        <v>226</v>
      </c>
      <c r="D118" s="181" t="s">
        <v>146</v>
      </c>
      <c r="E118" s="182" t="s">
        <v>398</v>
      </c>
      <c r="F118" s="183" t="s">
        <v>399</v>
      </c>
      <c r="G118" s="184" t="s">
        <v>400</v>
      </c>
      <c r="H118" s="185">
        <v>6.748</v>
      </c>
      <c r="I118" s="186"/>
      <c r="J118" s="187">
        <f>ROUND(I118*H118,2)</f>
        <v>0</v>
      </c>
      <c r="K118" s="183" t="s">
        <v>150</v>
      </c>
      <c r="L118" s="39"/>
      <c r="M118" s="188" t="s">
        <v>19</v>
      </c>
      <c r="N118" s="189" t="s">
        <v>49</v>
      </c>
      <c r="O118" s="64"/>
      <c r="P118" s="190">
        <f>O118*H118</f>
        <v>0</v>
      </c>
      <c r="Q118" s="190">
        <v>0</v>
      </c>
      <c r="R118" s="190">
        <f>Q118*H118</f>
        <v>0</v>
      </c>
      <c r="S118" s="190">
        <v>0</v>
      </c>
      <c r="T118" s="191">
        <f>S118*H118</f>
        <v>0</v>
      </c>
      <c r="AR118" s="192" t="s">
        <v>151</v>
      </c>
      <c r="AT118" s="192" t="s">
        <v>146</v>
      </c>
      <c r="AU118" s="192" t="s">
        <v>88</v>
      </c>
      <c r="AY118" s="18" t="s">
        <v>141</v>
      </c>
      <c r="BE118" s="193">
        <f>IF(N118="základní",J118,0)</f>
        <v>0</v>
      </c>
      <c r="BF118" s="193">
        <f>IF(N118="snížená",J118,0)</f>
        <v>0</v>
      </c>
      <c r="BG118" s="193">
        <f>IF(N118="zákl. přenesená",J118,0)</f>
        <v>0</v>
      </c>
      <c r="BH118" s="193">
        <f>IF(N118="sníž. přenesená",J118,0)</f>
        <v>0</v>
      </c>
      <c r="BI118" s="193">
        <f>IF(N118="nulová",J118,0)</f>
        <v>0</v>
      </c>
      <c r="BJ118" s="18" t="s">
        <v>86</v>
      </c>
      <c r="BK118" s="193">
        <f>ROUND(I118*H118,2)</f>
        <v>0</v>
      </c>
      <c r="BL118" s="18" t="s">
        <v>151</v>
      </c>
      <c r="BM118" s="192" t="s">
        <v>724</v>
      </c>
    </row>
    <row r="119" spans="2:47" s="1" customFormat="1" ht="107.25">
      <c r="B119" s="35"/>
      <c r="C119" s="36"/>
      <c r="D119" s="196" t="s">
        <v>200</v>
      </c>
      <c r="E119" s="36"/>
      <c r="F119" s="238" t="s">
        <v>402</v>
      </c>
      <c r="G119" s="36"/>
      <c r="H119" s="36"/>
      <c r="I119" s="108"/>
      <c r="J119" s="36"/>
      <c r="K119" s="36"/>
      <c r="L119" s="39"/>
      <c r="M119" s="239"/>
      <c r="N119" s="64"/>
      <c r="O119" s="64"/>
      <c r="P119" s="64"/>
      <c r="Q119" s="64"/>
      <c r="R119" s="64"/>
      <c r="S119" s="64"/>
      <c r="T119" s="65"/>
      <c r="AT119" s="18" t="s">
        <v>200</v>
      </c>
      <c r="AU119" s="18" t="s">
        <v>88</v>
      </c>
    </row>
    <row r="120" spans="2:65" s="1" customFormat="1" ht="24" customHeight="1">
      <c r="B120" s="35"/>
      <c r="C120" s="181" t="s">
        <v>230</v>
      </c>
      <c r="D120" s="181" t="s">
        <v>146</v>
      </c>
      <c r="E120" s="182" t="s">
        <v>404</v>
      </c>
      <c r="F120" s="183" t="s">
        <v>405</v>
      </c>
      <c r="G120" s="184" t="s">
        <v>400</v>
      </c>
      <c r="H120" s="185">
        <v>6.748</v>
      </c>
      <c r="I120" s="186"/>
      <c r="J120" s="187">
        <f>ROUND(I120*H120,2)</f>
        <v>0</v>
      </c>
      <c r="K120" s="183" t="s">
        <v>150</v>
      </c>
      <c r="L120" s="39"/>
      <c r="M120" s="188" t="s">
        <v>19</v>
      </c>
      <c r="N120" s="189" t="s">
        <v>49</v>
      </c>
      <c r="O120" s="64"/>
      <c r="P120" s="190">
        <f>O120*H120</f>
        <v>0</v>
      </c>
      <c r="Q120" s="190">
        <v>0</v>
      </c>
      <c r="R120" s="190">
        <f>Q120*H120</f>
        <v>0</v>
      </c>
      <c r="S120" s="190">
        <v>0</v>
      </c>
      <c r="T120" s="191">
        <f>S120*H120</f>
        <v>0</v>
      </c>
      <c r="AR120" s="192" t="s">
        <v>151</v>
      </c>
      <c r="AT120" s="192" t="s">
        <v>146</v>
      </c>
      <c r="AU120" s="192" t="s">
        <v>88</v>
      </c>
      <c r="AY120" s="18" t="s">
        <v>141</v>
      </c>
      <c r="BE120" s="193">
        <f>IF(N120="základní",J120,0)</f>
        <v>0</v>
      </c>
      <c r="BF120" s="193">
        <f>IF(N120="snížená",J120,0)</f>
        <v>0</v>
      </c>
      <c r="BG120" s="193">
        <f>IF(N120="zákl. přenesená",J120,0)</f>
        <v>0</v>
      </c>
      <c r="BH120" s="193">
        <f>IF(N120="sníž. přenesená",J120,0)</f>
        <v>0</v>
      </c>
      <c r="BI120" s="193">
        <f>IF(N120="nulová",J120,0)</f>
        <v>0</v>
      </c>
      <c r="BJ120" s="18" t="s">
        <v>86</v>
      </c>
      <c r="BK120" s="193">
        <f>ROUND(I120*H120,2)</f>
        <v>0</v>
      </c>
      <c r="BL120" s="18" t="s">
        <v>151</v>
      </c>
      <c r="BM120" s="192" t="s">
        <v>725</v>
      </c>
    </row>
    <row r="121" spans="2:47" s="1" customFormat="1" ht="68.25">
      <c r="B121" s="35"/>
      <c r="C121" s="36"/>
      <c r="D121" s="196" t="s">
        <v>200</v>
      </c>
      <c r="E121" s="36"/>
      <c r="F121" s="238" t="s">
        <v>407</v>
      </c>
      <c r="G121" s="36"/>
      <c r="H121" s="36"/>
      <c r="I121" s="108"/>
      <c r="J121" s="36"/>
      <c r="K121" s="36"/>
      <c r="L121" s="39"/>
      <c r="M121" s="239"/>
      <c r="N121" s="64"/>
      <c r="O121" s="64"/>
      <c r="P121" s="64"/>
      <c r="Q121" s="64"/>
      <c r="R121" s="64"/>
      <c r="S121" s="64"/>
      <c r="T121" s="65"/>
      <c r="AT121" s="18" t="s">
        <v>200</v>
      </c>
      <c r="AU121" s="18" t="s">
        <v>88</v>
      </c>
    </row>
    <row r="122" spans="2:65" s="1" customFormat="1" ht="24" customHeight="1">
      <c r="B122" s="35"/>
      <c r="C122" s="181" t="s">
        <v>242</v>
      </c>
      <c r="D122" s="181" t="s">
        <v>146</v>
      </c>
      <c r="E122" s="182" t="s">
        <v>409</v>
      </c>
      <c r="F122" s="183" t="s">
        <v>410</v>
      </c>
      <c r="G122" s="184" t="s">
        <v>400</v>
      </c>
      <c r="H122" s="185">
        <v>128.212</v>
      </c>
      <c r="I122" s="186"/>
      <c r="J122" s="187">
        <f>ROUND(I122*H122,2)</f>
        <v>0</v>
      </c>
      <c r="K122" s="183" t="s">
        <v>150</v>
      </c>
      <c r="L122" s="39"/>
      <c r="M122" s="188" t="s">
        <v>19</v>
      </c>
      <c r="N122" s="189" t="s">
        <v>49</v>
      </c>
      <c r="O122" s="64"/>
      <c r="P122" s="190">
        <f>O122*H122</f>
        <v>0</v>
      </c>
      <c r="Q122" s="190">
        <v>0</v>
      </c>
      <c r="R122" s="190">
        <f>Q122*H122</f>
        <v>0</v>
      </c>
      <c r="S122" s="190">
        <v>0</v>
      </c>
      <c r="T122" s="191">
        <f>S122*H122</f>
        <v>0</v>
      </c>
      <c r="AR122" s="192" t="s">
        <v>151</v>
      </c>
      <c r="AT122" s="192" t="s">
        <v>146</v>
      </c>
      <c r="AU122" s="192" t="s">
        <v>88</v>
      </c>
      <c r="AY122" s="18" t="s">
        <v>141</v>
      </c>
      <c r="BE122" s="193">
        <f>IF(N122="základní",J122,0)</f>
        <v>0</v>
      </c>
      <c r="BF122" s="193">
        <f>IF(N122="snížená",J122,0)</f>
        <v>0</v>
      </c>
      <c r="BG122" s="193">
        <f>IF(N122="zákl. přenesená",J122,0)</f>
        <v>0</v>
      </c>
      <c r="BH122" s="193">
        <f>IF(N122="sníž. přenesená",J122,0)</f>
        <v>0</v>
      </c>
      <c r="BI122" s="193">
        <f>IF(N122="nulová",J122,0)</f>
        <v>0</v>
      </c>
      <c r="BJ122" s="18" t="s">
        <v>86</v>
      </c>
      <c r="BK122" s="193">
        <f>ROUND(I122*H122,2)</f>
        <v>0</v>
      </c>
      <c r="BL122" s="18" t="s">
        <v>151</v>
      </c>
      <c r="BM122" s="192" t="s">
        <v>726</v>
      </c>
    </row>
    <row r="123" spans="2:47" s="1" customFormat="1" ht="78">
      <c r="B123" s="35"/>
      <c r="C123" s="36"/>
      <c r="D123" s="196" t="s">
        <v>200</v>
      </c>
      <c r="E123" s="36"/>
      <c r="F123" s="238" t="s">
        <v>412</v>
      </c>
      <c r="G123" s="36"/>
      <c r="H123" s="36"/>
      <c r="I123" s="108"/>
      <c r="J123" s="36"/>
      <c r="K123" s="36"/>
      <c r="L123" s="39"/>
      <c r="M123" s="239"/>
      <c r="N123" s="64"/>
      <c r="O123" s="64"/>
      <c r="P123" s="64"/>
      <c r="Q123" s="64"/>
      <c r="R123" s="64"/>
      <c r="S123" s="64"/>
      <c r="T123" s="65"/>
      <c r="AT123" s="18" t="s">
        <v>200</v>
      </c>
      <c r="AU123" s="18" t="s">
        <v>88</v>
      </c>
    </row>
    <row r="124" spans="2:51" s="13" customFormat="1" ht="11.25">
      <c r="B124" s="205"/>
      <c r="C124" s="206"/>
      <c r="D124" s="196" t="s">
        <v>154</v>
      </c>
      <c r="E124" s="207" t="s">
        <v>19</v>
      </c>
      <c r="F124" s="208" t="s">
        <v>727</v>
      </c>
      <c r="G124" s="206"/>
      <c r="H124" s="209">
        <v>128.212</v>
      </c>
      <c r="I124" s="210"/>
      <c r="J124" s="206"/>
      <c r="K124" s="206"/>
      <c r="L124" s="211"/>
      <c r="M124" s="212"/>
      <c r="N124" s="213"/>
      <c r="O124" s="213"/>
      <c r="P124" s="213"/>
      <c r="Q124" s="213"/>
      <c r="R124" s="213"/>
      <c r="S124" s="213"/>
      <c r="T124" s="214"/>
      <c r="AT124" s="215" t="s">
        <v>154</v>
      </c>
      <c r="AU124" s="215" t="s">
        <v>88</v>
      </c>
      <c r="AV124" s="13" t="s">
        <v>88</v>
      </c>
      <c r="AW124" s="13" t="s">
        <v>38</v>
      </c>
      <c r="AX124" s="13" t="s">
        <v>86</v>
      </c>
      <c r="AY124" s="215" t="s">
        <v>141</v>
      </c>
    </row>
    <row r="125" spans="2:65" s="1" customFormat="1" ht="24" customHeight="1">
      <c r="B125" s="35"/>
      <c r="C125" s="181" t="s">
        <v>247</v>
      </c>
      <c r="D125" s="181" t="s">
        <v>146</v>
      </c>
      <c r="E125" s="182" t="s">
        <v>398</v>
      </c>
      <c r="F125" s="183" t="s">
        <v>399</v>
      </c>
      <c r="G125" s="184" t="s">
        <v>400</v>
      </c>
      <c r="H125" s="185">
        <v>6.748</v>
      </c>
      <c r="I125" s="186"/>
      <c r="J125" s="187">
        <f>ROUND(I125*H125,2)</f>
        <v>0</v>
      </c>
      <c r="K125" s="183" t="s">
        <v>150</v>
      </c>
      <c r="L125" s="39"/>
      <c r="M125" s="188" t="s">
        <v>19</v>
      </c>
      <c r="N125" s="189" t="s">
        <v>49</v>
      </c>
      <c r="O125" s="64"/>
      <c r="P125" s="190">
        <f>O125*H125</f>
        <v>0</v>
      </c>
      <c r="Q125" s="190">
        <v>0</v>
      </c>
      <c r="R125" s="190">
        <f>Q125*H125</f>
        <v>0</v>
      </c>
      <c r="S125" s="190">
        <v>0</v>
      </c>
      <c r="T125" s="191">
        <f>S125*H125</f>
        <v>0</v>
      </c>
      <c r="AR125" s="192" t="s">
        <v>151</v>
      </c>
      <c r="AT125" s="192" t="s">
        <v>146</v>
      </c>
      <c r="AU125" s="192" t="s">
        <v>88</v>
      </c>
      <c r="AY125" s="18" t="s">
        <v>141</v>
      </c>
      <c r="BE125" s="193">
        <f>IF(N125="základní",J125,0)</f>
        <v>0</v>
      </c>
      <c r="BF125" s="193">
        <f>IF(N125="snížená",J125,0)</f>
        <v>0</v>
      </c>
      <c r="BG125" s="193">
        <f>IF(N125="zákl. přenesená",J125,0)</f>
        <v>0</v>
      </c>
      <c r="BH125" s="193">
        <f>IF(N125="sníž. přenesená",J125,0)</f>
        <v>0</v>
      </c>
      <c r="BI125" s="193">
        <f>IF(N125="nulová",J125,0)</f>
        <v>0</v>
      </c>
      <c r="BJ125" s="18" t="s">
        <v>86</v>
      </c>
      <c r="BK125" s="193">
        <f>ROUND(I125*H125,2)</f>
        <v>0</v>
      </c>
      <c r="BL125" s="18" t="s">
        <v>151</v>
      </c>
      <c r="BM125" s="192" t="s">
        <v>728</v>
      </c>
    </row>
    <row r="126" spans="2:47" s="1" customFormat="1" ht="107.25">
      <c r="B126" s="35"/>
      <c r="C126" s="36"/>
      <c r="D126" s="196" t="s">
        <v>200</v>
      </c>
      <c r="E126" s="36"/>
      <c r="F126" s="238" t="s">
        <v>402</v>
      </c>
      <c r="G126" s="36"/>
      <c r="H126" s="36"/>
      <c r="I126" s="108"/>
      <c r="J126" s="36"/>
      <c r="K126" s="36"/>
      <c r="L126" s="39"/>
      <c r="M126" s="239"/>
      <c r="N126" s="64"/>
      <c r="O126" s="64"/>
      <c r="P126" s="64"/>
      <c r="Q126" s="64"/>
      <c r="R126" s="64"/>
      <c r="S126" s="64"/>
      <c r="T126" s="65"/>
      <c r="AT126" s="18" t="s">
        <v>200</v>
      </c>
      <c r="AU126" s="18" t="s">
        <v>88</v>
      </c>
    </row>
    <row r="127" spans="2:65" s="1" customFormat="1" ht="24" customHeight="1">
      <c r="B127" s="35"/>
      <c r="C127" s="181" t="s">
        <v>253</v>
      </c>
      <c r="D127" s="181" t="s">
        <v>146</v>
      </c>
      <c r="E127" s="182" t="s">
        <v>415</v>
      </c>
      <c r="F127" s="183" t="s">
        <v>416</v>
      </c>
      <c r="G127" s="184" t="s">
        <v>400</v>
      </c>
      <c r="H127" s="185">
        <v>6.748</v>
      </c>
      <c r="I127" s="186"/>
      <c r="J127" s="187">
        <f>ROUND(I127*H127,2)</f>
        <v>0</v>
      </c>
      <c r="K127" s="183" t="s">
        <v>150</v>
      </c>
      <c r="L127" s="39"/>
      <c r="M127" s="188" t="s">
        <v>19</v>
      </c>
      <c r="N127" s="189" t="s">
        <v>49</v>
      </c>
      <c r="O127" s="64"/>
      <c r="P127" s="190">
        <f>O127*H127</f>
        <v>0</v>
      </c>
      <c r="Q127" s="190">
        <v>0</v>
      </c>
      <c r="R127" s="190">
        <f>Q127*H127</f>
        <v>0</v>
      </c>
      <c r="S127" s="190">
        <v>0</v>
      </c>
      <c r="T127" s="191">
        <f>S127*H127</f>
        <v>0</v>
      </c>
      <c r="AR127" s="192" t="s">
        <v>151</v>
      </c>
      <c r="AT127" s="192" t="s">
        <v>146</v>
      </c>
      <c r="AU127" s="192" t="s">
        <v>88</v>
      </c>
      <c r="AY127" s="18" t="s">
        <v>141</v>
      </c>
      <c r="BE127" s="193">
        <f>IF(N127="základní",J127,0)</f>
        <v>0</v>
      </c>
      <c r="BF127" s="193">
        <f>IF(N127="snížená",J127,0)</f>
        <v>0</v>
      </c>
      <c r="BG127" s="193">
        <f>IF(N127="zákl. přenesená",J127,0)</f>
        <v>0</v>
      </c>
      <c r="BH127" s="193">
        <f>IF(N127="sníž. přenesená",J127,0)</f>
        <v>0</v>
      </c>
      <c r="BI127" s="193">
        <f>IF(N127="nulová",J127,0)</f>
        <v>0</v>
      </c>
      <c r="BJ127" s="18" t="s">
        <v>86</v>
      </c>
      <c r="BK127" s="193">
        <f>ROUND(I127*H127,2)</f>
        <v>0</v>
      </c>
      <c r="BL127" s="18" t="s">
        <v>151</v>
      </c>
      <c r="BM127" s="192" t="s">
        <v>729</v>
      </c>
    </row>
    <row r="128" spans="2:47" s="1" customFormat="1" ht="58.5">
      <c r="B128" s="35"/>
      <c r="C128" s="36"/>
      <c r="D128" s="196" t="s">
        <v>200</v>
      </c>
      <c r="E128" s="36"/>
      <c r="F128" s="238" t="s">
        <v>418</v>
      </c>
      <c r="G128" s="36"/>
      <c r="H128" s="36"/>
      <c r="I128" s="108"/>
      <c r="J128" s="36"/>
      <c r="K128" s="36"/>
      <c r="L128" s="39"/>
      <c r="M128" s="239"/>
      <c r="N128" s="64"/>
      <c r="O128" s="64"/>
      <c r="P128" s="64"/>
      <c r="Q128" s="64"/>
      <c r="R128" s="64"/>
      <c r="S128" s="64"/>
      <c r="T128" s="65"/>
      <c r="AT128" s="18" t="s">
        <v>200</v>
      </c>
      <c r="AU128" s="18" t="s">
        <v>88</v>
      </c>
    </row>
    <row r="129" spans="2:63" s="11" customFormat="1" ht="22.9" customHeight="1">
      <c r="B129" s="165"/>
      <c r="C129" s="166"/>
      <c r="D129" s="167" t="s">
        <v>77</v>
      </c>
      <c r="E129" s="179" t="s">
        <v>423</v>
      </c>
      <c r="F129" s="179" t="s">
        <v>424</v>
      </c>
      <c r="G129" s="166"/>
      <c r="H129" s="166"/>
      <c r="I129" s="169"/>
      <c r="J129" s="180">
        <f>BK129</f>
        <v>0</v>
      </c>
      <c r="K129" s="166"/>
      <c r="L129" s="171"/>
      <c r="M129" s="172"/>
      <c r="N129" s="173"/>
      <c r="O129" s="173"/>
      <c r="P129" s="174">
        <f>SUM(P130:P131)</f>
        <v>0</v>
      </c>
      <c r="Q129" s="173"/>
      <c r="R129" s="174">
        <f>SUM(R130:R131)</f>
        <v>0</v>
      </c>
      <c r="S129" s="173"/>
      <c r="T129" s="175">
        <f>SUM(T130:T131)</f>
        <v>0</v>
      </c>
      <c r="AR129" s="176" t="s">
        <v>86</v>
      </c>
      <c r="AT129" s="177" t="s">
        <v>77</v>
      </c>
      <c r="AU129" s="177" t="s">
        <v>86</v>
      </c>
      <c r="AY129" s="176" t="s">
        <v>141</v>
      </c>
      <c r="BK129" s="178">
        <f>SUM(BK130:BK131)</f>
        <v>0</v>
      </c>
    </row>
    <row r="130" spans="2:65" s="1" customFormat="1" ht="24" customHeight="1">
      <c r="B130" s="35"/>
      <c r="C130" s="181" t="s">
        <v>258</v>
      </c>
      <c r="D130" s="181" t="s">
        <v>146</v>
      </c>
      <c r="E130" s="182" t="s">
        <v>426</v>
      </c>
      <c r="F130" s="183" t="s">
        <v>427</v>
      </c>
      <c r="G130" s="184" t="s">
        <v>400</v>
      </c>
      <c r="H130" s="185">
        <v>5.596</v>
      </c>
      <c r="I130" s="186"/>
      <c r="J130" s="187">
        <f>ROUND(I130*H130,2)</f>
        <v>0</v>
      </c>
      <c r="K130" s="183" t="s">
        <v>150</v>
      </c>
      <c r="L130" s="39"/>
      <c r="M130" s="188" t="s">
        <v>19</v>
      </c>
      <c r="N130" s="189" t="s">
        <v>49</v>
      </c>
      <c r="O130" s="64"/>
      <c r="P130" s="190">
        <f>O130*H130</f>
        <v>0</v>
      </c>
      <c r="Q130" s="190">
        <v>0</v>
      </c>
      <c r="R130" s="190">
        <f>Q130*H130</f>
        <v>0</v>
      </c>
      <c r="S130" s="190">
        <v>0</v>
      </c>
      <c r="T130" s="191">
        <f>S130*H130</f>
        <v>0</v>
      </c>
      <c r="AR130" s="192" t="s">
        <v>151</v>
      </c>
      <c r="AT130" s="192" t="s">
        <v>146</v>
      </c>
      <c r="AU130" s="192" t="s">
        <v>88</v>
      </c>
      <c r="AY130" s="18" t="s">
        <v>141</v>
      </c>
      <c r="BE130" s="193">
        <f>IF(N130="základní",J130,0)</f>
        <v>0</v>
      </c>
      <c r="BF130" s="193">
        <f>IF(N130="snížená",J130,0)</f>
        <v>0</v>
      </c>
      <c r="BG130" s="193">
        <f>IF(N130="zákl. přenesená",J130,0)</f>
        <v>0</v>
      </c>
      <c r="BH130" s="193">
        <f>IF(N130="sníž. přenesená",J130,0)</f>
        <v>0</v>
      </c>
      <c r="BI130" s="193">
        <f>IF(N130="nulová",J130,0)</f>
        <v>0</v>
      </c>
      <c r="BJ130" s="18" t="s">
        <v>86</v>
      </c>
      <c r="BK130" s="193">
        <f>ROUND(I130*H130,2)</f>
        <v>0</v>
      </c>
      <c r="BL130" s="18" t="s">
        <v>151</v>
      </c>
      <c r="BM130" s="192" t="s">
        <v>730</v>
      </c>
    </row>
    <row r="131" spans="2:47" s="1" customFormat="1" ht="58.5">
      <c r="B131" s="35"/>
      <c r="C131" s="36"/>
      <c r="D131" s="196" t="s">
        <v>200</v>
      </c>
      <c r="E131" s="36"/>
      <c r="F131" s="238" t="s">
        <v>429</v>
      </c>
      <c r="G131" s="36"/>
      <c r="H131" s="36"/>
      <c r="I131" s="108"/>
      <c r="J131" s="36"/>
      <c r="K131" s="36"/>
      <c r="L131" s="39"/>
      <c r="M131" s="239"/>
      <c r="N131" s="64"/>
      <c r="O131" s="64"/>
      <c r="P131" s="64"/>
      <c r="Q131" s="64"/>
      <c r="R131" s="64"/>
      <c r="S131" s="64"/>
      <c r="T131" s="65"/>
      <c r="AT131" s="18" t="s">
        <v>200</v>
      </c>
      <c r="AU131" s="18" t="s">
        <v>88</v>
      </c>
    </row>
    <row r="132" spans="2:63" s="11" customFormat="1" ht="25.9" customHeight="1">
      <c r="B132" s="165"/>
      <c r="C132" s="166"/>
      <c r="D132" s="167" t="s">
        <v>77</v>
      </c>
      <c r="E132" s="168" t="s">
        <v>430</v>
      </c>
      <c r="F132" s="168" t="s">
        <v>431</v>
      </c>
      <c r="G132" s="166"/>
      <c r="H132" s="166"/>
      <c r="I132" s="169"/>
      <c r="J132" s="170">
        <f>BK132</f>
        <v>0</v>
      </c>
      <c r="K132" s="166"/>
      <c r="L132" s="171"/>
      <c r="M132" s="172"/>
      <c r="N132" s="173"/>
      <c r="O132" s="173"/>
      <c r="P132" s="174">
        <f>P133+P142+P148+P149+P168</f>
        <v>0</v>
      </c>
      <c r="Q132" s="173"/>
      <c r="R132" s="174">
        <f>R133+R142+R148+R149+R168</f>
        <v>0.07832088000000001</v>
      </c>
      <c r="S132" s="173"/>
      <c r="T132" s="175">
        <f>T133+T142+T148+T149+T168</f>
        <v>0.93093</v>
      </c>
      <c r="AR132" s="176" t="s">
        <v>88</v>
      </c>
      <c r="AT132" s="177" t="s">
        <v>77</v>
      </c>
      <c r="AU132" s="177" t="s">
        <v>78</v>
      </c>
      <c r="AY132" s="176" t="s">
        <v>141</v>
      </c>
      <c r="BK132" s="178">
        <f>BK133+BK142+BK148+BK149+BK168</f>
        <v>0</v>
      </c>
    </row>
    <row r="133" spans="2:63" s="11" customFormat="1" ht="22.9" customHeight="1">
      <c r="B133" s="165"/>
      <c r="C133" s="166"/>
      <c r="D133" s="167" t="s">
        <v>77</v>
      </c>
      <c r="E133" s="179" t="s">
        <v>459</v>
      </c>
      <c r="F133" s="179" t="s">
        <v>460</v>
      </c>
      <c r="G133" s="166"/>
      <c r="H133" s="166"/>
      <c r="I133" s="169"/>
      <c r="J133" s="180">
        <f>BK133</f>
        <v>0</v>
      </c>
      <c r="K133" s="166"/>
      <c r="L133" s="171"/>
      <c r="M133" s="172"/>
      <c r="N133" s="173"/>
      <c r="O133" s="173"/>
      <c r="P133" s="174">
        <f>SUM(P134:P141)</f>
        <v>0</v>
      </c>
      <c r="Q133" s="173"/>
      <c r="R133" s="174">
        <f>SUM(R134:R141)</f>
        <v>0</v>
      </c>
      <c r="S133" s="173"/>
      <c r="T133" s="175">
        <f>SUM(T134:T141)</f>
        <v>0</v>
      </c>
      <c r="AR133" s="176" t="s">
        <v>88</v>
      </c>
      <c r="AT133" s="177" t="s">
        <v>77</v>
      </c>
      <c r="AU133" s="177" t="s">
        <v>86</v>
      </c>
      <c r="AY133" s="176" t="s">
        <v>141</v>
      </c>
      <c r="BK133" s="178">
        <f>SUM(BK134:BK141)</f>
        <v>0</v>
      </c>
    </row>
    <row r="134" spans="2:65" s="1" customFormat="1" ht="36" customHeight="1">
      <c r="B134" s="35"/>
      <c r="C134" s="181" t="s">
        <v>270</v>
      </c>
      <c r="D134" s="181" t="s">
        <v>146</v>
      </c>
      <c r="E134" s="182" t="s">
        <v>731</v>
      </c>
      <c r="F134" s="183" t="s">
        <v>732</v>
      </c>
      <c r="G134" s="184" t="s">
        <v>473</v>
      </c>
      <c r="H134" s="185">
        <v>15</v>
      </c>
      <c r="I134" s="186"/>
      <c r="J134" s="187">
        <f>ROUND(I134*H134,2)</f>
        <v>0</v>
      </c>
      <c r="K134" s="183" t="s">
        <v>451</v>
      </c>
      <c r="L134" s="39"/>
      <c r="M134" s="188" t="s">
        <v>19</v>
      </c>
      <c r="N134" s="189" t="s">
        <v>49</v>
      </c>
      <c r="O134" s="64"/>
      <c r="P134" s="190">
        <f>O134*H134</f>
        <v>0</v>
      </c>
      <c r="Q134" s="190">
        <v>0</v>
      </c>
      <c r="R134" s="190">
        <f>Q134*H134</f>
        <v>0</v>
      </c>
      <c r="S134" s="190">
        <v>0</v>
      </c>
      <c r="T134" s="191">
        <f>S134*H134</f>
        <v>0</v>
      </c>
      <c r="AR134" s="192" t="s">
        <v>284</v>
      </c>
      <c r="AT134" s="192" t="s">
        <v>146</v>
      </c>
      <c r="AU134" s="192" t="s">
        <v>88</v>
      </c>
      <c r="AY134" s="18" t="s">
        <v>141</v>
      </c>
      <c r="BE134" s="193">
        <f>IF(N134="základní",J134,0)</f>
        <v>0</v>
      </c>
      <c r="BF134" s="193">
        <f>IF(N134="snížená",J134,0)</f>
        <v>0</v>
      </c>
      <c r="BG134" s="193">
        <f>IF(N134="zákl. přenesená",J134,0)</f>
        <v>0</v>
      </c>
      <c r="BH134" s="193">
        <f>IF(N134="sníž. přenesená",J134,0)</f>
        <v>0</v>
      </c>
      <c r="BI134" s="193">
        <f>IF(N134="nulová",J134,0)</f>
        <v>0</v>
      </c>
      <c r="BJ134" s="18" t="s">
        <v>86</v>
      </c>
      <c r="BK134" s="193">
        <f>ROUND(I134*H134,2)</f>
        <v>0</v>
      </c>
      <c r="BL134" s="18" t="s">
        <v>284</v>
      </c>
      <c r="BM134" s="192" t="s">
        <v>733</v>
      </c>
    </row>
    <row r="135" spans="2:51" s="12" customFormat="1" ht="11.25">
      <c r="B135" s="194"/>
      <c r="C135" s="195"/>
      <c r="D135" s="196" t="s">
        <v>154</v>
      </c>
      <c r="E135" s="197" t="s">
        <v>19</v>
      </c>
      <c r="F135" s="198" t="s">
        <v>734</v>
      </c>
      <c r="G135" s="195"/>
      <c r="H135" s="197" t="s">
        <v>19</v>
      </c>
      <c r="I135" s="199"/>
      <c r="J135" s="195"/>
      <c r="K135" s="195"/>
      <c r="L135" s="200"/>
      <c r="M135" s="201"/>
      <c r="N135" s="202"/>
      <c r="O135" s="202"/>
      <c r="P135" s="202"/>
      <c r="Q135" s="202"/>
      <c r="R135" s="202"/>
      <c r="S135" s="202"/>
      <c r="T135" s="203"/>
      <c r="AT135" s="204" t="s">
        <v>154</v>
      </c>
      <c r="AU135" s="204" t="s">
        <v>88</v>
      </c>
      <c r="AV135" s="12" t="s">
        <v>86</v>
      </c>
      <c r="AW135" s="12" t="s">
        <v>38</v>
      </c>
      <c r="AX135" s="12" t="s">
        <v>78</v>
      </c>
      <c r="AY135" s="204" t="s">
        <v>141</v>
      </c>
    </row>
    <row r="136" spans="2:51" s="13" customFormat="1" ht="11.25">
      <c r="B136" s="205"/>
      <c r="C136" s="206"/>
      <c r="D136" s="196" t="s">
        <v>154</v>
      </c>
      <c r="E136" s="207" t="s">
        <v>19</v>
      </c>
      <c r="F136" s="208" t="s">
        <v>8</v>
      </c>
      <c r="G136" s="206"/>
      <c r="H136" s="209">
        <v>15</v>
      </c>
      <c r="I136" s="210"/>
      <c r="J136" s="206"/>
      <c r="K136" s="206"/>
      <c r="L136" s="211"/>
      <c r="M136" s="212"/>
      <c r="N136" s="213"/>
      <c r="O136" s="213"/>
      <c r="P136" s="213"/>
      <c r="Q136" s="213"/>
      <c r="R136" s="213"/>
      <c r="S136" s="213"/>
      <c r="T136" s="214"/>
      <c r="AT136" s="215" t="s">
        <v>154</v>
      </c>
      <c r="AU136" s="215" t="s">
        <v>88</v>
      </c>
      <c r="AV136" s="13" t="s">
        <v>88</v>
      </c>
      <c r="AW136" s="13" t="s">
        <v>38</v>
      </c>
      <c r="AX136" s="13" t="s">
        <v>86</v>
      </c>
      <c r="AY136" s="215" t="s">
        <v>141</v>
      </c>
    </row>
    <row r="137" spans="2:65" s="1" customFormat="1" ht="36" customHeight="1">
      <c r="B137" s="35"/>
      <c r="C137" s="181" t="s">
        <v>275</v>
      </c>
      <c r="D137" s="181" t="s">
        <v>146</v>
      </c>
      <c r="E137" s="182" t="s">
        <v>735</v>
      </c>
      <c r="F137" s="183" t="s">
        <v>736</v>
      </c>
      <c r="G137" s="184" t="s">
        <v>473</v>
      </c>
      <c r="H137" s="185">
        <v>8</v>
      </c>
      <c r="I137" s="186"/>
      <c r="J137" s="187">
        <f>ROUND(I137*H137,2)</f>
        <v>0</v>
      </c>
      <c r="K137" s="183" t="s">
        <v>451</v>
      </c>
      <c r="L137" s="39"/>
      <c r="M137" s="188" t="s">
        <v>19</v>
      </c>
      <c r="N137" s="189" t="s">
        <v>49</v>
      </c>
      <c r="O137" s="64"/>
      <c r="P137" s="190">
        <f>O137*H137</f>
        <v>0</v>
      </c>
      <c r="Q137" s="190">
        <v>0</v>
      </c>
      <c r="R137" s="190">
        <f>Q137*H137</f>
        <v>0</v>
      </c>
      <c r="S137" s="190">
        <v>0</v>
      </c>
      <c r="T137" s="191">
        <f>S137*H137</f>
        <v>0</v>
      </c>
      <c r="AR137" s="192" t="s">
        <v>284</v>
      </c>
      <c r="AT137" s="192" t="s">
        <v>146</v>
      </c>
      <c r="AU137" s="192" t="s">
        <v>88</v>
      </c>
      <c r="AY137" s="18" t="s">
        <v>141</v>
      </c>
      <c r="BE137" s="193">
        <f>IF(N137="základní",J137,0)</f>
        <v>0</v>
      </c>
      <c r="BF137" s="193">
        <f>IF(N137="snížená",J137,0)</f>
        <v>0</v>
      </c>
      <c r="BG137" s="193">
        <f>IF(N137="zákl. přenesená",J137,0)</f>
        <v>0</v>
      </c>
      <c r="BH137" s="193">
        <f>IF(N137="sníž. přenesená",J137,0)</f>
        <v>0</v>
      </c>
      <c r="BI137" s="193">
        <f>IF(N137="nulová",J137,0)</f>
        <v>0</v>
      </c>
      <c r="BJ137" s="18" t="s">
        <v>86</v>
      </c>
      <c r="BK137" s="193">
        <f>ROUND(I137*H137,2)</f>
        <v>0</v>
      </c>
      <c r="BL137" s="18" t="s">
        <v>284</v>
      </c>
      <c r="BM137" s="192" t="s">
        <v>737</v>
      </c>
    </row>
    <row r="138" spans="2:51" s="12" customFormat="1" ht="11.25">
      <c r="B138" s="194"/>
      <c r="C138" s="195"/>
      <c r="D138" s="196" t="s">
        <v>154</v>
      </c>
      <c r="E138" s="197" t="s">
        <v>19</v>
      </c>
      <c r="F138" s="198" t="s">
        <v>734</v>
      </c>
      <c r="G138" s="195"/>
      <c r="H138" s="197" t="s">
        <v>19</v>
      </c>
      <c r="I138" s="199"/>
      <c r="J138" s="195"/>
      <c r="K138" s="195"/>
      <c r="L138" s="200"/>
      <c r="M138" s="201"/>
      <c r="N138" s="202"/>
      <c r="O138" s="202"/>
      <c r="P138" s="202"/>
      <c r="Q138" s="202"/>
      <c r="R138" s="202"/>
      <c r="S138" s="202"/>
      <c r="T138" s="203"/>
      <c r="AT138" s="204" t="s">
        <v>154</v>
      </c>
      <c r="AU138" s="204" t="s">
        <v>88</v>
      </c>
      <c r="AV138" s="12" t="s">
        <v>86</v>
      </c>
      <c r="AW138" s="12" t="s">
        <v>38</v>
      </c>
      <c r="AX138" s="12" t="s">
        <v>78</v>
      </c>
      <c r="AY138" s="204" t="s">
        <v>141</v>
      </c>
    </row>
    <row r="139" spans="2:51" s="13" customFormat="1" ht="11.25">
      <c r="B139" s="205"/>
      <c r="C139" s="206"/>
      <c r="D139" s="196" t="s">
        <v>154</v>
      </c>
      <c r="E139" s="207" t="s">
        <v>19</v>
      </c>
      <c r="F139" s="208" t="s">
        <v>230</v>
      </c>
      <c r="G139" s="206"/>
      <c r="H139" s="209">
        <v>8</v>
      </c>
      <c r="I139" s="210"/>
      <c r="J139" s="206"/>
      <c r="K139" s="206"/>
      <c r="L139" s="211"/>
      <c r="M139" s="212"/>
      <c r="N139" s="213"/>
      <c r="O139" s="213"/>
      <c r="P139" s="213"/>
      <c r="Q139" s="213"/>
      <c r="R139" s="213"/>
      <c r="S139" s="213"/>
      <c r="T139" s="214"/>
      <c r="AT139" s="215" t="s">
        <v>154</v>
      </c>
      <c r="AU139" s="215" t="s">
        <v>88</v>
      </c>
      <c r="AV139" s="13" t="s">
        <v>88</v>
      </c>
      <c r="AW139" s="13" t="s">
        <v>38</v>
      </c>
      <c r="AX139" s="13" t="s">
        <v>86</v>
      </c>
      <c r="AY139" s="215" t="s">
        <v>141</v>
      </c>
    </row>
    <row r="140" spans="2:65" s="1" customFormat="1" ht="24" customHeight="1">
      <c r="B140" s="35"/>
      <c r="C140" s="181" t="s">
        <v>8</v>
      </c>
      <c r="D140" s="181" t="s">
        <v>146</v>
      </c>
      <c r="E140" s="182" t="s">
        <v>476</v>
      </c>
      <c r="F140" s="183" t="s">
        <v>477</v>
      </c>
      <c r="G140" s="184" t="s">
        <v>443</v>
      </c>
      <c r="H140" s="250"/>
      <c r="I140" s="186"/>
      <c r="J140" s="187">
        <f>ROUND(I140*H140,2)</f>
        <v>0</v>
      </c>
      <c r="K140" s="183" t="s">
        <v>150</v>
      </c>
      <c r="L140" s="39"/>
      <c r="M140" s="188" t="s">
        <v>19</v>
      </c>
      <c r="N140" s="189" t="s">
        <v>49</v>
      </c>
      <c r="O140" s="64"/>
      <c r="P140" s="190">
        <f>O140*H140</f>
        <v>0</v>
      </c>
      <c r="Q140" s="190">
        <v>0</v>
      </c>
      <c r="R140" s="190">
        <f>Q140*H140</f>
        <v>0</v>
      </c>
      <c r="S140" s="190">
        <v>0</v>
      </c>
      <c r="T140" s="191">
        <f>S140*H140</f>
        <v>0</v>
      </c>
      <c r="AR140" s="192" t="s">
        <v>284</v>
      </c>
      <c r="AT140" s="192" t="s">
        <v>146</v>
      </c>
      <c r="AU140" s="192" t="s">
        <v>88</v>
      </c>
      <c r="AY140" s="18" t="s">
        <v>141</v>
      </c>
      <c r="BE140" s="193">
        <f>IF(N140="základní",J140,0)</f>
        <v>0</v>
      </c>
      <c r="BF140" s="193">
        <f>IF(N140="snížená",J140,0)</f>
        <v>0</v>
      </c>
      <c r="BG140" s="193">
        <f>IF(N140="zákl. přenesená",J140,0)</f>
        <v>0</v>
      </c>
      <c r="BH140" s="193">
        <f>IF(N140="sníž. přenesená",J140,0)</f>
        <v>0</v>
      </c>
      <c r="BI140" s="193">
        <f>IF(N140="nulová",J140,0)</f>
        <v>0</v>
      </c>
      <c r="BJ140" s="18" t="s">
        <v>86</v>
      </c>
      <c r="BK140" s="193">
        <f>ROUND(I140*H140,2)</f>
        <v>0</v>
      </c>
      <c r="BL140" s="18" t="s">
        <v>284</v>
      </c>
      <c r="BM140" s="192" t="s">
        <v>738</v>
      </c>
    </row>
    <row r="141" spans="2:47" s="1" customFormat="1" ht="78">
      <c r="B141" s="35"/>
      <c r="C141" s="36"/>
      <c r="D141" s="196" t="s">
        <v>200</v>
      </c>
      <c r="E141" s="36"/>
      <c r="F141" s="238" t="s">
        <v>479</v>
      </c>
      <c r="G141" s="36"/>
      <c r="H141" s="36"/>
      <c r="I141" s="108"/>
      <c r="J141" s="36"/>
      <c r="K141" s="36"/>
      <c r="L141" s="39"/>
      <c r="M141" s="239"/>
      <c r="N141" s="64"/>
      <c r="O141" s="64"/>
      <c r="P141" s="64"/>
      <c r="Q141" s="64"/>
      <c r="R141" s="64"/>
      <c r="S141" s="64"/>
      <c r="T141" s="65"/>
      <c r="AT141" s="18" t="s">
        <v>200</v>
      </c>
      <c r="AU141" s="18" t="s">
        <v>88</v>
      </c>
    </row>
    <row r="142" spans="2:63" s="11" customFormat="1" ht="22.9" customHeight="1">
      <c r="B142" s="165"/>
      <c r="C142" s="166"/>
      <c r="D142" s="167" t="s">
        <v>77</v>
      </c>
      <c r="E142" s="179" t="s">
        <v>480</v>
      </c>
      <c r="F142" s="179" t="s">
        <v>481</v>
      </c>
      <c r="G142" s="166"/>
      <c r="H142" s="166"/>
      <c r="I142" s="169"/>
      <c r="J142" s="180">
        <f>BK142</f>
        <v>0</v>
      </c>
      <c r="K142" s="166"/>
      <c r="L142" s="171"/>
      <c r="M142" s="172"/>
      <c r="N142" s="173"/>
      <c r="O142" s="173"/>
      <c r="P142" s="174">
        <f>SUM(P143:P147)</f>
        <v>0</v>
      </c>
      <c r="Q142" s="173"/>
      <c r="R142" s="174">
        <f>SUM(R143:R147)</f>
        <v>0</v>
      </c>
      <c r="S142" s="173"/>
      <c r="T142" s="175">
        <f>SUM(T143:T147)</f>
        <v>0</v>
      </c>
      <c r="AR142" s="176" t="s">
        <v>88</v>
      </c>
      <c r="AT142" s="177" t="s">
        <v>77</v>
      </c>
      <c r="AU142" s="177" t="s">
        <v>86</v>
      </c>
      <c r="AY142" s="176" t="s">
        <v>141</v>
      </c>
      <c r="BK142" s="178">
        <f>SUM(BK143:BK147)</f>
        <v>0</v>
      </c>
    </row>
    <row r="143" spans="2:65" s="1" customFormat="1" ht="36" customHeight="1">
      <c r="B143" s="35"/>
      <c r="C143" s="181" t="s">
        <v>284</v>
      </c>
      <c r="D143" s="181" t="s">
        <v>146</v>
      </c>
      <c r="E143" s="182" t="s">
        <v>739</v>
      </c>
      <c r="F143" s="183" t="s">
        <v>740</v>
      </c>
      <c r="G143" s="184" t="s">
        <v>149</v>
      </c>
      <c r="H143" s="185">
        <v>93.093</v>
      </c>
      <c r="I143" s="186"/>
      <c r="J143" s="187">
        <f>ROUND(I143*H143,2)</f>
        <v>0</v>
      </c>
      <c r="K143" s="183" t="s">
        <v>451</v>
      </c>
      <c r="L143" s="39"/>
      <c r="M143" s="188" t="s">
        <v>19</v>
      </c>
      <c r="N143" s="189" t="s">
        <v>49</v>
      </c>
      <c r="O143" s="64"/>
      <c r="P143" s="190">
        <f>O143*H143</f>
        <v>0</v>
      </c>
      <c r="Q143" s="190">
        <v>0</v>
      </c>
      <c r="R143" s="190">
        <f>Q143*H143</f>
        <v>0</v>
      </c>
      <c r="S143" s="190">
        <v>0</v>
      </c>
      <c r="T143" s="191">
        <f>S143*H143</f>
        <v>0</v>
      </c>
      <c r="AR143" s="192" t="s">
        <v>284</v>
      </c>
      <c r="AT143" s="192" t="s">
        <v>146</v>
      </c>
      <c r="AU143" s="192" t="s">
        <v>88</v>
      </c>
      <c r="AY143" s="18" t="s">
        <v>141</v>
      </c>
      <c r="BE143" s="193">
        <f>IF(N143="základní",J143,0)</f>
        <v>0</v>
      </c>
      <c r="BF143" s="193">
        <f>IF(N143="snížená",J143,0)</f>
        <v>0</v>
      </c>
      <c r="BG143" s="193">
        <f>IF(N143="zákl. přenesená",J143,0)</f>
        <v>0</v>
      </c>
      <c r="BH143" s="193">
        <f>IF(N143="sníž. přenesená",J143,0)</f>
        <v>0</v>
      </c>
      <c r="BI143" s="193">
        <f>IF(N143="nulová",J143,0)</f>
        <v>0</v>
      </c>
      <c r="BJ143" s="18" t="s">
        <v>86</v>
      </c>
      <c r="BK143" s="193">
        <f>ROUND(I143*H143,2)</f>
        <v>0</v>
      </c>
      <c r="BL143" s="18" t="s">
        <v>284</v>
      </c>
      <c r="BM143" s="192" t="s">
        <v>741</v>
      </c>
    </row>
    <row r="144" spans="2:51" s="12" customFormat="1" ht="11.25">
      <c r="B144" s="194"/>
      <c r="C144" s="195"/>
      <c r="D144" s="196" t="s">
        <v>154</v>
      </c>
      <c r="E144" s="197" t="s">
        <v>19</v>
      </c>
      <c r="F144" s="198" t="s">
        <v>742</v>
      </c>
      <c r="G144" s="195"/>
      <c r="H144" s="197" t="s">
        <v>19</v>
      </c>
      <c r="I144" s="199"/>
      <c r="J144" s="195"/>
      <c r="K144" s="195"/>
      <c r="L144" s="200"/>
      <c r="M144" s="201"/>
      <c r="N144" s="202"/>
      <c r="O144" s="202"/>
      <c r="P144" s="202"/>
      <c r="Q144" s="202"/>
      <c r="R144" s="202"/>
      <c r="S144" s="202"/>
      <c r="T144" s="203"/>
      <c r="AT144" s="204" t="s">
        <v>154</v>
      </c>
      <c r="AU144" s="204" t="s">
        <v>88</v>
      </c>
      <c r="AV144" s="12" t="s">
        <v>86</v>
      </c>
      <c r="AW144" s="12" t="s">
        <v>38</v>
      </c>
      <c r="AX144" s="12" t="s">
        <v>78</v>
      </c>
      <c r="AY144" s="204" t="s">
        <v>141</v>
      </c>
    </row>
    <row r="145" spans="2:51" s="13" customFormat="1" ht="11.25">
      <c r="B145" s="205"/>
      <c r="C145" s="206"/>
      <c r="D145" s="196" t="s">
        <v>154</v>
      </c>
      <c r="E145" s="207" t="s">
        <v>19</v>
      </c>
      <c r="F145" s="208" t="s">
        <v>743</v>
      </c>
      <c r="G145" s="206"/>
      <c r="H145" s="209">
        <v>93.093</v>
      </c>
      <c r="I145" s="210"/>
      <c r="J145" s="206"/>
      <c r="K145" s="206"/>
      <c r="L145" s="211"/>
      <c r="M145" s="212"/>
      <c r="N145" s="213"/>
      <c r="O145" s="213"/>
      <c r="P145" s="213"/>
      <c r="Q145" s="213"/>
      <c r="R145" s="213"/>
      <c r="S145" s="213"/>
      <c r="T145" s="214"/>
      <c r="AT145" s="215" t="s">
        <v>154</v>
      </c>
      <c r="AU145" s="215" t="s">
        <v>88</v>
      </c>
      <c r="AV145" s="13" t="s">
        <v>88</v>
      </c>
      <c r="AW145" s="13" t="s">
        <v>38</v>
      </c>
      <c r="AX145" s="13" t="s">
        <v>86</v>
      </c>
      <c r="AY145" s="215" t="s">
        <v>141</v>
      </c>
    </row>
    <row r="146" spans="2:65" s="1" customFormat="1" ht="24" customHeight="1">
      <c r="B146" s="35"/>
      <c r="C146" s="181" t="s">
        <v>293</v>
      </c>
      <c r="D146" s="181" t="s">
        <v>146</v>
      </c>
      <c r="E146" s="182" t="s">
        <v>505</v>
      </c>
      <c r="F146" s="183" t="s">
        <v>506</v>
      </c>
      <c r="G146" s="184" t="s">
        <v>443</v>
      </c>
      <c r="H146" s="250"/>
      <c r="I146" s="186"/>
      <c r="J146" s="187">
        <f>ROUND(I146*H146,2)</f>
        <v>0</v>
      </c>
      <c r="K146" s="183" t="s">
        <v>150</v>
      </c>
      <c r="L146" s="39"/>
      <c r="M146" s="188" t="s">
        <v>19</v>
      </c>
      <c r="N146" s="189" t="s">
        <v>49</v>
      </c>
      <c r="O146" s="64"/>
      <c r="P146" s="190">
        <f>O146*H146</f>
        <v>0</v>
      </c>
      <c r="Q146" s="190">
        <v>0</v>
      </c>
      <c r="R146" s="190">
        <f>Q146*H146</f>
        <v>0</v>
      </c>
      <c r="S146" s="190">
        <v>0</v>
      </c>
      <c r="T146" s="191">
        <f>S146*H146</f>
        <v>0</v>
      </c>
      <c r="AR146" s="192" t="s">
        <v>284</v>
      </c>
      <c r="AT146" s="192" t="s">
        <v>146</v>
      </c>
      <c r="AU146" s="192" t="s">
        <v>88</v>
      </c>
      <c r="AY146" s="18" t="s">
        <v>141</v>
      </c>
      <c r="BE146" s="193">
        <f>IF(N146="základní",J146,0)</f>
        <v>0</v>
      </c>
      <c r="BF146" s="193">
        <f>IF(N146="snížená",J146,0)</f>
        <v>0</v>
      </c>
      <c r="BG146" s="193">
        <f>IF(N146="zákl. přenesená",J146,0)</f>
        <v>0</v>
      </c>
      <c r="BH146" s="193">
        <f>IF(N146="sníž. přenesená",J146,0)</f>
        <v>0</v>
      </c>
      <c r="BI146" s="193">
        <f>IF(N146="nulová",J146,0)</f>
        <v>0</v>
      </c>
      <c r="BJ146" s="18" t="s">
        <v>86</v>
      </c>
      <c r="BK146" s="193">
        <f>ROUND(I146*H146,2)</f>
        <v>0</v>
      </c>
      <c r="BL146" s="18" t="s">
        <v>284</v>
      </c>
      <c r="BM146" s="192" t="s">
        <v>744</v>
      </c>
    </row>
    <row r="147" spans="2:47" s="1" customFormat="1" ht="78">
      <c r="B147" s="35"/>
      <c r="C147" s="36"/>
      <c r="D147" s="196" t="s">
        <v>200</v>
      </c>
      <c r="E147" s="36"/>
      <c r="F147" s="238" t="s">
        <v>508</v>
      </c>
      <c r="G147" s="36"/>
      <c r="H147" s="36"/>
      <c r="I147" s="108"/>
      <c r="J147" s="36"/>
      <c r="K147" s="36"/>
      <c r="L147" s="39"/>
      <c r="M147" s="239"/>
      <c r="N147" s="64"/>
      <c r="O147" s="64"/>
      <c r="P147" s="64"/>
      <c r="Q147" s="64"/>
      <c r="R147" s="64"/>
      <c r="S147" s="64"/>
      <c r="T147" s="65"/>
      <c r="AT147" s="18" t="s">
        <v>200</v>
      </c>
      <c r="AU147" s="18" t="s">
        <v>88</v>
      </c>
    </row>
    <row r="148" spans="2:63" s="11" customFormat="1" ht="22.9" customHeight="1">
      <c r="B148" s="165"/>
      <c r="C148" s="166"/>
      <c r="D148" s="167" t="s">
        <v>77</v>
      </c>
      <c r="E148" s="179" t="s">
        <v>745</v>
      </c>
      <c r="F148" s="179" t="s">
        <v>746</v>
      </c>
      <c r="G148" s="166"/>
      <c r="H148" s="166"/>
      <c r="I148" s="169"/>
      <c r="J148" s="180">
        <f>BK148</f>
        <v>0</v>
      </c>
      <c r="K148" s="166"/>
      <c r="L148" s="171"/>
      <c r="M148" s="172"/>
      <c r="N148" s="173"/>
      <c r="O148" s="173"/>
      <c r="P148" s="174">
        <v>0</v>
      </c>
      <c r="Q148" s="173"/>
      <c r="R148" s="174">
        <v>0</v>
      </c>
      <c r="S148" s="173"/>
      <c r="T148" s="175">
        <v>0</v>
      </c>
      <c r="AR148" s="176" t="s">
        <v>88</v>
      </c>
      <c r="AT148" s="177" t="s">
        <v>77</v>
      </c>
      <c r="AU148" s="177" t="s">
        <v>86</v>
      </c>
      <c r="AY148" s="176" t="s">
        <v>141</v>
      </c>
      <c r="BK148" s="178">
        <v>0</v>
      </c>
    </row>
    <row r="149" spans="2:63" s="11" customFormat="1" ht="22.9" customHeight="1">
      <c r="B149" s="165"/>
      <c r="C149" s="166"/>
      <c r="D149" s="167" t="s">
        <v>77</v>
      </c>
      <c r="E149" s="179" t="s">
        <v>509</v>
      </c>
      <c r="F149" s="179" t="s">
        <v>510</v>
      </c>
      <c r="G149" s="166"/>
      <c r="H149" s="166"/>
      <c r="I149" s="169"/>
      <c r="J149" s="180">
        <f>BK149</f>
        <v>0</v>
      </c>
      <c r="K149" s="166"/>
      <c r="L149" s="171"/>
      <c r="M149" s="172"/>
      <c r="N149" s="173"/>
      <c r="O149" s="173"/>
      <c r="P149" s="174">
        <f>SUM(P150:P167)</f>
        <v>0</v>
      </c>
      <c r="Q149" s="173"/>
      <c r="R149" s="174">
        <f>SUM(R150:R167)</f>
        <v>0.07832088000000001</v>
      </c>
      <c r="S149" s="173"/>
      <c r="T149" s="175">
        <f>SUM(T150:T167)</f>
        <v>0</v>
      </c>
      <c r="AR149" s="176" t="s">
        <v>88</v>
      </c>
      <c r="AT149" s="177" t="s">
        <v>77</v>
      </c>
      <c r="AU149" s="177" t="s">
        <v>86</v>
      </c>
      <c r="AY149" s="176" t="s">
        <v>141</v>
      </c>
      <c r="BK149" s="178">
        <f>SUM(BK150:BK167)</f>
        <v>0</v>
      </c>
    </row>
    <row r="150" spans="2:65" s="1" customFormat="1" ht="16.5" customHeight="1">
      <c r="B150" s="35"/>
      <c r="C150" s="181" t="s">
        <v>298</v>
      </c>
      <c r="D150" s="181" t="s">
        <v>146</v>
      </c>
      <c r="E150" s="182" t="s">
        <v>747</v>
      </c>
      <c r="F150" s="183" t="s">
        <v>748</v>
      </c>
      <c r="G150" s="184" t="s">
        <v>149</v>
      </c>
      <c r="H150" s="185">
        <v>135.036</v>
      </c>
      <c r="I150" s="186"/>
      <c r="J150" s="187">
        <f>ROUND(I150*H150,2)</f>
        <v>0</v>
      </c>
      <c r="K150" s="183" t="s">
        <v>150</v>
      </c>
      <c r="L150" s="39"/>
      <c r="M150" s="188" t="s">
        <v>19</v>
      </c>
      <c r="N150" s="189" t="s">
        <v>49</v>
      </c>
      <c r="O150" s="64"/>
      <c r="P150" s="190">
        <f>O150*H150</f>
        <v>0</v>
      </c>
      <c r="Q150" s="190">
        <v>0</v>
      </c>
      <c r="R150" s="190">
        <f>Q150*H150</f>
        <v>0</v>
      </c>
      <c r="S150" s="190">
        <v>0</v>
      </c>
      <c r="T150" s="191">
        <f>S150*H150</f>
        <v>0</v>
      </c>
      <c r="AR150" s="192" t="s">
        <v>284</v>
      </c>
      <c r="AT150" s="192" t="s">
        <v>146</v>
      </c>
      <c r="AU150" s="192" t="s">
        <v>88</v>
      </c>
      <c r="AY150" s="18" t="s">
        <v>141</v>
      </c>
      <c r="BE150" s="193">
        <f>IF(N150="základní",J150,0)</f>
        <v>0</v>
      </c>
      <c r="BF150" s="193">
        <f>IF(N150="snížená",J150,0)</f>
        <v>0</v>
      </c>
      <c r="BG150" s="193">
        <f>IF(N150="zákl. přenesená",J150,0)</f>
        <v>0</v>
      </c>
      <c r="BH150" s="193">
        <f>IF(N150="sníž. přenesená",J150,0)</f>
        <v>0</v>
      </c>
      <c r="BI150" s="193">
        <f>IF(N150="nulová",J150,0)</f>
        <v>0</v>
      </c>
      <c r="BJ150" s="18" t="s">
        <v>86</v>
      </c>
      <c r="BK150" s="193">
        <f>ROUND(I150*H150,2)</f>
        <v>0</v>
      </c>
      <c r="BL150" s="18" t="s">
        <v>284</v>
      </c>
      <c r="BM150" s="192" t="s">
        <v>749</v>
      </c>
    </row>
    <row r="151" spans="2:47" s="1" customFormat="1" ht="29.25">
      <c r="B151" s="35"/>
      <c r="C151" s="36"/>
      <c r="D151" s="196" t="s">
        <v>202</v>
      </c>
      <c r="E151" s="36"/>
      <c r="F151" s="238" t="s">
        <v>750</v>
      </c>
      <c r="G151" s="36"/>
      <c r="H151" s="36"/>
      <c r="I151" s="108"/>
      <c r="J151" s="36"/>
      <c r="K151" s="36"/>
      <c r="L151" s="39"/>
      <c r="M151" s="239"/>
      <c r="N151" s="64"/>
      <c r="O151" s="64"/>
      <c r="P151" s="64"/>
      <c r="Q151" s="64"/>
      <c r="R151" s="64"/>
      <c r="S151" s="64"/>
      <c r="T151" s="65"/>
      <c r="AT151" s="18" t="s">
        <v>202</v>
      </c>
      <c r="AU151" s="18" t="s">
        <v>88</v>
      </c>
    </row>
    <row r="152" spans="2:51" s="12" customFormat="1" ht="11.25">
      <c r="B152" s="194"/>
      <c r="C152" s="195"/>
      <c r="D152" s="196" t="s">
        <v>154</v>
      </c>
      <c r="E152" s="197" t="s">
        <v>19</v>
      </c>
      <c r="F152" s="198" t="s">
        <v>742</v>
      </c>
      <c r="G152" s="195"/>
      <c r="H152" s="197" t="s">
        <v>19</v>
      </c>
      <c r="I152" s="199"/>
      <c r="J152" s="195"/>
      <c r="K152" s="195"/>
      <c r="L152" s="200"/>
      <c r="M152" s="201"/>
      <c r="N152" s="202"/>
      <c r="O152" s="202"/>
      <c r="P152" s="202"/>
      <c r="Q152" s="202"/>
      <c r="R152" s="202"/>
      <c r="S152" s="202"/>
      <c r="T152" s="203"/>
      <c r="AT152" s="204" t="s">
        <v>154</v>
      </c>
      <c r="AU152" s="204" t="s">
        <v>88</v>
      </c>
      <c r="AV152" s="12" t="s">
        <v>86</v>
      </c>
      <c r="AW152" s="12" t="s">
        <v>38</v>
      </c>
      <c r="AX152" s="12" t="s">
        <v>78</v>
      </c>
      <c r="AY152" s="204" t="s">
        <v>141</v>
      </c>
    </row>
    <row r="153" spans="2:51" s="13" customFormat="1" ht="11.25">
      <c r="B153" s="205"/>
      <c r="C153" s="206"/>
      <c r="D153" s="196" t="s">
        <v>154</v>
      </c>
      <c r="E153" s="207" t="s">
        <v>19</v>
      </c>
      <c r="F153" s="208" t="s">
        <v>751</v>
      </c>
      <c r="G153" s="206"/>
      <c r="H153" s="209">
        <v>135.036</v>
      </c>
      <c r="I153" s="210"/>
      <c r="J153" s="206"/>
      <c r="K153" s="206"/>
      <c r="L153" s="211"/>
      <c r="M153" s="212"/>
      <c r="N153" s="213"/>
      <c r="O153" s="213"/>
      <c r="P153" s="213"/>
      <c r="Q153" s="213"/>
      <c r="R153" s="213"/>
      <c r="S153" s="213"/>
      <c r="T153" s="214"/>
      <c r="AT153" s="215" t="s">
        <v>154</v>
      </c>
      <c r="AU153" s="215" t="s">
        <v>88</v>
      </c>
      <c r="AV153" s="13" t="s">
        <v>88</v>
      </c>
      <c r="AW153" s="13" t="s">
        <v>38</v>
      </c>
      <c r="AX153" s="13" t="s">
        <v>86</v>
      </c>
      <c r="AY153" s="215" t="s">
        <v>141</v>
      </c>
    </row>
    <row r="154" spans="2:65" s="1" customFormat="1" ht="16.5" customHeight="1">
      <c r="B154" s="35"/>
      <c r="C154" s="181" t="s">
        <v>303</v>
      </c>
      <c r="D154" s="181" t="s">
        <v>146</v>
      </c>
      <c r="E154" s="182" t="s">
        <v>752</v>
      </c>
      <c r="F154" s="183" t="s">
        <v>753</v>
      </c>
      <c r="G154" s="184" t="s">
        <v>149</v>
      </c>
      <c r="H154" s="185">
        <v>135.036</v>
      </c>
      <c r="I154" s="186"/>
      <c r="J154" s="187">
        <f>ROUND(I154*H154,2)</f>
        <v>0</v>
      </c>
      <c r="K154" s="183" t="s">
        <v>150</v>
      </c>
      <c r="L154" s="39"/>
      <c r="M154" s="188" t="s">
        <v>19</v>
      </c>
      <c r="N154" s="189" t="s">
        <v>49</v>
      </c>
      <c r="O154" s="64"/>
      <c r="P154" s="190">
        <f>O154*H154</f>
        <v>0</v>
      </c>
      <c r="Q154" s="190">
        <v>7E-05</v>
      </c>
      <c r="R154" s="190">
        <f>Q154*H154</f>
        <v>0.009452519999999999</v>
      </c>
      <c r="S154" s="190">
        <v>0</v>
      </c>
      <c r="T154" s="191">
        <f>S154*H154</f>
        <v>0</v>
      </c>
      <c r="AR154" s="192" t="s">
        <v>284</v>
      </c>
      <c r="AT154" s="192" t="s">
        <v>146</v>
      </c>
      <c r="AU154" s="192" t="s">
        <v>88</v>
      </c>
      <c r="AY154" s="18" t="s">
        <v>141</v>
      </c>
      <c r="BE154" s="193">
        <f>IF(N154="základní",J154,0)</f>
        <v>0</v>
      </c>
      <c r="BF154" s="193">
        <f>IF(N154="snížená",J154,0)</f>
        <v>0</v>
      </c>
      <c r="BG154" s="193">
        <f>IF(N154="zákl. přenesená",J154,0)</f>
        <v>0</v>
      </c>
      <c r="BH154" s="193">
        <f>IF(N154="sníž. přenesená",J154,0)</f>
        <v>0</v>
      </c>
      <c r="BI154" s="193">
        <f>IF(N154="nulová",J154,0)</f>
        <v>0</v>
      </c>
      <c r="BJ154" s="18" t="s">
        <v>86</v>
      </c>
      <c r="BK154" s="193">
        <f>ROUND(I154*H154,2)</f>
        <v>0</v>
      </c>
      <c r="BL154" s="18" t="s">
        <v>284</v>
      </c>
      <c r="BM154" s="192" t="s">
        <v>754</v>
      </c>
    </row>
    <row r="155" spans="2:47" s="1" customFormat="1" ht="19.5">
      <c r="B155" s="35"/>
      <c r="C155" s="36"/>
      <c r="D155" s="196" t="s">
        <v>202</v>
      </c>
      <c r="E155" s="36"/>
      <c r="F155" s="238" t="s">
        <v>755</v>
      </c>
      <c r="G155" s="36"/>
      <c r="H155" s="36"/>
      <c r="I155" s="108"/>
      <c r="J155" s="36"/>
      <c r="K155" s="36"/>
      <c r="L155" s="39"/>
      <c r="M155" s="239"/>
      <c r="N155" s="64"/>
      <c r="O155" s="64"/>
      <c r="P155" s="64"/>
      <c r="Q155" s="64"/>
      <c r="R155" s="64"/>
      <c r="S155" s="64"/>
      <c r="T155" s="65"/>
      <c r="AT155" s="18" t="s">
        <v>202</v>
      </c>
      <c r="AU155" s="18" t="s">
        <v>88</v>
      </c>
    </row>
    <row r="156" spans="2:65" s="1" customFormat="1" ht="16.5" customHeight="1">
      <c r="B156" s="35"/>
      <c r="C156" s="181" t="s">
        <v>308</v>
      </c>
      <c r="D156" s="181" t="s">
        <v>146</v>
      </c>
      <c r="E156" s="182" t="s">
        <v>756</v>
      </c>
      <c r="F156" s="183" t="s">
        <v>757</v>
      </c>
      <c r="G156" s="184" t="s">
        <v>149</v>
      </c>
      <c r="H156" s="185">
        <v>135.036</v>
      </c>
      <c r="I156" s="186"/>
      <c r="J156" s="187">
        <f>ROUND(I156*H156,2)</f>
        <v>0</v>
      </c>
      <c r="K156" s="183" t="s">
        <v>150</v>
      </c>
      <c r="L156" s="39"/>
      <c r="M156" s="188" t="s">
        <v>19</v>
      </c>
      <c r="N156" s="189" t="s">
        <v>49</v>
      </c>
      <c r="O156" s="64"/>
      <c r="P156" s="190">
        <f>O156*H156</f>
        <v>0</v>
      </c>
      <c r="Q156" s="190">
        <v>7E-05</v>
      </c>
      <c r="R156" s="190">
        <f>Q156*H156</f>
        <v>0.009452519999999999</v>
      </c>
      <c r="S156" s="190">
        <v>0</v>
      </c>
      <c r="T156" s="191">
        <f>S156*H156</f>
        <v>0</v>
      </c>
      <c r="AR156" s="192" t="s">
        <v>284</v>
      </c>
      <c r="AT156" s="192" t="s">
        <v>146</v>
      </c>
      <c r="AU156" s="192" t="s">
        <v>88</v>
      </c>
      <c r="AY156" s="18" t="s">
        <v>141</v>
      </c>
      <c r="BE156" s="193">
        <f>IF(N156="základní",J156,0)</f>
        <v>0</v>
      </c>
      <c r="BF156" s="193">
        <f>IF(N156="snížená",J156,0)</f>
        <v>0</v>
      </c>
      <c r="BG156" s="193">
        <f>IF(N156="zákl. přenesená",J156,0)</f>
        <v>0</v>
      </c>
      <c r="BH156" s="193">
        <f>IF(N156="sníž. přenesená",J156,0)</f>
        <v>0</v>
      </c>
      <c r="BI156" s="193">
        <f>IF(N156="nulová",J156,0)</f>
        <v>0</v>
      </c>
      <c r="BJ156" s="18" t="s">
        <v>86</v>
      </c>
      <c r="BK156" s="193">
        <f>ROUND(I156*H156,2)</f>
        <v>0</v>
      </c>
      <c r="BL156" s="18" t="s">
        <v>284</v>
      </c>
      <c r="BM156" s="192" t="s">
        <v>758</v>
      </c>
    </row>
    <row r="157" spans="2:47" s="1" customFormat="1" ht="19.5">
      <c r="B157" s="35"/>
      <c r="C157" s="36"/>
      <c r="D157" s="196" t="s">
        <v>202</v>
      </c>
      <c r="E157" s="36"/>
      <c r="F157" s="238" t="s">
        <v>755</v>
      </c>
      <c r="G157" s="36"/>
      <c r="H157" s="36"/>
      <c r="I157" s="108"/>
      <c r="J157" s="36"/>
      <c r="K157" s="36"/>
      <c r="L157" s="39"/>
      <c r="M157" s="239"/>
      <c r="N157" s="64"/>
      <c r="O157" s="64"/>
      <c r="P157" s="64"/>
      <c r="Q157" s="64"/>
      <c r="R157" s="64"/>
      <c r="S157" s="64"/>
      <c r="T157" s="65"/>
      <c r="AT157" s="18" t="s">
        <v>202</v>
      </c>
      <c r="AU157" s="18" t="s">
        <v>88</v>
      </c>
    </row>
    <row r="158" spans="2:65" s="1" customFormat="1" ht="16.5" customHeight="1">
      <c r="B158" s="35"/>
      <c r="C158" s="181" t="s">
        <v>7</v>
      </c>
      <c r="D158" s="181" t="s">
        <v>146</v>
      </c>
      <c r="E158" s="182" t="s">
        <v>759</v>
      </c>
      <c r="F158" s="183" t="s">
        <v>760</v>
      </c>
      <c r="G158" s="184" t="s">
        <v>149</v>
      </c>
      <c r="H158" s="185">
        <v>135.036</v>
      </c>
      <c r="I158" s="186"/>
      <c r="J158" s="187">
        <f>ROUND(I158*H158,2)</f>
        <v>0</v>
      </c>
      <c r="K158" s="183" t="s">
        <v>150</v>
      </c>
      <c r="L158" s="39"/>
      <c r="M158" s="188" t="s">
        <v>19</v>
      </c>
      <c r="N158" s="189" t="s">
        <v>49</v>
      </c>
      <c r="O158" s="64"/>
      <c r="P158" s="190">
        <f>O158*H158</f>
        <v>0</v>
      </c>
      <c r="Q158" s="190">
        <v>0</v>
      </c>
      <c r="R158" s="190">
        <f>Q158*H158</f>
        <v>0</v>
      </c>
      <c r="S158" s="190">
        <v>0</v>
      </c>
      <c r="T158" s="191">
        <f>S158*H158</f>
        <v>0</v>
      </c>
      <c r="AR158" s="192" t="s">
        <v>284</v>
      </c>
      <c r="AT158" s="192" t="s">
        <v>146</v>
      </c>
      <c r="AU158" s="192" t="s">
        <v>88</v>
      </c>
      <c r="AY158" s="18" t="s">
        <v>141</v>
      </c>
      <c r="BE158" s="193">
        <f>IF(N158="základní",J158,0)</f>
        <v>0</v>
      </c>
      <c r="BF158" s="193">
        <f>IF(N158="snížená",J158,0)</f>
        <v>0</v>
      </c>
      <c r="BG158" s="193">
        <f>IF(N158="zákl. přenesená",J158,0)</f>
        <v>0</v>
      </c>
      <c r="BH158" s="193">
        <f>IF(N158="sníž. přenesená",J158,0)</f>
        <v>0</v>
      </c>
      <c r="BI158" s="193">
        <f>IF(N158="nulová",J158,0)</f>
        <v>0</v>
      </c>
      <c r="BJ158" s="18" t="s">
        <v>86</v>
      </c>
      <c r="BK158" s="193">
        <f>ROUND(I158*H158,2)</f>
        <v>0</v>
      </c>
      <c r="BL158" s="18" t="s">
        <v>284</v>
      </c>
      <c r="BM158" s="192" t="s">
        <v>761</v>
      </c>
    </row>
    <row r="159" spans="2:47" s="1" customFormat="1" ht="19.5">
      <c r="B159" s="35"/>
      <c r="C159" s="36"/>
      <c r="D159" s="196" t="s">
        <v>202</v>
      </c>
      <c r="E159" s="36"/>
      <c r="F159" s="238" t="s">
        <v>755</v>
      </c>
      <c r="G159" s="36"/>
      <c r="H159" s="36"/>
      <c r="I159" s="108"/>
      <c r="J159" s="36"/>
      <c r="K159" s="36"/>
      <c r="L159" s="39"/>
      <c r="M159" s="239"/>
      <c r="N159" s="64"/>
      <c r="O159" s="64"/>
      <c r="P159" s="64"/>
      <c r="Q159" s="64"/>
      <c r="R159" s="64"/>
      <c r="S159" s="64"/>
      <c r="T159" s="65"/>
      <c r="AT159" s="18" t="s">
        <v>202</v>
      </c>
      <c r="AU159" s="18" t="s">
        <v>88</v>
      </c>
    </row>
    <row r="160" spans="2:65" s="1" customFormat="1" ht="24" customHeight="1">
      <c r="B160" s="35"/>
      <c r="C160" s="181" t="s">
        <v>319</v>
      </c>
      <c r="D160" s="181" t="s">
        <v>146</v>
      </c>
      <c r="E160" s="182" t="s">
        <v>762</v>
      </c>
      <c r="F160" s="183" t="s">
        <v>763</v>
      </c>
      <c r="G160" s="184" t="s">
        <v>149</v>
      </c>
      <c r="H160" s="185">
        <v>135.036</v>
      </c>
      <c r="I160" s="186"/>
      <c r="J160" s="187">
        <f>ROUND(I160*H160,2)</f>
        <v>0</v>
      </c>
      <c r="K160" s="183" t="s">
        <v>150</v>
      </c>
      <c r="L160" s="39"/>
      <c r="M160" s="188" t="s">
        <v>19</v>
      </c>
      <c r="N160" s="189" t="s">
        <v>49</v>
      </c>
      <c r="O160" s="64"/>
      <c r="P160" s="190">
        <f>O160*H160</f>
        <v>0</v>
      </c>
      <c r="Q160" s="190">
        <v>3E-05</v>
      </c>
      <c r="R160" s="190">
        <f>Q160*H160</f>
        <v>0.00405108</v>
      </c>
      <c r="S160" s="190">
        <v>0</v>
      </c>
      <c r="T160" s="191">
        <f>S160*H160</f>
        <v>0</v>
      </c>
      <c r="AR160" s="192" t="s">
        <v>284</v>
      </c>
      <c r="AT160" s="192" t="s">
        <v>146</v>
      </c>
      <c r="AU160" s="192" t="s">
        <v>88</v>
      </c>
      <c r="AY160" s="18" t="s">
        <v>141</v>
      </c>
      <c r="BE160" s="193">
        <f>IF(N160="základní",J160,0)</f>
        <v>0</v>
      </c>
      <c r="BF160" s="193">
        <f>IF(N160="snížená",J160,0)</f>
        <v>0</v>
      </c>
      <c r="BG160" s="193">
        <f>IF(N160="zákl. přenesená",J160,0)</f>
        <v>0</v>
      </c>
      <c r="BH160" s="193">
        <f>IF(N160="sníž. přenesená",J160,0)</f>
        <v>0</v>
      </c>
      <c r="BI160" s="193">
        <f>IF(N160="nulová",J160,0)</f>
        <v>0</v>
      </c>
      <c r="BJ160" s="18" t="s">
        <v>86</v>
      </c>
      <c r="BK160" s="193">
        <f>ROUND(I160*H160,2)</f>
        <v>0</v>
      </c>
      <c r="BL160" s="18" t="s">
        <v>284</v>
      </c>
      <c r="BM160" s="192" t="s">
        <v>764</v>
      </c>
    </row>
    <row r="161" spans="2:47" s="1" customFormat="1" ht="19.5">
      <c r="B161" s="35"/>
      <c r="C161" s="36"/>
      <c r="D161" s="196" t="s">
        <v>202</v>
      </c>
      <c r="E161" s="36"/>
      <c r="F161" s="238" t="s">
        <v>755</v>
      </c>
      <c r="G161" s="36"/>
      <c r="H161" s="36"/>
      <c r="I161" s="108"/>
      <c r="J161" s="36"/>
      <c r="K161" s="36"/>
      <c r="L161" s="39"/>
      <c r="M161" s="239"/>
      <c r="N161" s="64"/>
      <c r="O161" s="64"/>
      <c r="P161" s="64"/>
      <c r="Q161" s="64"/>
      <c r="R161" s="64"/>
      <c r="S161" s="64"/>
      <c r="T161" s="65"/>
      <c r="AT161" s="18" t="s">
        <v>202</v>
      </c>
      <c r="AU161" s="18" t="s">
        <v>88</v>
      </c>
    </row>
    <row r="162" spans="2:65" s="1" customFormat="1" ht="16.5" customHeight="1">
      <c r="B162" s="35"/>
      <c r="C162" s="181" t="s">
        <v>325</v>
      </c>
      <c r="D162" s="181" t="s">
        <v>146</v>
      </c>
      <c r="E162" s="182" t="s">
        <v>765</v>
      </c>
      <c r="F162" s="183" t="s">
        <v>766</v>
      </c>
      <c r="G162" s="184" t="s">
        <v>149</v>
      </c>
      <c r="H162" s="185">
        <v>135.036</v>
      </c>
      <c r="I162" s="186"/>
      <c r="J162" s="187">
        <f>ROUND(I162*H162,2)</f>
        <v>0</v>
      </c>
      <c r="K162" s="183" t="s">
        <v>150</v>
      </c>
      <c r="L162" s="39"/>
      <c r="M162" s="188" t="s">
        <v>19</v>
      </c>
      <c r="N162" s="189" t="s">
        <v>49</v>
      </c>
      <c r="O162" s="64"/>
      <c r="P162" s="190">
        <f>O162*H162</f>
        <v>0</v>
      </c>
      <c r="Q162" s="190">
        <v>0.00017</v>
      </c>
      <c r="R162" s="190">
        <f>Q162*H162</f>
        <v>0.022956120000000003</v>
      </c>
      <c r="S162" s="190">
        <v>0</v>
      </c>
      <c r="T162" s="191">
        <f>S162*H162</f>
        <v>0</v>
      </c>
      <c r="AR162" s="192" t="s">
        <v>284</v>
      </c>
      <c r="AT162" s="192" t="s">
        <v>146</v>
      </c>
      <c r="AU162" s="192" t="s">
        <v>88</v>
      </c>
      <c r="AY162" s="18" t="s">
        <v>141</v>
      </c>
      <c r="BE162" s="193">
        <f>IF(N162="základní",J162,0)</f>
        <v>0</v>
      </c>
      <c r="BF162" s="193">
        <f>IF(N162="snížená",J162,0)</f>
        <v>0</v>
      </c>
      <c r="BG162" s="193">
        <f>IF(N162="zákl. přenesená",J162,0)</f>
        <v>0</v>
      </c>
      <c r="BH162" s="193">
        <f>IF(N162="sníž. přenesená",J162,0)</f>
        <v>0</v>
      </c>
      <c r="BI162" s="193">
        <f>IF(N162="nulová",J162,0)</f>
        <v>0</v>
      </c>
      <c r="BJ162" s="18" t="s">
        <v>86</v>
      </c>
      <c r="BK162" s="193">
        <f>ROUND(I162*H162,2)</f>
        <v>0</v>
      </c>
      <c r="BL162" s="18" t="s">
        <v>284</v>
      </c>
      <c r="BM162" s="192" t="s">
        <v>767</v>
      </c>
    </row>
    <row r="163" spans="2:47" s="1" customFormat="1" ht="19.5">
      <c r="B163" s="35"/>
      <c r="C163" s="36"/>
      <c r="D163" s="196" t="s">
        <v>202</v>
      </c>
      <c r="E163" s="36"/>
      <c r="F163" s="238" t="s">
        <v>755</v>
      </c>
      <c r="G163" s="36"/>
      <c r="H163" s="36"/>
      <c r="I163" s="108"/>
      <c r="J163" s="36"/>
      <c r="K163" s="36"/>
      <c r="L163" s="39"/>
      <c r="M163" s="239"/>
      <c r="N163" s="64"/>
      <c r="O163" s="64"/>
      <c r="P163" s="64"/>
      <c r="Q163" s="64"/>
      <c r="R163" s="64"/>
      <c r="S163" s="64"/>
      <c r="T163" s="65"/>
      <c r="AT163" s="18" t="s">
        <v>202</v>
      </c>
      <c r="AU163" s="18" t="s">
        <v>88</v>
      </c>
    </row>
    <row r="164" spans="2:65" s="1" customFormat="1" ht="16.5" customHeight="1">
      <c r="B164" s="35"/>
      <c r="C164" s="181" t="s">
        <v>331</v>
      </c>
      <c r="D164" s="181" t="s">
        <v>146</v>
      </c>
      <c r="E164" s="182" t="s">
        <v>768</v>
      </c>
      <c r="F164" s="183" t="s">
        <v>769</v>
      </c>
      <c r="G164" s="184" t="s">
        <v>149</v>
      </c>
      <c r="H164" s="185">
        <v>135.036</v>
      </c>
      <c r="I164" s="186"/>
      <c r="J164" s="187">
        <f>ROUND(I164*H164,2)</f>
        <v>0</v>
      </c>
      <c r="K164" s="183" t="s">
        <v>150</v>
      </c>
      <c r="L164" s="39"/>
      <c r="M164" s="188" t="s">
        <v>19</v>
      </c>
      <c r="N164" s="189" t="s">
        <v>49</v>
      </c>
      <c r="O164" s="64"/>
      <c r="P164" s="190">
        <f>O164*H164</f>
        <v>0</v>
      </c>
      <c r="Q164" s="190">
        <v>0.00012</v>
      </c>
      <c r="R164" s="190">
        <f>Q164*H164</f>
        <v>0.01620432</v>
      </c>
      <c r="S164" s="190">
        <v>0</v>
      </c>
      <c r="T164" s="191">
        <f>S164*H164</f>
        <v>0</v>
      </c>
      <c r="AR164" s="192" t="s">
        <v>284</v>
      </c>
      <c r="AT164" s="192" t="s">
        <v>146</v>
      </c>
      <c r="AU164" s="192" t="s">
        <v>88</v>
      </c>
      <c r="AY164" s="18" t="s">
        <v>141</v>
      </c>
      <c r="BE164" s="193">
        <f>IF(N164="základní",J164,0)</f>
        <v>0</v>
      </c>
      <c r="BF164" s="193">
        <f>IF(N164="snížená",J164,0)</f>
        <v>0</v>
      </c>
      <c r="BG164" s="193">
        <f>IF(N164="zákl. přenesená",J164,0)</f>
        <v>0</v>
      </c>
      <c r="BH164" s="193">
        <f>IF(N164="sníž. přenesená",J164,0)</f>
        <v>0</v>
      </c>
      <c r="BI164" s="193">
        <f>IF(N164="nulová",J164,0)</f>
        <v>0</v>
      </c>
      <c r="BJ164" s="18" t="s">
        <v>86</v>
      </c>
      <c r="BK164" s="193">
        <f>ROUND(I164*H164,2)</f>
        <v>0</v>
      </c>
      <c r="BL164" s="18" t="s">
        <v>284</v>
      </c>
      <c r="BM164" s="192" t="s">
        <v>770</v>
      </c>
    </row>
    <row r="165" spans="2:47" s="1" customFormat="1" ht="19.5">
      <c r="B165" s="35"/>
      <c r="C165" s="36"/>
      <c r="D165" s="196" t="s">
        <v>202</v>
      </c>
      <c r="E165" s="36"/>
      <c r="F165" s="238" t="s">
        <v>755</v>
      </c>
      <c r="G165" s="36"/>
      <c r="H165" s="36"/>
      <c r="I165" s="108"/>
      <c r="J165" s="36"/>
      <c r="K165" s="36"/>
      <c r="L165" s="39"/>
      <c r="M165" s="239"/>
      <c r="N165" s="64"/>
      <c r="O165" s="64"/>
      <c r="P165" s="64"/>
      <c r="Q165" s="64"/>
      <c r="R165" s="64"/>
      <c r="S165" s="64"/>
      <c r="T165" s="65"/>
      <c r="AT165" s="18" t="s">
        <v>202</v>
      </c>
      <c r="AU165" s="18" t="s">
        <v>88</v>
      </c>
    </row>
    <row r="166" spans="2:65" s="1" customFormat="1" ht="16.5" customHeight="1">
      <c r="B166" s="35"/>
      <c r="C166" s="181" t="s">
        <v>338</v>
      </c>
      <c r="D166" s="181" t="s">
        <v>146</v>
      </c>
      <c r="E166" s="182" t="s">
        <v>771</v>
      </c>
      <c r="F166" s="183" t="s">
        <v>772</v>
      </c>
      <c r="G166" s="184" t="s">
        <v>149</v>
      </c>
      <c r="H166" s="185">
        <v>135.036</v>
      </c>
      <c r="I166" s="186"/>
      <c r="J166" s="187">
        <f>ROUND(I166*H166,2)</f>
        <v>0</v>
      </c>
      <c r="K166" s="183" t="s">
        <v>150</v>
      </c>
      <c r="L166" s="39"/>
      <c r="M166" s="188" t="s">
        <v>19</v>
      </c>
      <c r="N166" s="189" t="s">
        <v>49</v>
      </c>
      <c r="O166" s="64"/>
      <c r="P166" s="190">
        <f>O166*H166</f>
        <v>0</v>
      </c>
      <c r="Q166" s="190">
        <v>0.00012</v>
      </c>
      <c r="R166" s="190">
        <f>Q166*H166</f>
        <v>0.01620432</v>
      </c>
      <c r="S166" s="190">
        <v>0</v>
      </c>
      <c r="T166" s="191">
        <f>S166*H166</f>
        <v>0</v>
      </c>
      <c r="AR166" s="192" t="s">
        <v>284</v>
      </c>
      <c r="AT166" s="192" t="s">
        <v>146</v>
      </c>
      <c r="AU166" s="192" t="s">
        <v>88</v>
      </c>
      <c r="AY166" s="18" t="s">
        <v>141</v>
      </c>
      <c r="BE166" s="193">
        <f>IF(N166="základní",J166,0)</f>
        <v>0</v>
      </c>
      <c r="BF166" s="193">
        <f>IF(N166="snížená",J166,0)</f>
        <v>0</v>
      </c>
      <c r="BG166" s="193">
        <f>IF(N166="zákl. přenesená",J166,0)</f>
        <v>0</v>
      </c>
      <c r="BH166" s="193">
        <f>IF(N166="sníž. přenesená",J166,0)</f>
        <v>0</v>
      </c>
      <c r="BI166" s="193">
        <f>IF(N166="nulová",J166,0)</f>
        <v>0</v>
      </c>
      <c r="BJ166" s="18" t="s">
        <v>86</v>
      </c>
      <c r="BK166" s="193">
        <f>ROUND(I166*H166,2)</f>
        <v>0</v>
      </c>
      <c r="BL166" s="18" t="s">
        <v>284</v>
      </c>
      <c r="BM166" s="192" t="s">
        <v>773</v>
      </c>
    </row>
    <row r="167" spans="2:47" s="1" customFormat="1" ht="19.5">
      <c r="B167" s="35"/>
      <c r="C167" s="36"/>
      <c r="D167" s="196" t="s">
        <v>202</v>
      </c>
      <c r="E167" s="36"/>
      <c r="F167" s="238" t="s">
        <v>755</v>
      </c>
      <c r="G167" s="36"/>
      <c r="H167" s="36"/>
      <c r="I167" s="108"/>
      <c r="J167" s="36"/>
      <c r="K167" s="36"/>
      <c r="L167" s="39"/>
      <c r="M167" s="239"/>
      <c r="N167" s="64"/>
      <c r="O167" s="64"/>
      <c r="P167" s="64"/>
      <c r="Q167" s="64"/>
      <c r="R167" s="64"/>
      <c r="S167" s="64"/>
      <c r="T167" s="65"/>
      <c r="AT167" s="18" t="s">
        <v>202</v>
      </c>
      <c r="AU167" s="18" t="s">
        <v>88</v>
      </c>
    </row>
    <row r="168" spans="2:63" s="11" customFormat="1" ht="22.9" customHeight="1">
      <c r="B168" s="165"/>
      <c r="C168" s="166"/>
      <c r="D168" s="167" t="s">
        <v>77</v>
      </c>
      <c r="E168" s="179" t="s">
        <v>774</v>
      </c>
      <c r="F168" s="179" t="s">
        <v>775</v>
      </c>
      <c r="G168" s="166"/>
      <c r="H168" s="166"/>
      <c r="I168" s="169"/>
      <c r="J168" s="180">
        <f>BK168</f>
        <v>0</v>
      </c>
      <c r="K168" s="166"/>
      <c r="L168" s="171"/>
      <c r="M168" s="172"/>
      <c r="N168" s="173"/>
      <c r="O168" s="173"/>
      <c r="P168" s="174">
        <f>SUM(P169:P174)</f>
        <v>0</v>
      </c>
      <c r="Q168" s="173"/>
      <c r="R168" s="174">
        <f>SUM(R169:R174)</f>
        <v>0</v>
      </c>
      <c r="S168" s="173"/>
      <c r="T168" s="175">
        <f>SUM(T169:T174)</f>
        <v>0.93093</v>
      </c>
      <c r="AR168" s="176" t="s">
        <v>88</v>
      </c>
      <c r="AT168" s="177" t="s">
        <v>77</v>
      </c>
      <c r="AU168" s="177" t="s">
        <v>86</v>
      </c>
      <c r="AY168" s="176" t="s">
        <v>141</v>
      </c>
      <c r="BK168" s="178">
        <f>SUM(BK169:BK174)</f>
        <v>0</v>
      </c>
    </row>
    <row r="169" spans="2:65" s="1" customFormat="1" ht="16.5" customHeight="1">
      <c r="B169" s="35"/>
      <c r="C169" s="181" t="s">
        <v>345</v>
      </c>
      <c r="D169" s="181" t="s">
        <v>146</v>
      </c>
      <c r="E169" s="182" t="s">
        <v>776</v>
      </c>
      <c r="F169" s="183" t="s">
        <v>777</v>
      </c>
      <c r="G169" s="184" t="s">
        <v>149</v>
      </c>
      <c r="H169" s="185">
        <v>93.093</v>
      </c>
      <c r="I169" s="186"/>
      <c r="J169" s="187">
        <f>ROUND(I169*H169,2)</f>
        <v>0</v>
      </c>
      <c r="K169" s="183" t="s">
        <v>150</v>
      </c>
      <c r="L169" s="39"/>
      <c r="M169" s="188" t="s">
        <v>19</v>
      </c>
      <c r="N169" s="189" t="s">
        <v>49</v>
      </c>
      <c r="O169" s="64"/>
      <c r="P169" s="190">
        <f>O169*H169</f>
        <v>0</v>
      </c>
      <c r="Q169" s="190">
        <v>0</v>
      </c>
      <c r="R169" s="190">
        <f>Q169*H169</f>
        <v>0</v>
      </c>
      <c r="S169" s="190">
        <v>0.01</v>
      </c>
      <c r="T169" s="191">
        <f>S169*H169</f>
        <v>0.93093</v>
      </c>
      <c r="AR169" s="192" t="s">
        <v>284</v>
      </c>
      <c r="AT169" s="192" t="s">
        <v>146</v>
      </c>
      <c r="AU169" s="192" t="s">
        <v>88</v>
      </c>
      <c r="AY169" s="18" t="s">
        <v>141</v>
      </c>
      <c r="BE169" s="193">
        <f>IF(N169="základní",J169,0)</f>
        <v>0</v>
      </c>
      <c r="BF169" s="193">
        <f>IF(N169="snížená",J169,0)</f>
        <v>0</v>
      </c>
      <c r="BG169" s="193">
        <f>IF(N169="zákl. přenesená",J169,0)</f>
        <v>0</v>
      </c>
      <c r="BH169" s="193">
        <f>IF(N169="sníž. přenesená",J169,0)</f>
        <v>0</v>
      </c>
      <c r="BI169" s="193">
        <f>IF(N169="nulová",J169,0)</f>
        <v>0</v>
      </c>
      <c r="BJ169" s="18" t="s">
        <v>86</v>
      </c>
      <c r="BK169" s="193">
        <f>ROUND(I169*H169,2)</f>
        <v>0</v>
      </c>
      <c r="BL169" s="18" t="s">
        <v>284</v>
      </c>
      <c r="BM169" s="192" t="s">
        <v>778</v>
      </c>
    </row>
    <row r="170" spans="2:47" s="1" customFormat="1" ht="19.5">
      <c r="B170" s="35"/>
      <c r="C170" s="36"/>
      <c r="D170" s="196" t="s">
        <v>202</v>
      </c>
      <c r="E170" s="36"/>
      <c r="F170" s="238" t="s">
        <v>779</v>
      </c>
      <c r="G170" s="36"/>
      <c r="H170" s="36"/>
      <c r="I170" s="108"/>
      <c r="J170" s="36"/>
      <c r="K170" s="36"/>
      <c r="L170" s="39"/>
      <c r="M170" s="239"/>
      <c r="N170" s="64"/>
      <c r="O170" s="64"/>
      <c r="P170" s="64"/>
      <c r="Q170" s="64"/>
      <c r="R170" s="64"/>
      <c r="S170" s="64"/>
      <c r="T170" s="65"/>
      <c r="AT170" s="18" t="s">
        <v>202</v>
      </c>
      <c r="AU170" s="18" t="s">
        <v>88</v>
      </c>
    </row>
    <row r="171" spans="2:51" s="12" customFormat="1" ht="11.25">
      <c r="B171" s="194"/>
      <c r="C171" s="195"/>
      <c r="D171" s="196" t="s">
        <v>154</v>
      </c>
      <c r="E171" s="197" t="s">
        <v>19</v>
      </c>
      <c r="F171" s="198" t="s">
        <v>742</v>
      </c>
      <c r="G171" s="195"/>
      <c r="H171" s="197" t="s">
        <v>19</v>
      </c>
      <c r="I171" s="199"/>
      <c r="J171" s="195"/>
      <c r="K171" s="195"/>
      <c r="L171" s="200"/>
      <c r="M171" s="201"/>
      <c r="N171" s="202"/>
      <c r="O171" s="202"/>
      <c r="P171" s="202"/>
      <c r="Q171" s="202"/>
      <c r="R171" s="202"/>
      <c r="S171" s="202"/>
      <c r="T171" s="203"/>
      <c r="AT171" s="204" t="s">
        <v>154</v>
      </c>
      <c r="AU171" s="204" t="s">
        <v>88</v>
      </c>
      <c r="AV171" s="12" t="s">
        <v>86</v>
      </c>
      <c r="AW171" s="12" t="s">
        <v>38</v>
      </c>
      <c r="AX171" s="12" t="s">
        <v>78</v>
      </c>
      <c r="AY171" s="204" t="s">
        <v>141</v>
      </c>
    </row>
    <row r="172" spans="2:51" s="13" customFormat="1" ht="11.25">
      <c r="B172" s="205"/>
      <c r="C172" s="206"/>
      <c r="D172" s="196" t="s">
        <v>154</v>
      </c>
      <c r="E172" s="207" t="s">
        <v>19</v>
      </c>
      <c r="F172" s="208" t="s">
        <v>743</v>
      </c>
      <c r="G172" s="206"/>
      <c r="H172" s="209">
        <v>93.093</v>
      </c>
      <c r="I172" s="210"/>
      <c r="J172" s="206"/>
      <c r="K172" s="206"/>
      <c r="L172" s="211"/>
      <c r="M172" s="212"/>
      <c r="N172" s="213"/>
      <c r="O172" s="213"/>
      <c r="P172" s="213"/>
      <c r="Q172" s="213"/>
      <c r="R172" s="213"/>
      <c r="S172" s="213"/>
      <c r="T172" s="214"/>
      <c r="AT172" s="215" t="s">
        <v>154</v>
      </c>
      <c r="AU172" s="215" t="s">
        <v>88</v>
      </c>
      <c r="AV172" s="13" t="s">
        <v>88</v>
      </c>
      <c r="AW172" s="13" t="s">
        <v>38</v>
      </c>
      <c r="AX172" s="13" t="s">
        <v>86</v>
      </c>
      <c r="AY172" s="215" t="s">
        <v>141</v>
      </c>
    </row>
    <row r="173" spans="2:65" s="1" customFormat="1" ht="24" customHeight="1">
      <c r="B173" s="35"/>
      <c r="C173" s="181" t="s">
        <v>354</v>
      </c>
      <c r="D173" s="181" t="s">
        <v>146</v>
      </c>
      <c r="E173" s="182" t="s">
        <v>780</v>
      </c>
      <c r="F173" s="183" t="s">
        <v>781</v>
      </c>
      <c r="G173" s="184" t="s">
        <v>443</v>
      </c>
      <c r="H173" s="250"/>
      <c r="I173" s="186"/>
      <c r="J173" s="187">
        <f>ROUND(I173*H173,2)</f>
        <v>0</v>
      </c>
      <c r="K173" s="183" t="s">
        <v>150</v>
      </c>
      <c r="L173" s="39"/>
      <c r="M173" s="188" t="s">
        <v>19</v>
      </c>
      <c r="N173" s="189" t="s">
        <v>49</v>
      </c>
      <c r="O173" s="64"/>
      <c r="P173" s="190">
        <f>O173*H173</f>
        <v>0</v>
      </c>
      <c r="Q173" s="190">
        <v>0</v>
      </c>
      <c r="R173" s="190">
        <f>Q173*H173</f>
        <v>0</v>
      </c>
      <c r="S173" s="190">
        <v>0</v>
      </c>
      <c r="T173" s="191">
        <f>S173*H173</f>
        <v>0</v>
      </c>
      <c r="AR173" s="192" t="s">
        <v>284</v>
      </c>
      <c r="AT173" s="192" t="s">
        <v>146</v>
      </c>
      <c r="AU173" s="192" t="s">
        <v>88</v>
      </c>
      <c r="AY173" s="18" t="s">
        <v>141</v>
      </c>
      <c r="BE173" s="193">
        <f>IF(N173="základní",J173,0)</f>
        <v>0</v>
      </c>
      <c r="BF173" s="193">
        <f>IF(N173="snížená",J173,0)</f>
        <v>0</v>
      </c>
      <c r="BG173" s="193">
        <f>IF(N173="zákl. přenesená",J173,0)</f>
        <v>0</v>
      </c>
      <c r="BH173" s="193">
        <f>IF(N173="sníž. přenesená",J173,0)</f>
        <v>0</v>
      </c>
      <c r="BI173" s="193">
        <f>IF(N173="nulová",J173,0)</f>
        <v>0</v>
      </c>
      <c r="BJ173" s="18" t="s">
        <v>86</v>
      </c>
      <c r="BK173" s="193">
        <f>ROUND(I173*H173,2)</f>
        <v>0</v>
      </c>
      <c r="BL173" s="18" t="s">
        <v>284</v>
      </c>
      <c r="BM173" s="192" t="s">
        <v>782</v>
      </c>
    </row>
    <row r="174" spans="2:47" s="1" customFormat="1" ht="78">
      <c r="B174" s="35"/>
      <c r="C174" s="36"/>
      <c r="D174" s="196" t="s">
        <v>200</v>
      </c>
      <c r="E174" s="36"/>
      <c r="F174" s="238" t="s">
        <v>508</v>
      </c>
      <c r="G174" s="36"/>
      <c r="H174" s="36"/>
      <c r="I174" s="108"/>
      <c r="J174" s="36"/>
      <c r="K174" s="36"/>
      <c r="L174" s="39"/>
      <c r="M174" s="256"/>
      <c r="N174" s="253"/>
      <c r="O174" s="253"/>
      <c r="P174" s="253"/>
      <c r="Q174" s="253"/>
      <c r="R174" s="253"/>
      <c r="S174" s="253"/>
      <c r="T174" s="257"/>
      <c r="AT174" s="18" t="s">
        <v>200</v>
      </c>
      <c r="AU174" s="18" t="s">
        <v>88</v>
      </c>
    </row>
    <row r="175" spans="2:12" s="1" customFormat="1" ht="6.95" customHeight="1">
      <c r="B175" s="47"/>
      <c r="C175" s="48"/>
      <c r="D175" s="48"/>
      <c r="E175" s="48"/>
      <c r="F175" s="48"/>
      <c r="G175" s="48"/>
      <c r="H175" s="48"/>
      <c r="I175" s="132"/>
      <c r="J175" s="48"/>
      <c r="K175" s="48"/>
      <c r="L175" s="39"/>
    </row>
  </sheetData>
  <sheetProtection algorithmName="SHA-512" hashValue="n4abOpcGV+ZGgjnAXNvKQm1r/7s2Fr+0aJGFYGRFi5O0vXVkqd1JkOQNZDWpsWzqZlbDkpsVOpZVlkXEk0krgg==" saltValue="fnP7uVNp7LGqluWVx4Vvg2drG6mJunb3ifYYcwMuMzjvKf5C1l5qjMt3mZZN5U2I4gzoyOoCmoCiRsBiqSYmcA==" spinCount="100000" sheet="1" objects="1" scenarios="1" formatColumns="0" formatRows="0" autoFilter="0"/>
  <autoFilter ref="C90:K174"/>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7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47"/>
      <c r="M2" s="347"/>
      <c r="N2" s="347"/>
      <c r="O2" s="347"/>
      <c r="P2" s="347"/>
      <c r="Q2" s="347"/>
      <c r="R2" s="347"/>
      <c r="S2" s="347"/>
      <c r="T2" s="347"/>
      <c r="U2" s="347"/>
      <c r="V2" s="347"/>
      <c r="AT2" s="18" t="s">
        <v>97</v>
      </c>
    </row>
    <row r="3" spans="2:46" ht="6.95" customHeight="1">
      <c r="B3" s="102"/>
      <c r="C3" s="103"/>
      <c r="D3" s="103"/>
      <c r="E3" s="103"/>
      <c r="F3" s="103"/>
      <c r="G3" s="103"/>
      <c r="H3" s="103"/>
      <c r="I3" s="104"/>
      <c r="J3" s="103"/>
      <c r="K3" s="103"/>
      <c r="L3" s="21"/>
      <c r="AT3" s="18" t="s">
        <v>88</v>
      </c>
    </row>
    <row r="4" spans="2:46" ht="24.95" customHeight="1">
      <c r="B4" s="21"/>
      <c r="D4" s="105" t="s">
        <v>105</v>
      </c>
      <c r="L4" s="21"/>
      <c r="M4" s="106" t="s">
        <v>10</v>
      </c>
      <c r="AT4" s="18" t="s">
        <v>4</v>
      </c>
    </row>
    <row r="5" spans="2:12" ht="6.95" customHeight="1">
      <c r="B5" s="21"/>
      <c r="L5" s="21"/>
    </row>
    <row r="6" spans="2:12" ht="12" customHeight="1">
      <c r="B6" s="21"/>
      <c r="D6" s="107" t="s">
        <v>16</v>
      </c>
      <c r="L6" s="21"/>
    </row>
    <row r="7" spans="2:12" ht="16.5" customHeight="1">
      <c r="B7" s="21"/>
      <c r="E7" s="376" t="str">
        <f>'Rekapitulace stavby'!K6</f>
        <v>REGENERACE PANELOVÉHO DOMU MATĚJE KOPECKÉHO 6, st.p.č. 2645, k.ú. CHEB, 650919</v>
      </c>
      <c r="F7" s="377"/>
      <c r="G7" s="377"/>
      <c r="H7" s="377"/>
      <c r="L7" s="21"/>
    </row>
    <row r="8" spans="2:12" s="1" customFormat="1" ht="12" customHeight="1">
      <c r="B8" s="39"/>
      <c r="D8" s="107" t="s">
        <v>106</v>
      </c>
      <c r="I8" s="108"/>
      <c r="L8" s="39"/>
    </row>
    <row r="9" spans="2:12" s="1" customFormat="1" ht="36.95" customHeight="1">
      <c r="B9" s="39"/>
      <c r="E9" s="378" t="s">
        <v>783</v>
      </c>
      <c r="F9" s="379"/>
      <c r="G9" s="379"/>
      <c r="H9" s="379"/>
      <c r="I9" s="108"/>
      <c r="L9" s="39"/>
    </row>
    <row r="10" spans="2:12" s="1" customFormat="1" ht="11.25">
      <c r="B10" s="39"/>
      <c r="I10" s="108"/>
      <c r="L10" s="39"/>
    </row>
    <row r="11" spans="2:12" s="1" customFormat="1" ht="12" customHeight="1">
      <c r="B11" s="39"/>
      <c r="D11" s="107" t="s">
        <v>18</v>
      </c>
      <c r="F11" s="109" t="s">
        <v>19</v>
      </c>
      <c r="I11" s="110" t="s">
        <v>20</v>
      </c>
      <c r="J11" s="109" t="s">
        <v>19</v>
      </c>
      <c r="L11" s="39"/>
    </row>
    <row r="12" spans="2:12" s="1" customFormat="1" ht="12" customHeight="1">
      <c r="B12" s="39"/>
      <c r="D12" s="107" t="s">
        <v>22</v>
      </c>
      <c r="F12" s="109" t="s">
        <v>23</v>
      </c>
      <c r="I12" s="110" t="s">
        <v>24</v>
      </c>
      <c r="J12" s="111" t="str">
        <f>'Rekapitulace stavby'!AN8</f>
        <v>3. 3. 2019</v>
      </c>
      <c r="L12" s="39"/>
    </row>
    <row r="13" spans="2:12" s="1" customFormat="1" ht="10.9" customHeight="1">
      <c r="B13" s="39"/>
      <c r="I13" s="108"/>
      <c r="L13" s="39"/>
    </row>
    <row r="14" spans="2:12" s="1" customFormat="1" ht="12" customHeight="1">
      <c r="B14" s="39"/>
      <c r="D14" s="107" t="s">
        <v>26</v>
      </c>
      <c r="I14" s="110" t="s">
        <v>27</v>
      </c>
      <c r="J14" s="109" t="s">
        <v>28</v>
      </c>
      <c r="L14" s="39"/>
    </row>
    <row r="15" spans="2:12" s="1" customFormat="1" ht="18" customHeight="1">
      <c r="B15" s="39"/>
      <c r="E15" s="109" t="s">
        <v>29</v>
      </c>
      <c r="I15" s="110" t="s">
        <v>30</v>
      </c>
      <c r="J15" s="109" t="s">
        <v>31</v>
      </c>
      <c r="L15" s="39"/>
    </row>
    <row r="16" spans="2:12" s="1" customFormat="1" ht="6.95" customHeight="1">
      <c r="B16" s="39"/>
      <c r="I16" s="108"/>
      <c r="L16" s="39"/>
    </row>
    <row r="17" spans="2:12" s="1" customFormat="1" ht="12" customHeight="1">
      <c r="B17" s="39"/>
      <c r="D17" s="107" t="s">
        <v>32</v>
      </c>
      <c r="I17" s="110" t="s">
        <v>27</v>
      </c>
      <c r="J17" s="31" t="str">
        <f>'Rekapitulace stavby'!AN13</f>
        <v>Vyplň údaj</v>
      </c>
      <c r="L17" s="39"/>
    </row>
    <row r="18" spans="2:12" s="1" customFormat="1" ht="18" customHeight="1">
      <c r="B18" s="39"/>
      <c r="E18" s="380" t="str">
        <f>'Rekapitulace stavby'!E14</f>
        <v>Vyplň údaj</v>
      </c>
      <c r="F18" s="381"/>
      <c r="G18" s="381"/>
      <c r="H18" s="381"/>
      <c r="I18" s="110" t="s">
        <v>30</v>
      </c>
      <c r="J18" s="31" t="str">
        <f>'Rekapitulace stavby'!AN14</f>
        <v>Vyplň údaj</v>
      </c>
      <c r="L18" s="39"/>
    </row>
    <row r="19" spans="2:12" s="1" customFormat="1" ht="6.95" customHeight="1">
      <c r="B19" s="39"/>
      <c r="I19" s="108"/>
      <c r="L19" s="39"/>
    </row>
    <row r="20" spans="2:12" s="1" customFormat="1" ht="12" customHeight="1">
      <c r="B20" s="39"/>
      <c r="D20" s="107" t="s">
        <v>34</v>
      </c>
      <c r="I20" s="110" t="s">
        <v>27</v>
      </c>
      <c r="J20" s="109" t="s">
        <v>35</v>
      </c>
      <c r="L20" s="39"/>
    </row>
    <row r="21" spans="2:12" s="1" customFormat="1" ht="18" customHeight="1">
      <c r="B21" s="39"/>
      <c r="E21" s="109" t="s">
        <v>36</v>
      </c>
      <c r="I21" s="110" t="s">
        <v>30</v>
      </c>
      <c r="J21" s="109" t="s">
        <v>37</v>
      </c>
      <c r="L21" s="39"/>
    </row>
    <row r="22" spans="2:12" s="1" customFormat="1" ht="6.95" customHeight="1">
      <c r="B22" s="39"/>
      <c r="I22" s="108"/>
      <c r="L22" s="39"/>
    </row>
    <row r="23" spans="2:12" s="1" customFormat="1" ht="12" customHeight="1">
      <c r="B23" s="39"/>
      <c r="D23" s="107" t="s">
        <v>39</v>
      </c>
      <c r="I23" s="110" t="s">
        <v>27</v>
      </c>
      <c r="J23" s="109" t="s">
        <v>40</v>
      </c>
      <c r="L23" s="39"/>
    </row>
    <row r="24" spans="2:12" s="1" customFormat="1" ht="18" customHeight="1">
      <c r="B24" s="39"/>
      <c r="E24" s="109" t="s">
        <v>41</v>
      </c>
      <c r="I24" s="110" t="s">
        <v>30</v>
      </c>
      <c r="J24" s="109" t="s">
        <v>19</v>
      </c>
      <c r="L24" s="39"/>
    </row>
    <row r="25" spans="2:12" s="1" customFormat="1" ht="6.95" customHeight="1">
      <c r="B25" s="39"/>
      <c r="I25" s="108"/>
      <c r="L25" s="39"/>
    </row>
    <row r="26" spans="2:12" s="1" customFormat="1" ht="12" customHeight="1">
      <c r="B26" s="39"/>
      <c r="D26" s="107" t="s">
        <v>42</v>
      </c>
      <c r="I26" s="108"/>
      <c r="L26" s="39"/>
    </row>
    <row r="27" spans="2:12" s="7" customFormat="1" ht="16.5" customHeight="1">
      <c r="B27" s="112"/>
      <c r="E27" s="382" t="s">
        <v>19</v>
      </c>
      <c r="F27" s="382"/>
      <c r="G27" s="382"/>
      <c r="H27" s="382"/>
      <c r="I27" s="113"/>
      <c r="L27" s="112"/>
    </row>
    <row r="28" spans="2:12" s="1" customFormat="1" ht="6.95" customHeight="1">
      <c r="B28" s="39"/>
      <c r="I28" s="108"/>
      <c r="L28" s="39"/>
    </row>
    <row r="29" spans="2:12" s="1" customFormat="1" ht="6.95" customHeight="1">
      <c r="B29" s="39"/>
      <c r="D29" s="60"/>
      <c r="E29" s="60"/>
      <c r="F29" s="60"/>
      <c r="G29" s="60"/>
      <c r="H29" s="60"/>
      <c r="I29" s="114"/>
      <c r="J29" s="60"/>
      <c r="K29" s="60"/>
      <c r="L29" s="39"/>
    </row>
    <row r="30" spans="2:12" s="1" customFormat="1" ht="25.35" customHeight="1">
      <c r="B30" s="39"/>
      <c r="D30" s="115" t="s">
        <v>44</v>
      </c>
      <c r="I30" s="108"/>
      <c r="J30" s="116">
        <f>ROUND(J88,2)</f>
        <v>0</v>
      </c>
      <c r="L30" s="39"/>
    </row>
    <row r="31" spans="2:12" s="1" customFormat="1" ht="6.95" customHeight="1">
      <c r="B31" s="39"/>
      <c r="D31" s="60"/>
      <c r="E31" s="60"/>
      <c r="F31" s="60"/>
      <c r="G31" s="60"/>
      <c r="H31" s="60"/>
      <c r="I31" s="114"/>
      <c r="J31" s="60"/>
      <c r="K31" s="60"/>
      <c r="L31" s="39"/>
    </row>
    <row r="32" spans="2:12" s="1" customFormat="1" ht="14.45" customHeight="1">
      <c r="B32" s="39"/>
      <c r="F32" s="117" t="s">
        <v>46</v>
      </c>
      <c r="I32" s="118" t="s">
        <v>45</v>
      </c>
      <c r="J32" s="117" t="s">
        <v>47</v>
      </c>
      <c r="L32" s="39"/>
    </row>
    <row r="33" spans="2:12" s="1" customFormat="1" ht="14.45" customHeight="1">
      <c r="B33" s="39"/>
      <c r="D33" s="119" t="s">
        <v>48</v>
      </c>
      <c r="E33" s="107" t="s">
        <v>49</v>
      </c>
      <c r="F33" s="120">
        <f>ROUND((SUM(BE88:BE171)),2)</f>
        <v>0</v>
      </c>
      <c r="I33" s="121">
        <v>0.21</v>
      </c>
      <c r="J33" s="120">
        <f>ROUND(((SUM(BE88:BE171))*I33),2)</f>
        <v>0</v>
      </c>
      <c r="L33" s="39"/>
    </row>
    <row r="34" spans="2:12" s="1" customFormat="1" ht="14.45" customHeight="1">
      <c r="B34" s="39"/>
      <c r="E34" s="107" t="s">
        <v>50</v>
      </c>
      <c r="F34" s="120">
        <f>ROUND((SUM(BF88:BF171)),2)</f>
        <v>0</v>
      </c>
      <c r="I34" s="121">
        <v>0.15</v>
      </c>
      <c r="J34" s="120">
        <f>ROUND(((SUM(BF88:BF171))*I34),2)</f>
        <v>0</v>
      </c>
      <c r="L34" s="39"/>
    </row>
    <row r="35" spans="2:12" s="1" customFormat="1" ht="14.45" customHeight="1" hidden="1">
      <c r="B35" s="39"/>
      <c r="E35" s="107" t="s">
        <v>51</v>
      </c>
      <c r="F35" s="120">
        <f>ROUND((SUM(BG88:BG171)),2)</f>
        <v>0</v>
      </c>
      <c r="I35" s="121">
        <v>0.21</v>
      </c>
      <c r="J35" s="120">
        <f>0</f>
        <v>0</v>
      </c>
      <c r="L35" s="39"/>
    </row>
    <row r="36" spans="2:12" s="1" customFormat="1" ht="14.45" customHeight="1" hidden="1">
      <c r="B36" s="39"/>
      <c r="E36" s="107" t="s">
        <v>52</v>
      </c>
      <c r="F36" s="120">
        <f>ROUND((SUM(BH88:BH171)),2)</f>
        <v>0</v>
      </c>
      <c r="I36" s="121">
        <v>0.15</v>
      </c>
      <c r="J36" s="120">
        <f>0</f>
        <v>0</v>
      </c>
      <c r="L36" s="39"/>
    </row>
    <row r="37" spans="2:12" s="1" customFormat="1" ht="14.45" customHeight="1" hidden="1">
      <c r="B37" s="39"/>
      <c r="E37" s="107" t="s">
        <v>53</v>
      </c>
      <c r="F37" s="120">
        <f>ROUND((SUM(BI88:BI171)),2)</f>
        <v>0</v>
      </c>
      <c r="I37" s="121">
        <v>0</v>
      </c>
      <c r="J37" s="120">
        <f>0</f>
        <v>0</v>
      </c>
      <c r="L37" s="39"/>
    </row>
    <row r="38" spans="2:12" s="1" customFormat="1" ht="6.95" customHeight="1">
      <c r="B38" s="39"/>
      <c r="I38" s="108"/>
      <c r="L38" s="39"/>
    </row>
    <row r="39" spans="2:12" s="1" customFormat="1" ht="25.35" customHeight="1">
      <c r="B39" s="39"/>
      <c r="C39" s="122"/>
      <c r="D39" s="123" t="s">
        <v>54</v>
      </c>
      <c r="E39" s="124"/>
      <c r="F39" s="124"/>
      <c r="G39" s="125" t="s">
        <v>55</v>
      </c>
      <c r="H39" s="126" t="s">
        <v>56</v>
      </c>
      <c r="I39" s="127"/>
      <c r="J39" s="128">
        <f>SUM(J30:J37)</f>
        <v>0</v>
      </c>
      <c r="K39" s="129"/>
      <c r="L39" s="39"/>
    </row>
    <row r="40" spans="2:12" s="1" customFormat="1" ht="14.45" customHeight="1">
      <c r="B40" s="130"/>
      <c r="C40" s="131"/>
      <c r="D40" s="131"/>
      <c r="E40" s="131"/>
      <c r="F40" s="131"/>
      <c r="G40" s="131"/>
      <c r="H40" s="131"/>
      <c r="I40" s="132"/>
      <c r="J40" s="131"/>
      <c r="K40" s="131"/>
      <c r="L40" s="39"/>
    </row>
    <row r="44" spans="2:12" s="1" customFormat="1" ht="6.95" customHeight="1">
      <c r="B44" s="133"/>
      <c r="C44" s="134"/>
      <c r="D44" s="134"/>
      <c r="E44" s="134"/>
      <c r="F44" s="134"/>
      <c r="G44" s="134"/>
      <c r="H44" s="134"/>
      <c r="I44" s="135"/>
      <c r="J44" s="134"/>
      <c r="K44" s="134"/>
      <c r="L44" s="39"/>
    </row>
    <row r="45" spans="2:12" s="1" customFormat="1" ht="24.95" customHeight="1">
      <c r="B45" s="35"/>
      <c r="C45" s="24" t="s">
        <v>108</v>
      </c>
      <c r="D45" s="36"/>
      <c r="E45" s="36"/>
      <c r="F45" s="36"/>
      <c r="G45" s="36"/>
      <c r="H45" s="36"/>
      <c r="I45" s="108"/>
      <c r="J45" s="36"/>
      <c r="K45" s="36"/>
      <c r="L45" s="39"/>
    </row>
    <row r="46" spans="2:12" s="1" customFormat="1" ht="6.95" customHeight="1">
      <c r="B46" s="35"/>
      <c r="C46" s="36"/>
      <c r="D46" s="36"/>
      <c r="E46" s="36"/>
      <c r="F46" s="36"/>
      <c r="G46" s="36"/>
      <c r="H46" s="36"/>
      <c r="I46" s="108"/>
      <c r="J46" s="36"/>
      <c r="K46" s="36"/>
      <c r="L46" s="39"/>
    </row>
    <row r="47" spans="2:12" s="1" customFormat="1" ht="12" customHeight="1">
      <c r="B47" s="35"/>
      <c r="C47" s="30" t="s">
        <v>16</v>
      </c>
      <c r="D47" s="36"/>
      <c r="E47" s="36"/>
      <c r="F47" s="36"/>
      <c r="G47" s="36"/>
      <c r="H47" s="36"/>
      <c r="I47" s="108"/>
      <c r="J47" s="36"/>
      <c r="K47" s="36"/>
      <c r="L47" s="39"/>
    </row>
    <row r="48" spans="2:12" s="1" customFormat="1" ht="16.5" customHeight="1">
      <c r="B48" s="35"/>
      <c r="C48" s="36"/>
      <c r="D48" s="36"/>
      <c r="E48" s="383" t="str">
        <f>E7</f>
        <v>REGENERACE PANELOVÉHO DOMU MATĚJE KOPECKÉHO 6, st.p.č. 2645, k.ú. CHEB, 650919</v>
      </c>
      <c r="F48" s="384"/>
      <c r="G48" s="384"/>
      <c r="H48" s="384"/>
      <c r="I48" s="108"/>
      <c r="J48" s="36"/>
      <c r="K48" s="36"/>
      <c r="L48" s="39"/>
    </row>
    <row r="49" spans="2:12" s="1" customFormat="1" ht="12" customHeight="1">
      <c r="B49" s="35"/>
      <c r="C49" s="30" t="s">
        <v>106</v>
      </c>
      <c r="D49" s="36"/>
      <c r="E49" s="36"/>
      <c r="F49" s="36"/>
      <c r="G49" s="36"/>
      <c r="H49" s="36"/>
      <c r="I49" s="108"/>
      <c r="J49" s="36"/>
      <c r="K49" s="36"/>
      <c r="L49" s="39"/>
    </row>
    <row r="50" spans="2:12" s="1" customFormat="1" ht="16.5" customHeight="1">
      <c r="B50" s="35"/>
      <c r="C50" s="36"/>
      <c r="D50" s="36"/>
      <c r="E50" s="356" t="str">
        <f>E9</f>
        <v>04 - STAVEBNÍ ÚPRAVY STŘEŠNÍHO PLÁŠTĚ</v>
      </c>
      <c r="F50" s="385"/>
      <c r="G50" s="385"/>
      <c r="H50" s="385"/>
      <c r="I50" s="108"/>
      <c r="J50" s="36"/>
      <c r="K50" s="36"/>
      <c r="L50" s="39"/>
    </row>
    <row r="51" spans="2:12" s="1" customFormat="1" ht="6.95" customHeight="1">
      <c r="B51" s="35"/>
      <c r="C51" s="36"/>
      <c r="D51" s="36"/>
      <c r="E51" s="36"/>
      <c r="F51" s="36"/>
      <c r="G51" s="36"/>
      <c r="H51" s="36"/>
      <c r="I51" s="108"/>
      <c r="J51" s="36"/>
      <c r="K51" s="36"/>
      <c r="L51" s="39"/>
    </row>
    <row r="52" spans="2:12" s="1" customFormat="1" ht="12" customHeight="1">
      <c r="B52" s="35"/>
      <c r="C52" s="30" t="s">
        <v>22</v>
      </c>
      <c r="D52" s="36"/>
      <c r="E52" s="36"/>
      <c r="F52" s="28" t="str">
        <f>F12</f>
        <v>Cheb</v>
      </c>
      <c r="G52" s="36"/>
      <c r="H52" s="36"/>
      <c r="I52" s="110" t="s">
        <v>24</v>
      </c>
      <c r="J52" s="59" t="str">
        <f>IF(J12="","",J12)</f>
        <v>3. 3. 2019</v>
      </c>
      <c r="K52" s="36"/>
      <c r="L52" s="39"/>
    </row>
    <row r="53" spans="2:12" s="1" customFormat="1" ht="6.95" customHeight="1">
      <c r="B53" s="35"/>
      <c r="C53" s="36"/>
      <c r="D53" s="36"/>
      <c r="E53" s="36"/>
      <c r="F53" s="36"/>
      <c r="G53" s="36"/>
      <c r="H53" s="36"/>
      <c r="I53" s="108"/>
      <c r="J53" s="36"/>
      <c r="K53" s="36"/>
      <c r="L53" s="39"/>
    </row>
    <row r="54" spans="2:12" s="1" customFormat="1" ht="27.95" customHeight="1">
      <c r="B54" s="35"/>
      <c r="C54" s="30" t="s">
        <v>26</v>
      </c>
      <c r="D54" s="36"/>
      <c r="E54" s="36"/>
      <c r="F54" s="28" t="str">
        <f>E15</f>
        <v>Město Cheb</v>
      </c>
      <c r="G54" s="36"/>
      <c r="H54" s="36"/>
      <c r="I54" s="110" t="s">
        <v>34</v>
      </c>
      <c r="J54" s="33" t="str">
        <f>E21</f>
        <v>Atelier Stoeckl s.r.o.</v>
      </c>
      <c r="K54" s="36"/>
      <c r="L54" s="39"/>
    </row>
    <row r="55" spans="2:12" s="1" customFormat="1" ht="15.2" customHeight="1">
      <c r="B55" s="35"/>
      <c r="C55" s="30" t="s">
        <v>32</v>
      </c>
      <c r="D55" s="36"/>
      <c r="E55" s="36"/>
      <c r="F55" s="28" t="str">
        <f>IF(E18="","",E18)</f>
        <v>Vyplň údaj</v>
      </c>
      <c r="G55" s="36"/>
      <c r="H55" s="36"/>
      <c r="I55" s="110" t="s">
        <v>39</v>
      </c>
      <c r="J55" s="33" t="str">
        <f>E24</f>
        <v>Ing. Václav Pastirik</v>
      </c>
      <c r="K55" s="36"/>
      <c r="L55" s="39"/>
    </row>
    <row r="56" spans="2:12" s="1" customFormat="1" ht="10.35" customHeight="1">
      <c r="B56" s="35"/>
      <c r="C56" s="36"/>
      <c r="D56" s="36"/>
      <c r="E56" s="36"/>
      <c r="F56" s="36"/>
      <c r="G56" s="36"/>
      <c r="H56" s="36"/>
      <c r="I56" s="108"/>
      <c r="J56" s="36"/>
      <c r="K56" s="36"/>
      <c r="L56" s="39"/>
    </row>
    <row r="57" spans="2:12" s="1" customFormat="1" ht="29.25" customHeight="1">
      <c r="B57" s="35"/>
      <c r="C57" s="136" t="s">
        <v>109</v>
      </c>
      <c r="D57" s="137"/>
      <c r="E57" s="137"/>
      <c r="F57" s="137"/>
      <c r="G57" s="137"/>
      <c r="H57" s="137"/>
      <c r="I57" s="138"/>
      <c r="J57" s="139" t="s">
        <v>110</v>
      </c>
      <c r="K57" s="137"/>
      <c r="L57" s="39"/>
    </row>
    <row r="58" spans="2:12" s="1" customFormat="1" ht="10.35" customHeight="1">
      <c r="B58" s="35"/>
      <c r="C58" s="36"/>
      <c r="D58" s="36"/>
      <c r="E58" s="36"/>
      <c r="F58" s="36"/>
      <c r="G58" s="36"/>
      <c r="H58" s="36"/>
      <c r="I58" s="108"/>
      <c r="J58" s="36"/>
      <c r="K58" s="36"/>
      <c r="L58" s="39"/>
    </row>
    <row r="59" spans="2:47" s="1" customFormat="1" ht="22.9" customHeight="1">
      <c r="B59" s="35"/>
      <c r="C59" s="140" t="s">
        <v>76</v>
      </c>
      <c r="D59" s="36"/>
      <c r="E59" s="36"/>
      <c r="F59" s="36"/>
      <c r="G59" s="36"/>
      <c r="H59" s="36"/>
      <c r="I59" s="108"/>
      <c r="J59" s="77">
        <f>J88</f>
        <v>0</v>
      </c>
      <c r="K59" s="36"/>
      <c r="L59" s="39"/>
      <c r="AU59" s="18" t="s">
        <v>111</v>
      </c>
    </row>
    <row r="60" spans="2:12" s="8" customFormat="1" ht="24.95" customHeight="1">
      <c r="B60" s="141"/>
      <c r="C60" s="142"/>
      <c r="D60" s="143" t="s">
        <v>112</v>
      </c>
      <c r="E60" s="144"/>
      <c r="F60" s="144"/>
      <c r="G60" s="144"/>
      <c r="H60" s="144"/>
      <c r="I60" s="145"/>
      <c r="J60" s="146">
        <f>J89</f>
        <v>0</v>
      </c>
      <c r="K60" s="142"/>
      <c r="L60" s="147"/>
    </row>
    <row r="61" spans="2:12" s="9" customFormat="1" ht="19.9" customHeight="1">
      <c r="B61" s="148"/>
      <c r="C61" s="149"/>
      <c r="D61" s="150" t="s">
        <v>113</v>
      </c>
      <c r="E61" s="151"/>
      <c r="F61" s="151"/>
      <c r="G61" s="151"/>
      <c r="H61" s="151"/>
      <c r="I61" s="152"/>
      <c r="J61" s="153">
        <f>J90</f>
        <v>0</v>
      </c>
      <c r="K61" s="149"/>
      <c r="L61" s="154"/>
    </row>
    <row r="62" spans="2:12" s="9" customFormat="1" ht="19.9" customHeight="1">
      <c r="B62" s="148"/>
      <c r="C62" s="149"/>
      <c r="D62" s="150" t="s">
        <v>115</v>
      </c>
      <c r="E62" s="151"/>
      <c r="F62" s="151"/>
      <c r="G62" s="151"/>
      <c r="H62" s="151"/>
      <c r="I62" s="152"/>
      <c r="J62" s="153">
        <f>J105</f>
        <v>0</v>
      </c>
      <c r="K62" s="149"/>
      <c r="L62" s="154"/>
    </row>
    <row r="63" spans="2:12" s="9" customFormat="1" ht="19.9" customHeight="1">
      <c r="B63" s="148"/>
      <c r="C63" s="149"/>
      <c r="D63" s="150" t="s">
        <v>118</v>
      </c>
      <c r="E63" s="151"/>
      <c r="F63" s="151"/>
      <c r="G63" s="151"/>
      <c r="H63" s="151"/>
      <c r="I63" s="152"/>
      <c r="J63" s="153">
        <f>J115</f>
        <v>0</v>
      </c>
      <c r="K63" s="149"/>
      <c r="L63" s="154"/>
    </row>
    <row r="64" spans="2:12" s="9" customFormat="1" ht="19.9" customHeight="1">
      <c r="B64" s="148"/>
      <c r="C64" s="149"/>
      <c r="D64" s="150" t="s">
        <v>119</v>
      </c>
      <c r="E64" s="151"/>
      <c r="F64" s="151"/>
      <c r="G64" s="151"/>
      <c r="H64" s="151"/>
      <c r="I64" s="152"/>
      <c r="J64" s="153">
        <f>J125</f>
        <v>0</v>
      </c>
      <c r="K64" s="149"/>
      <c r="L64" s="154"/>
    </row>
    <row r="65" spans="2:12" s="8" customFormat="1" ht="24.95" customHeight="1">
      <c r="B65" s="141"/>
      <c r="C65" s="142"/>
      <c r="D65" s="143" t="s">
        <v>120</v>
      </c>
      <c r="E65" s="144"/>
      <c r="F65" s="144"/>
      <c r="G65" s="144"/>
      <c r="H65" s="144"/>
      <c r="I65" s="145"/>
      <c r="J65" s="146">
        <f>J128</f>
        <v>0</v>
      </c>
      <c r="K65" s="142"/>
      <c r="L65" s="147"/>
    </row>
    <row r="66" spans="2:12" s="9" customFormat="1" ht="19.9" customHeight="1">
      <c r="B66" s="148"/>
      <c r="C66" s="149"/>
      <c r="D66" s="150" t="s">
        <v>784</v>
      </c>
      <c r="E66" s="151"/>
      <c r="F66" s="151"/>
      <c r="G66" s="151"/>
      <c r="H66" s="151"/>
      <c r="I66" s="152"/>
      <c r="J66" s="153">
        <f>J129</f>
        <v>0</v>
      </c>
      <c r="K66" s="149"/>
      <c r="L66" s="154"/>
    </row>
    <row r="67" spans="2:12" s="9" customFormat="1" ht="19.9" customHeight="1">
      <c r="B67" s="148"/>
      <c r="C67" s="149"/>
      <c r="D67" s="150" t="s">
        <v>122</v>
      </c>
      <c r="E67" s="151"/>
      <c r="F67" s="151"/>
      <c r="G67" s="151"/>
      <c r="H67" s="151"/>
      <c r="I67" s="152"/>
      <c r="J67" s="153">
        <f>J141</f>
        <v>0</v>
      </c>
      <c r="K67" s="149"/>
      <c r="L67" s="154"/>
    </row>
    <row r="68" spans="2:12" s="9" customFormat="1" ht="19.9" customHeight="1">
      <c r="B68" s="148"/>
      <c r="C68" s="149"/>
      <c r="D68" s="150" t="s">
        <v>123</v>
      </c>
      <c r="E68" s="151"/>
      <c r="F68" s="151"/>
      <c r="G68" s="151"/>
      <c r="H68" s="151"/>
      <c r="I68" s="152"/>
      <c r="J68" s="153">
        <f>J145</f>
        <v>0</v>
      </c>
      <c r="K68" s="149"/>
      <c r="L68" s="154"/>
    </row>
    <row r="69" spans="2:12" s="1" customFormat="1" ht="21.75" customHeight="1">
      <c r="B69" s="35"/>
      <c r="C69" s="36"/>
      <c r="D69" s="36"/>
      <c r="E69" s="36"/>
      <c r="F69" s="36"/>
      <c r="G69" s="36"/>
      <c r="H69" s="36"/>
      <c r="I69" s="108"/>
      <c r="J69" s="36"/>
      <c r="K69" s="36"/>
      <c r="L69" s="39"/>
    </row>
    <row r="70" spans="2:12" s="1" customFormat="1" ht="6.95" customHeight="1">
      <c r="B70" s="47"/>
      <c r="C70" s="48"/>
      <c r="D70" s="48"/>
      <c r="E70" s="48"/>
      <c r="F70" s="48"/>
      <c r="G70" s="48"/>
      <c r="H70" s="48"/>
      <c r="I70" s="132"/>
      <c r="J70" s="48"/>
      <c r="K70" s="48"/>
      <c r="L70" s="39"/>
    </row>
    <row r="74" spans="2:12" s="1" customFormat="1" ht="6.95" customHeight="1">
      <c r="B74" s="49"/>
      <c r="C74" s="50"/>
      <c r="D74" s="50"/>
      <c r="E74" s="50"/>
      <c r="F74" s="50"/>
      <c r="G74" s="50"/>
      <c r="H74" s="50"/>
      <c r="I74" s="135"/>
      <c r="J74" s="50"/>
      <c r="K74" s="50"/>
      <c r="L74" s="39"/>
    </row>
    <row r="75" spans="2:12" s="1" customFormat="1" ht="24.95" customHeight="1">
      <c r="B75" s="35"/>
      <c r="C75" s="24" t="s">
        <v>126</v>
      </c>
      <c r="D75" s="36"/>
      <c r="E75" s="36"/>
      <c r="F75" s="36"/>
      <c r="G75" s="36"/>
      <c r="H75" s="36"/>
      <c r="I75" s="108"/>
      <c r="J75" s="36"/>
      <c r="K75" s="36"/>
      <c r="L75" s="39"/>
    </row>
    <row r="76" spans="2:12" s="1" customFormat="1" ht="6.95" customHeight="1">
      <c r="B76" s="35"/>
      <c r="C76" s="36"/>
      <c r="D76" s="36"/>
      <c r="E76" s="36"/>
      <c r="F76" s="36"/>
      <c r="G76" s="36"/>
      <c r="H76" s="36"/>
      <c r="I76" s="108"/>
      <c r="J76" s="36"/>
      <c r="K76" s="36"/>
      <c r="L76" s="39"/>
    </row>
    <row r="77" spans="2:12" s="1" customFormat="1" ht="12" customHeight="1">
      <c r="B77" s="35"/>
      <c r="C77" s="30" t="s">
        <v>16</v>
      </c>
      <c r="D77" s="36"/>
      <c r="E77" s="36"/>
      <c r="F77" s="36"/>
      <c r="G77" s="36"/>
      <c r="H77" s="36"/>
      <c r="I77" s="108"/>
      <c r="J77" s="36"/>
      <c r="K77" s="36"/>
      <c r="L77" s="39"/>
    </row>
    <row r="78" spans="2:12" s="1" customFormat="1" ht="16.5" customHeight="1">
      <c r="B78" s="35"/>
      <c r="C78" s="36"/>
      <c r="D78" s="36"/>
      <c r="E78" s="383" t="str">
        <f>E7</f>
        <v>REGENERACE PANELOVÉHO DOMU MATĚJE KOPECKÉHO 6, st.p.č. 2645, k.ú. CHEB, 650919</v>
      </c>
      <c r="F78" s="384"/>
      <c r="G78" s="384"/>
      <c r="H78" s="384"/>
      <c r="I78" s="108"/>
      <c r="J78" s="36"/>
      <c r="K78" s="36"/>
      <c r="L78" s="39"/>
    </row>
    <row r="79" spans="2:12" s="1" customFormat="1" ht="12" customHeight="1">
      <c r="B79" s="35"/>
      <c r="C79" s="30" t="s">
        <v>106</v>
      </c>
      <c r="D79" s="36"/>
      <c r="E79" s="36"/>
      <c r="F79" s="36"/>
      <c r="G79" s="36"/>
      <c r="H79" s="36"/>
      <c r="I79" s="108"/>
      <c r="J79" s="36"/>
      <c r="K79" s="36"/>
      <c r="L79" s="39"/>
    </row>
    <row r="80" spans="2:12" s="1" customFormat="1" ht="16.5" customHeight="1">
      <c r="B80" s="35"/>
      <c r="C80" s="36"/>
      <c r="D80" s="36"/>
      <c r="E80" s="356" t="str">
        <f>E9</f>
        <v>04 - STAVEBNÍ ÚPRAVY STŘEŠNÍHO PLÁŠTĚ</v>
      </c>
      <c r="F80" s="385"/>
      <c r="G80" s="385"/>
      <c r="H80" s="385"/>
      <c r="I80" s="108"/>
      <c r="J80" s="36"/>
      <c r="K80" s="36"/>
      <c r="L80" s="39"/>
    </row>
    <row r="81" spans="2:12" s="1" customFormat="1" ht="6.95" customHeight="1">
      <c r="B81" s="35"/>
      <c r="C81" s="36"/>
      <c r="D81" s="36"/>
      <c r="E81" s="36"/>
      <c r="F81" s="36"/>
      <c r="G81" s="36"/>
      <c r="H81" s="36"/>
      <c r="I81" s="108"/>
      <c r="J81" s="36"/>
      <c r="K81" s="36"/>
      <c r="L81" s="39"/>
    </row>
    <row r="82" spans="2:12" s="1" customFormat="1" ht="12" customHeight="1">
      <c r="B82" s="35"/>
      <c r="C82" s="30" t="s">
        <v>22</v>
      </c>
      <c r="D82" s="36"/>
      <c r="E82" s="36"/>
      <c r="F82" s="28" t="str">
        <f>F12</f>
        <v>Cheb</v>
      </c>
      <c r="G82" s="36"/>
      <c r="H82" s="36"/>
      <c r="I82" s="110" t="s">
        <v>24</v>
      </c>
      <c r="J82" s="59" t="str">
        <f>IF(J12="","",J12)</f>
        <v>3. 3. 2019</v>
      </c>
      <c r="K82" s="36"/>
      <c r="L82" s="39"/>
    </row>
    <row r="83" spans="2:12" s="1" customFormat="1" ht="6.95" customHeight="1">
      <c r="B83" s="35"/>
      <c r="C83" s="36"/>
      <c r="D83" s="36"/>
      <c r="E83" s="36"/>
      <c r="F83" s="36"/>
      <c r="G83" s="36"/>
      <c r="H83" s="36"/>
      <c r="I83" s="108"/>
      <c r="J83" s="36"/>
      <c r="K83" s="36"/>
      <c r="L83" s="39"/>
    </row>
    <row r="84" spans="2:12" s="1" customFormat="1" ht="27.95" customHeight="1">
      <c r="B84" s="35"/>
      <c r="C84" s="30" t="s">
        <v>26</v>
      </c>
      <c r="D84" s="36"/>
      <c r="E84" s="36"/>
      <c r="F84" s="28" t="str">
        <f>E15</f>
        <v>Město Cheb</v>
      </c>
      <c r="G84" s="36"/>
      <c r="H84" s="36"/>
      <c r="I84" s="110" t="s">
        <v>34</v>
      </c>
      <c r="J84" s="33" t="str">
        <f>E21</f>
        <v>Atelier Stoeckl s.r.o.</v>
      </c>
      <c r="K84" s="36"/>
      <c r="L84" s="39"/>
    </row>
    <row r="85" spans="2:12" s="1" customFormat="1" ht="15.2" customHeight="1">
      <c r="B85" s="35"/>
      <c r="C85" s="30" t="s">
        <v>32</v>
      </c>
      <c r="D85" s="36"/>
      <c r="E85" s="36"/>
      <c r="F85" s="28" t="str">
        <f>IF(E18="","",E18)</f>
        <v>Vyplň údaj</v>
      </c>
      <c r="G85" s="36"/>
      <c r="H85" s="36"/>
      <c r="I85" s="110" t="s">
        <v>39</v>
      </c>
      <c r="J85" s="33" t="str">
        <f>E24</f>
        <v>Ing. Václav Pastirik</v>
      </c>
      <c r="K85" s="36"/>
      <c r="L85" s="39"/>
    </row>
    <row r="86" spans="2:12" s="1" customFormat="1" ht="10.35" customHeight="1">
      <c r="B86" s="35"/>
      <c r="C86" s="36"/>
      <c r="D86" s="36"/>
      <c r="E86" s="36"/>
      <c r="F86" s="36"/>
      <c r="G86" s="36"/>
      <c r="H86" s="36"/>
      <c r="I86" s="108"/>
      <c r="J86" s="36"/>
      <c r="K86" s="36"/>
      <c r="L86" s="39"/>
    </row>
    <row r="87" spans="2:20" s="10" customFormat="1" ht="29.25" customHeight="1">
      <c r="B87" s="155"/>
      <c r="C87" s="156" t="s">
        <v>127</v>
      </c>
      <c r="D87" s="157" t="s">
        <v>63</v>
      </c>
      <c r="E87" s="157" t="s">
        <v>59</v>
      </c>
      <c r="F87" s="157" t="s">
        <v>60</v>
      </c>
      <c r="G87" s="157" t="s">
        <v>128</v>
      </c>
      <c r="H87" s="157" t="s">
        <v>129</v>
      </c>
      <c r="I87" s="158" t="s">
        <v>130</v>
      </c>
      <c r="J87" s="157" t="s">
        <v>110</v>
      </c>
      <c r="K87" s="159" t="s">
        <v>131</v>
      </c>
      <c r="L87" s="160"/>
      <c r="M87" s="68" t="s">
        <v>19</v>
      </c>
      <c r="N87" s="69" t="s">
        <v>48</v>
      </c>
      <c r="O87" s="69" t="s">
        <v>132</v>
      </c>
      <c r="P87" s="69" t="s">
        <v>133</v>
      </c>
      <c r="Q87" s="69" t="s">
        <v>134</v>
      </c>
      <c r="R87" s="69" t="s">
        <v>135</v>
      </c>
      <c r="S87" s="69" t="s">
        <v>136</v>
      </c>
      <c r="T87" s="70" t="s">
        <v>137</v>
      </c>
    </row>
    <row r="88" spans="2:63" s="1" customFormat="1" ht="22.9" customHeight="1">
      <c r="B88" s="35"/>
      <c r="C88" s="75" t="s">
        <v>138</v>
      </c>
      <c r="D88" s="36"/>
      <c r="E88" s="36"/>
      <c r="F88" s="36"/>
      <c r="G88" s="36"/>
      <c r="H88" s="36"/>
      <c r="I88" s="108"/>
      <c r="J88" s="161">
        <f>BK88</f>
        <v>0</v>
      </c>
      <c r="K88" s="36"/>
      <c r="L88" s="39"/>
      <c r="M88" s="71"/>
      <c r="N88" s="72"/>
      <c r="O88" s="72"/>
      <c r="P88" s="162">
        <f>P89+P128</f>
        <v>0</v>
      </c>
      <c r="Q88" s="72"/>
      <c r="R88" s="162">
        <f>R89+R128</f>
        <v>0.24606751000000004</v>
      </c>
      <c r="S88" s="72"/>
      <c r="T88" s="163">
        <f>T89+T128</f>
        <v>0.3618716</v>
      </c>
      <c r="AT88" s="18" t="s">
        <v>77</v>
      </c>
      <c r="AU88" s="18" t="s">
        <v>111</v>
      </c>
      <c r="BK88" s="164">
        <f>BK89+BK128</f>
        <v>0</v>
      </c>
    </row>
    <row r="89" spans="2:63" s="11" customFormat="1" ht="25.9" customHeight="1">
      <c r="B89" s="165"/>
      <c r="C89" s="166"/>
      <c r="D89" s="167" t="s">
        <v>77</v>
      </c>
      <c r="E89" s="168" t="s">
        <v>139</v>
      </c>
      <c r="F89" s="168" t="s">
        <v>140</v>
      </c>
      <c r="G89" s="166"/>
      <c r="H89" s="166"/>
      <c r="I89" s="169"/>
      <c r="J89" s="170">
        <f>BK89</f>
        <v>0</v>
      </c>
      <c r="K89" s="166"/>
      <c r="L89" s="171"/>
      <c r="M89" s="172"/>
      <c r="N89" s="173"/>
      <c r="O89" s="173"/>
      <c r="P89" s="174">
        <f>P90+P105+P115+P125</f>
        <v>0</v>
      </c>
      <c r="Q89" s="173"/>
      <c r="R89" s="174">
        <f>R90+R105+R115+R125</f>
        <v>0.16728143000000004</v>
      </c>
      <c r="S89" s="173"/>
      <c r="T89" s="175">
        <f>T90+T105+T115+T125</f>
        <v>0.323234</v>
      </c>
      <c r="AR89" s="176" t="s">
        <v>86</v>
      </c>
      <c r="AT89" s="177" t="s">
        <v>77</v>
      </c>
      <c r="AU89" s="177" t="s">
        <v>78</v>
      </c>
      <c r="AY89" s="176" t="s">
        <v>141</v>
      </c>
      <c r="BK89" s="178">
        <f>BK90+BK105+BK115+BK125</f>
        <v>0</v>
      </c>
    </row>
    <row r="90" spans="2:63" s="11" customFormat="1" ht="22.9" customHeight="1">
      <c r="B90" s="165"/>
      <c r="C90" s="166"/>
      <c r="D90" s="167" t="s">
        <v>77</v>
      </c>
      <c r="E90" s="179" t="s">
        <v>142</v>
      </c>
      <c r="F90" s="179" t="s">
        <v>143</v>
      </c>
      <c r="G90" s="166"/>
      <c r="H90" s="166"/>
      <c r="I90" s="169"/>
      <c r="J90" s="180">
        <f>BK90</f>
        <v>0</v>
      </c>
      <c r="K90" s="166"/>
      <c r="L90" s="171"/>
      <c r="M90" s="172"/>
      <c r="N90" s="173"/>
      <c r="O90" s="173"/>
      <c r="P90" s="174">
        <f>SUM(P91:P104)</f>
        <v>0</v>
      </c>
      <c r="Q90" s="173"/>
      <c r="R90" s="174">
        <f>SUM(R91:R104)</f>
        <v>0.16728143000000004</v>
      </c>
      <c r="S90" s="173"/>
      <c r="T90" s="175">
        <f>SUM(T91:T104)</f>
        <v>0</v>
      </c>
      <c r="AR90" s="176" t="s">
        <v>86</v>
      </c>
      <c r="AT90" s="177" t="s">
        <v>77</v>
      </c>
      <c r="AU90" s="177" t="s">
        <v>86</v>
      </c>
      <c r="AY90" s="176" t="s">
        <v>141</v>
      </c>
      <c r="BK90" s="178">
        <f>SUM(BK91:BK104)</f>
        <v>0</v>
      </c>
    </row>
    <row r="91" spans="2:65" s="1" customFormat="1" ht="16.5" customHeight="1">
      <c r="B91" s="35"/>
      <c r="C91" s="181" t="s">
        <v>86</v>
      </c>
      <c r="D91" s="181" t="s">
        <v>146</v>
      </c>
      <c r="E91" s="182" t="s">
        <v>194</v>
      </c>
      <c r="F91" s="183" t="s">
        <v>195</v>
      </c>
      <c r="G91" s="184" t="s">
        <v>149</v>
      </c>
      <c r="H91" s="185">
        <v>5.98</v>
      </c>
      <c r="I91" s="186"/>
      <c r="J91" s="187">
        <f>ROUND(I91*H91,2)</f>
        <v>0</v>
      </c>
      <c r="K91" s="183" t="s">
        <v>150</v>
      </c>
      <c r="L91" s="39"/>
      <c r="M91" s="188" t="s">
        <v>19</v>
      </c>
      <c r="N91" s="189" t="s">
        <v>49</v>
      </c>
      <c r="O91" s="64"/>
      <c r="P91" s="190">
        <f>O91*H91</f>
        <v>0</v>
      </c>
      <c r="Q91" s="190">
        <v>0.00026</v>
      </c>
      <c r="R91" s="190">
        <f>Q91*H91</f>
        <v>0.0015548</v>
      </c>
      <c r="S91" s="190">
        <v>0</v>
      </c>
      <c r="T91" s="191">
        <f>S91*H91</f>
        <v>0</v>
      </c>
      <c r="AR91" s="192" t="s">
        <v>151</v>
      </c>
      <c r="AT91" s="192" t="s">
        <v>146</v>
      </c>
      <c r="AU91" s="192" t="s">
        <v>88</v>
      </c>
      <c r="AY91" s="18" t="s">
        <v>141</v>
      </c>
      <c r="BE91" s="193">
        <f>IF(N91="základní",J91,0)</f>
        <v>0</v>
      </c>
      <c r="BF91" s="193">
        <f>IF(N91="snížená",J91,0)</f>
        <v>0</v>
      </c>
      <c r="BG91" s="193">
        <f>IF(N91="zákl. přenesená",J91,0)</f>
        <v>0</v>
      </c>
      <c r="BH91" s="193">
        <f>IF(N91="sníž. přenesená",J91,0)</f>
        <v>0</v>
      </c>
      <c r="BI91" s="193">
        <f>IF(N91="nulová",J91,0)</f>
        <v>0</v>
      </c>
      <c r="BJ91" s="18" t="s">
        <v>86</v>
      </c>
      <c r="BK91" s="193">
        <f>ROUND(I91*H91,2)</f>
        <v>0</v>
      </c>
      <c r="BL91" s="18" t="s">
        <v>151</v>
      </c>
      <c r="BM91" s="192" t="s">
        <v>785</v>
      </c>
    </row>
    <row r="92" spans="2:47" s="1" customFormat="1" ht="19.5">
      <c r="B92" s="35"/>
      <c r="C92" s="36"/>
      <c r="D92" s="196" t="s">
        <v>202</v>
      </c>
      <c r="E92" s="36"/>
      <c r="F92" s="238" t="s">
        <v>786</v>
      </c>
      <c r="G92" s="36"/>
      <c r="H92" s="36"/>
      <c r="I92" s="108"/>
      <c r="J92" s="36"/>
      <c r="K92" s="36"/>
      <c r="L92" s="39"/>
      <c r="M92" s="239"/>
      <c r="N92" s="64"/>
      <c r="O92" s="64"/>
      <c r="P92" s="64"/>
      <c r="Q92" s="64"/>
      <c r="R92" s="64"/>
      <c r="S92" s="64"/>
      <c r="T92" s="65"/>
      <c r="AT92" s="18" t="s">
        <v>202</v>
      </c>
      <c r="AU92" s="18" t="s">
        <v>88</v>
      </c>
    </row>
    <row r="93" spans="2:51" s="12" customFormat="1" ht="11.25">
      <c r="B93" s="194"/>
      <c r="C93" s="195"/>
      <c r="D93" s="196" t="s">
        <v>154</v>
      </c>
      <c r="E93" s="197" t="s">
        <v>19</v>
      </c>
      <c r="F93" s="198" t="s">
        <v>214</v>
      </c>
      <c r="G93" s="195"/>
      <c r="H93" s="197" t="s">
        <v>19</v>
      </c>
      <c r="I93" s="199"/>
      <c r="J93" s="195"/>
      <c r="K93" s="195"/>
      <c r="L93" s="200"/>
      <c r="M93" s="201"/>
      <c r="N93" s="202"/>
      <c r="O93" s="202"/>
      <c r="P93" s="202"/>
      <c r="Q93" s="202"/>
      <c r="R93" s="202"/>
      <c r="S93" s="202"/>
      <c r="T93" s="203"/>
      <c r="AT93" s="204" t="s">
        <v>154</v>
      </c>
      <c r="AU93" s="204" t="s">
        <v>88</v>
      </c>
      <c r="AV93" s="12" t="s">
        <v>86</v>
      </c>
      <c r="AW93" s="12" t="s">
        <v>38</v>
      </c>
      <c r="AX93" s="12" t="s">
        <v>78</v>
      </c>
      <c r="AY93" s="204" t="s">
        <v>141</v>
      </c>
    </row>
    <row r="94" spans="2:51" s="13" customFormat="1" ht="11.25">
      <c r="B94" s="205"/>
      <c r="C94" s="206"/>
      <c r="D94" s="196" t="s">
        <v>154</v>
      </c>
      <c r="E94" s="207" t="s">
        <v>19</v>
      </c>
      <c r="F94" s="208" t="s">
        <v>787</v>
      </c>
      <c r="G94" s="206"/>
      <c r="H94" s="209">
        <v>5.98</v>
      </c>
      <c r="I94" s="210"/>
      <c r="J94" s="206"/>
      <c r="K94" s="206"/>
      <c r="L94" s="211"/>
      <c r="M94" s="212"/>
      <c r="N94" s="213"/>
      <c r="O94" s="213"/>
      <c r="P94" s="213"/>
      <c r="Q94" s="213"/>
      <c r="R94" s="213"/>
      <c r="S94" s="213"/>
      <c r="T94" s="214"/>
      <c r="AT94" s="215" t="s">
        <v>154</v>
      </c>
      <c r="AU94" s="215" t="s">
        <v>88</v>
      </c>
      <c r="AV94" s="13" t="s">
        <v>88</v>
      </c>
      <c r="AW94" s="13" t="s">
        <v>38</v>
      </c>
      <c r="AX94" s="13" t="s">
        <v>86</v>
      </c>
      <c r="AY94" s="215" t="s">
        <v>141</v>
      </c>
    </row>
    <row r="95" spans="2:65" s="1" customFormat="1" ht="24" customHeight="1">
      <c r="B95" s="35"/>
      <c r="C95" s="181" t="s">
        <v>88</v>
      </c>
      <c r="D95" s="181" t="s">
        <v>146</v>
      </c>
      <c r="E95" s="182" t="s">
        <v>788</v>
      </c>
      <c r="F95" s="183" t="s">
        <v>789</v>
      </c>
      <c r="G95" s="184" t="s">
        <v>149</v>
      </c>
      <c r="H95" s="185">
        <v>5.98</v>
      </c>
      <c r="I95" s="186"/>
      <c r="J95" s="187">
        <f>ROUND(I95*H95,2)</f>
        <v>0</v>
      </c>
      <c r="K95" s="183" t="s">
        <v>150</v>
      </c>
      <c r="L95" s="39"/>
      <c r="M95" s="188" t="s">
        <v>19</v>
      </c>
      <c r="N95" s="189" t="s">
        <v>49</v>
      </c>
      <c r="O95" s="64"/>
      <c r="P95" s="190">
        <f>O95*H95</f>
        <v>0</v>
      </c>
      <c r="Q95" s="190">
        <v>0.01899</v>
      </c>
      <c r="R95" s="190">
        <f>Q95*H95</f>
        <v>0.11356020000000001</v>
      </c>
      <c r="S95" s="190">
        <v>0</v>
      </c>
      <c r="T95" s="191">
        <f>S95*H95</f>
        <v>0</v>
      </c>
      <c r="AR95" s="192" t="s">
        <v>151</v>
      </c>
      <c r="AT95" s="192" t="s">
        <v>146</v>
      </c>
      <c r="AU95" s="192" t="s">
        <v>88</v>
      </c>
      <c r="AY95" s="18" t="s">
        <v>141</v>
      </c>
      <c r="BE95" s="193">
        <f>IF(N95="základní",J95,0)</f>
        <v>0</v>
      </c>
      <c r="BF95" s="193">
        <f>IF(N95="snížená",J95,0)</f>
        <v>0</v>
      </c>
      <c r="BG95" s="193">
        <f>IF(N95="zákl. přenesená",J95,0)</f>
        <v>0</v>
      </c>
      <c r="BH95" s="193">
        <f>IF(N95="sníž. přenesená",J95,0)</f>
        <v>0</v>
      </c>
      <c r="BI95" s="193">
        <f>IF(N95="nulová",J95,0)</f>
        <v>0</v>
      </c>
      <c r="BJ95" s="18" t="s">
        <v>86</v>
      </c>
      <c r="BK95" s="193">
        <f>ROUND(I95*H95,2)</f>
        <v>0</v>
      </c>
      <c r="BL95" s="18" t="s">
        <v>151</v>
      </c>
      <c r="BM95" s="192" t="s">
        <v>790</v>
      </c>
    </row>
    <row r="96" spans="2:65" s="1" customFormat="1" ht="24" customHeight="1">
      <c r="B96" s="35"/>
      <c r="C96" s="181" t="s">
        <v>152</v>
      </c>
      <c r="D96" s="181" t="s">
        <v>146</v>
      </c>
      <c r="E96" s="182" t="s">
        <v>791</v>
      </c>
      <c r="F96" s="183" t="s">
        <v>792</v>
      </c>
      <c r="G96" s="184" t="s">
        <v>149</v>
      </c>
      <c r="H96" s="185">
        <v>5.98</v>
      </c>
      <c r="I96" s="186"/>
      <c r="J96" s="187">
        <f>ROUND(I96*H96,2)</f>
        <v>0</v>
      </c>
      <c r="K96" s="183" t="s">
        <v>150</v>
      </c>
      <c r="L96" s="39"/>
      <c r="M96" s="188" t="s">
        <v>19</v>
      </c>
      <c r="N96" s="189" t="s">
        <v>49</v>
      </c>
      <c r="O96" s="64"/>
      <c r="P96" s="190">
        <f>O96*H96</f>
        <v>0</v>
      </c>
      <c r="Q96" s="190">
        <v>0.00438</v>
      </c>
      <c r="R96" s="190">
        <f>Q96*H96</f>
        <v>0.026192400000000005</v>
      </c>
      <c r="S96" s="190">
        <v>0</v>
      </c>
      <c r="T96" s="191">
        <f>S96*H96</f>
        <v>0</v>
      </c>
      <c r="AR96" s="192" t="s">
        <v>151</v>
      </c>
      <c r="AT96" s="192" t="s">
        <v>146</v>
      </c>
      <c r="AU96" s="192" t="s">
        <v>88</v>
      </c>
      <c r="AY96" s="18" t="s">
        <v>141</v>
      </c>
      <c r="BE96" s="193">
        <f>IF(N96="základní",J96,0)</f>
        <v>0</v>
      </c>
      <c r="BF96" s="193">
        <f>IF(N96="snížená",J96,0)</f>
        <v>0</v>
      </c>
      <c r="BG96" s="193">
        <f>IF(N96="zákl. přenesená",J96,0)</f>
        <v>0</v>
      </c>
      <c r="BH96" s="193">
        <f>IF(N96="sníž. přenesená",J96,0)</f>
        <v>0</v>
      </c>
      <c r="BI96" s="193">
        <f>IF(N96="nulová",J96,0)</f>
        <v>0</v>
      </c>
      <c r="BJ96" s="18" t="s">
        <v>86</v>
      </c>
      <c r="BK96" s="193">
        <f>ROUND(I96*H96,2)</f>
        <v>0</v>
      </c>
      <c r="BL96" s="18" t="s">
        <v>151</v>
      </c>
      <c r="BM96" s="192" t="s">
        <v>793</v>
      </c>
    </row>
    <row r="97" spans="2:47" s="1" customFormat="1" ht="29.25">
      <c r="B97" s="35"/>
      <c r="C97" s="36"/>
      <c r="D97" s="196" t="s">
        <v>200</v>
      </c>
      <c r="E97" s="36"/>
      <c r="F97" s="238" t="s">
        <v>794</v>
      </c>
      <c r="G97" s="36"/>
      <c r="H97" s="36"/>
      <c r="I97" s="108"/>
      <c r="J97" s="36"/>
      <c r="K97" s="36"/>
      <c r="L97" s="39"/>
      <c r="M97" s="239"/>
      <c r="N97" s="64"/>
      <c r="O97" s="64"/>
      <c r="P97" s="64"/>
      <c r="Q97" s="64"/>
      <c r="R97" s="64"/>
      <c r="S97" s="64"/>
      <c r="T97" s="65"/>
      <c r="AT97" s="18" t="s">
        <v>200</v>
      </c>
      <c r="AU97" s="18" t="s">
        <v>88</v>
      </c>
    </row>
    <row r="98" spans="2:65" s="1" customFormat="1" ht="16.5" customHeight="1">
      <c r="B98" s="35"/>
      <c r="C98" s="181" t="s">
        <v>151</v>
      </c>
      <c r="D98" s="181" t="s">
        <v>146</v>
      </c>
      <c r="E98" s="182" t="s">
        <v>315</v>
      </c>
      <c r="F98" s="183" t="s">
        <v>316</v>
      </c>
      <c r="G98" s="184" t="s">
        <v>287</v>
      </c>
      <c r="H98" s="185">
        <v>18.246</v>
      </c>
      <c r="I98" s="186"/>
      <c r="J98" s="187">
        <f>ROUND(I98*H98,2)</f>
        <v>0</v>
      </c>
      <c r="K98" s="183" t="s">
        <v>150</v>
      </c>
      <c r="L98" s="39"/>
      <c r="M98" s="188" t="s">
        <v>19</v>
      </c>
      <c r="N98" s="189" t="s">
        <v>49</v>
      </c>
      <c r="O98" s="64"/>
      <c r="P98" s="190">
        <f>O98*H98</f>
        <v>0</v>
      </c>
      <c r="Q98" s="190">
        <v>0.00025</v>
      </c>
      <c r="R98" s="190">
        <f>Q98*H98</f>
        <v>0.0045615</v>
      </c>
      <c r="S98" s="190">
        <v>0</v>
      </c>
      <c r="T98" s="191">
        <f>S98*H98</f>
        <v>0</v>
      </c>
      <c r="AR98" s="192" t="s">
        <v>151</v>
      </c>
      <c r="AT98" s="192" t="s">
        <v>146</v>
      </c>
      <c r="AU98" s="192" t="s">
        <v>88</v>
      </c>
      <c r="AY98" s="18" t="s">
        <v>141</v>
      </c>
      <c r="BE98" s="193">
        <f>IF(N98="základní",J98,0)</f>
        <v>0</v>
      </c>
      <c r="BF98" s="193">
        <f>IF(N98="snížená",J98,0)</f>
        <v>0</v>
      </c>
      <c r="BG98" s="193">
        <f>IF(N98="zákl. přenesená",J98,0)</f>
        <v>0</v>
      </c>
      <c r="BH98" s="193">
        <f>IF(N98="sníž. přenesená",J98,0)</f>
        <v>0</v>
      </c>
      <c r="BI98" s="193">
        <f>IF(N98="nulová",J98,0)</f>
        <v>0</v>
      </c>
      <c r="BJ98" s="18" t="s">
        <v>86</v>
      </c>
      <c r="BK98" s="193">
        <f>ROUND(I98*H98,2)</f>
        <v>0</v>
      </c>
      <c r="BL98" s="18" t="s">
        <v>151</v>
      </c>
      <c r="BM98" s="192" t="s">
        <v>795</v>
      </c>
    </row>
    <row r="99" spans="2:47" s="1" customFormat="1" ht="58.5">
      <c r="B99" s="35"/>
      <c r="C99" s="36"/>
      <c r="D99" s="196" t="s">
        <v>200</v>
      </c>
      <c r="E99" s="36"/>
      <c r="F99" s="238" t="s">
        <v>307</v>
      </c>
      <c r="G99" s="36"/>
      <c r="H99" s="36"/>
      <c r="I99" s="108"/>
      <c r="J99" s="36"/>
      <c r="K99" s="36"/>
      <c r="L99" s="39"/>
      <c r="M99" s="239"/>
      <c r="N99" s="64"/>
      <c r="O99" s="64"/>
      <c r="P99" s="64"/>
      <c r="Q99" s="64"/>
      <c r="R99" s="64"/>
      <c r="S99" s="64"/>
      <c r="T99" s="65"/>
      <c r="AT99" s="18" t="s">
        <v>200</v>
      </c>
      <c r="AU99" s="18" t="s">
        <v>88</v>
      </c>
    </row>
    <row r="100" spans="2:65" s="1" customFormat="1" ht="16.5" customHeight="1">
      <c r="B100" s="35"/>
      <c r="C100" s="240" t="s">
        <v>216</v>
      </c>
      <c r="D100" s="240" t="s">
        <v>227</v>
      </c>
      <c r="E100" s="241" t="s">
        <v>326</v>
      </c>
      <c r="F100" s="242" t="s">
        <v>327</v>
      </c>
      <c r="G100" s="243" t="s">
        <v>287</v>
      </c>
      <c r="H100" s="244">
        <v>20.071</v>
      </c>
      <c r="I100" s="245"/>
      <c r="J100" s="246">
        <f>ROUND(I100*H100,2)</f>
        <v>0</v>
      </c>
      <c r="K100" s="242" t="s">
        <v>150</v>
      </c>
      <c r="L100" s="247"/>
      <c r="M100" s="248" t="s">
        <v>19</v>
      </c>
      <c r="N100" s="249" t="s">
        <v>49</v>
      </c>
      <c r="O100" s="64"/>
      <c r="P100" s="190">
        <f>O100*H100</f>
        <v>0</v>
      </c>
      <c r="Q100" s="190">
        <v>3E-05</v>
      </c>
      <c r="R100" s="190">
        <f>Q100*H100</f>
        <v>0.0006021300000000001</v>
      </c>
      <c r="S100" s="190">
        <v>0</v>
      </c>
      <c r="T100" s="191">
        <f>S100*H100</f>
        <v>0</v>
      </c>
      <c r="AR100" s="192" t="s">
        <v>230</v>
      </c>
      <c r="AT100" s="192" t="s">
        <v>227</v>
      </c>
      <c r="AU100" s="192" t="s">
        <v>88</v>
      </c>
      <c r="AY100" s="18" t="s">
        <v>141</v>
      </c>
      <c r="BE100" s="193">
        <f>IF(N100="základní",J100,0)</f>
        <v>0</v>
      </c>
      <c r="BF100" s="193">
        <f>IF(N100="snížená",J100,0)</f>
        <v>0</v>
      </c>
      <c r="BG100" s="193">
        <f>IF(N100="zákl. přenesená",J100,0)</f>
        <v>0</v>
      </c>
      <c r="BH100" s="193">
        <f>IF(N100="sníž. přenesená",J100,0)</f>
        <v>0</v>
      </c>
      <c r="BI100" s="193">
        <f>IF(N100="nulová",J100,0)</f>
        <v>0</v>
      </c>
      <c r="BJ100" s="18" t="s">
        <v>86</v>
      </c>
      <c r="BK100" s="193">
        <f>ROUND(I100*H100,2)</f>
        <v>0</v>
      </c>
      <c r="BL100" s="18" t="s">
        <v>151</v>
      </c>
      <c r="BM100" s="192" t="s">
        <v>796</v>
      </c>
    </row>
    <row r="101" spans="2:51" s="12" customFormat="1" ht="11.25">
      <c r="B101" s="194"/>
      <c r="C101" s="195"/>
      <c r="D101" s="196" t="s">
        <v>154</v>
      </c>
      <c r="E101" s="197" t="s">
        <v>19</v>
      </c>
      <c r="F101" s="198" t="s">
        <v>797</v>
      </c>
      <c r="G101" s="195"/>
      <c r="H101" s="197" t="s">
        <v>19</v>
      </c>
      <c r="I101" s="199"/>
      <c r="J101" s="195"/>
      <c r="K101" s="195"/>
      <c r="L101" s="200"/>
      <c r="M101" s="201"/>
      <c r="N101" s="202"/>
      <c r="O101" s="202"/>
      <c r="P101" s="202"/>
      <c r="Q101" s="202"/>
      <c r="R101" s="202"/>
      <c r="S101" s="202"/>
      <c r="T101" s="203"/>
      <c r="AT101" s="204" t="s">
        <v>154</v>
      </c>
      <c r="AU101" s="204" t="s">
        <v>88</v>
      </c>
      <c r="AV101" s="12" t="s">
        <v>86</v>
      </c>
      <c r="AW101" s="12" t="s">
        <v>38</v>
      </c>
      <c r="AX101" s="12" t="s">
        <v>78</v>
      </c>
      <c r="AY101" s="204" t="s">
        <v>141</v>
      </c>
    </row>
    <row r="102" spans="2:51" s="13" customFormat="1" ht="11.25">
      <c r="B102" s="205"/>
      <c r="C102" s="206"/>
      <c r="D102" s="196" t="s">
        <v>154</v>
      </c>
      <c r="E102" s="207" t="s">
        <v>19</v>
      </c>
      <c r="F102" s="208" t="s">
        <v>798</v>
      </c>
      <c r="G102" s="206"/>
      <c r="H102" s="209">
        <v>18.246</v>
      </c>
      <c r="I102" s="210"/>
      <c r="J102" s="206"/>
      <c r="K102" s="206"/>
      <c r="L102" s="211"/>
      <c r="M102" s="212"/>
      <c r="N102" s="213"/>
      <c r="O102" s="213"/>
      <c r="P102" s="213"/>
      <c r="Q102" s="213"/>
      <c r="R102" s="213"/>
      <c r="S102" s="213"/>
      <c r="T102" s="214"/>
      <c r="AT102" s="215" t="s">
        <v>154</v>
      </c>
      <c r="AU102" s="215" t="s">
        <v>88</v>
      </c>
      <c r="AV102" s="13" t="s">
        <v>88</v>
      </c>
      <c r="AW102" s="13" t="s">
        <v>38</v>
      </c>
      <c r="AX102" s="13" t="s">
        <v>78</v>
      </c>
      <c r="AY102" s="215" t="s">
        <v>141</v>
      </c>
    </row>
    <row r="103" spans="2:51" s="13" customFormat="1" ht="11.25">
      <c r="B103" s="205"/>
      <c r="C103" s="206"/>
      <c r="D103" s="196" t="s">
        <v>154</v>
      </c>
      <c r="E103" s="207" t="s">
        <v>19</v>
      </c>
      <c r="F103" s="208" t="s">
        <v>799</v>
      </c>
      <c r="G103" s="206"/>
      <c r="H103" s="209">
        <v>20.071</v>
      </c>
      <c r="I103" s="210"/>
      <c r="J103" s="206"/>
      <c r="K103" s="206"/>
      <c r="L103" s="211"/>
      <c r="M103" s="212"/>
      <c r="N103" s="213"/>
      <c r="O103" s="213"/>
      <c r="P103" s="213"/>
      <c r="Q103" s="213"/>
      <c r="R103" s="213"/>
      <c r="S103" s="213"/>
      <c r="T103" s="214"/>
      <c r="AT103" s="215" t="s">
        <v>154</v>
      </c>
      <c r="AU103" s="215" t="s">
        <v>88</v>
      </c>
      <c r="AV103" s="13" t="s">
        <v>88</v>
      </c>
      <c r="AW103" s="13" t="s">
        <v>38</v>
      </c>
      <c r="AX103" s="13" t="s">
        <v>86</v>
      </c>
      <c r="AY103" s="215" t="s">
        <v>141</v>
      </c>
    </row>
    <row r="104" spans="2:65" s="1" customFormat="1" ht="24" customHeight="1">
      <c r="B104" s="35"/>
      <c r="C104" s="181" t="s">
        <v>142</v>
      </c>
      <c r="D104" s="181" t="s">
        <v>146</v>
      </c>
      <c r="E104" s="182" t="s">
        <v>339</v>
      </c>
      <c r="F104" s="183" t="s">
        <v>340</v>
      </c>
      <c r="G104" s="184" t="s">
        <v>149</v>
      </c>
      <c r="H104" s="185">
        <v>5.98</v>
      </c>
      <c r="I104" s="186"/>
      <c r="J104" s="187">
        <f>ROUND(I104*H104,2)</f>
        <v>0</v>
      </c>
      <c r="K104" s="183" t="s">
        <v>150</v>
      </c>
      <c r="L104" s="39"/>
      <c r="M104" s="188" t="s">
        <v>19</v>
      </c>
      <c r="N104" s="189" t="s">
        <v>49</v>
      </c>
      <c r="O104" s="64"/>
      <c r="P104" s="190">
        <f>O104*H104</f>
        <v>0</v>
      </c>
      <c r="Q104" s="190">
        <v>0.00348</v>
      </c>
      <c r="R104" s="190">
        <f>Q104*H104</f>
        <v>0.020810400000000003</v>
      </c>
      <c r="S104" s="190">
        <v>0</v>
      </c>
      <c r="T104" s="191">
        <f>S104*H104</f>
        <v>0</v>
      </c>
      <c r="AR104" s="192" t="s">
        <v>151</v>
      </c>
      <c r="AT104" s="192" t="s">
        <v>146</v>
      </c>
      <c r="AU104" s="192" t="s">
        <v>88</v>
      </c>
      <c r="AY104" s="18" t="s">
        <v>141</v>
      </c>
      <c r="BE104" s="193">
        <f>IF(N104="základní",J104,0)</f>
        <v>0</v>
      </c>
      <c r="BF104" s="193">
        <f>IF(N104="snížená",J104,0)</f>
        <v>0</v>
      </c>
      <c r="BG104" s="193">
        <f>IF(N104="zákl. přenesená",J104,0)</f>
        <v>0</v>
      </c>
      <c r="BH104" s="193">
        <f>IF(N104="sníž. přenesená",J104,0)</f>
        <v>0</v>
      </c>
      <c r="BI104" s="193">
        <f>IF(N104="nulová",J104,0)</f>
        <v>0</v>
      </c>
      <c r="BJ104" s="18" t="s">
        <v>86</v>
      </c>
      <c r="BK104" s="193">
        <f>ROUND(I104*H104,2)</f>
        <v>0</v>
      </c>
      <c r="BL104" s="18" t="s">
        <v>151</v>
      </c>
      <c r="BM104" s="192" t="s">
        <v>800</v>
      </c>
    </row>
    <row r="105" spans="2:63" s="11" customFormat="1" ht="22.9" customHeight="1">
      <c r="B105" s="165"/>
      <c r="C105" s="166"/>
      <c r="D105" s="167" t="s">
        <v>77</v>
      </c>
      <c r="E105" s="179" t="s">
        <v>242</v>
      </c>
      <c r="F105" s="179" t="s">
        <v>351</v>
      </c>
      <c r="G105" s="166"/>
      <c r="H105" s="166"/>
      <c r="I105" s="169"/>
      <c r="J105" s="180">
        <f>BK105</f>
        <v>0</v>
      </c>
      <c r="K105" s="166"/>
      <c r="L105" s="171"/>
      <c r="M105" s="172"/>
      <c r="N105" s="173"/>
      <c r="O105" s="173"/>
      <c r="P105" s="174">
        <f>SUM(P106:P114)</f>
        <v>0</v>
      </c>
      <c r="Q105" s="173"/>
      <c r="R105" s="174">
        <f>SUM(R106:R114)</f>
        <v>0</v>
      </c>
      <c r="S105" s="173"/>
      <c r="T105" s="175">
        <f>SUM(T106:T114)</f>
        <v>0.323234</v>
      </c>
      <c r="AR105" s="176" t="s">
        <v>86</v>
      </c>
      <c r="AT105" s="177" t="s">
        <v>77</v>
      </c>
      <c r="AU105" s="177" t="s">
        <v>86</v>
      </c>
      <c r="AY105" s="176" t="s">
        <v>141</v>
      </c>
      <c r="BK105" s="178">
        <f>SUM(BK106:BK114)</f>
        <v>0</v>
      </c>
    </row>
    <row r="106" spans="2:65" s="1" customFormat="1" ht="16.5" customHeight="1">
      <c r="B106" s="35"/>
      <c r="C106" s="181" t="s">
        <v>226</v>
      </c>
      <c r="D106" s="181" t="s">
        <v>146</v>
      </c>
      <c r="E106" s="182" t="s">
        <v>801</v>
      </c>
      <c r="F106" s="183" t="s">
        <v>802</v>
      </c>
      <c r="G106" s="184" t="s">
        <v>149</v>
      </c>
      <c r="H106" s="185">
        <v>16.646</v>
      </c>
      <c r="I106" s="186"/>
      <c r="J106" s="187">
        <f>ROUND(I106*H106,2)</f>
        <v>0</v>
      </c>
      <c r="K106" s="183" t="s">
        <v>150</v>
      </c>
      <c r="L106" s="39"/>
      <c r="M106" s="188" t="s">
        <v>19</v>
      </c>
      <c r="N106" s="189" t="s">
        <v>49</v>
      </c>
      <c r="O106" s="64"/>
      <c r="P106" s="190">
        <f>O106*H106</f>
        <v>0</v>
      </c>
      <c r="Q106" s="190">
        <v>0</v>
      </c>
      <c r="R106" s="190">
        <f>Q106*H106</f>
        <v>0</v>
      </c>
      <c r="S106" s="190">
        <v>0.009</v>
      </c>
      <c r="T106" s="191">
        <f>S106*H106</f>
        <v>0.149814</v>
      </c>
      <c r="AR106" s="192" t="s">
        <v>151</v>
      </c>
      <c r="AT106" s="192" t="s">
        <v>146</v>
      </c>
      <c r="AU106" s="192" t="s">
        <v>88</v>
      </c>
      <c r="AY106" s="18" t="s">
        <v>141</v>
      </c>
      <c r="BE106" s="193">
        <f>IF(N106="základní",J106,0)</f>
        <v>0</v>
      </c>
      <c r="BF106" s="193">
        <f>IF(N106="snížená",J106,0)</f>
        <v>0</v>
      </c>
      <c r="BG106" s="193">
        <f>IF(N106="zákl. přenesená",J106,0)</f>
        <v>0</v>
      </c>
      <c r="BH106" s="193">
        <f>IF(N106="sníž. přenesená",J106,0)</f>
        <v>0</v>
      </c>
      <c r="BI106" s="193">
        <f>IF(N106="nulová",J106,0)</f>
        <v>0</v>
      </c>
      <c r="BJ106" s="18" t="s">
        <v>86</v>
      </c>
      <c r="BK106" s="193">
        <f>ROUND(I106*H106,2)</f>
        <v>0</v>
      </c>
      <c r="BL106" s="18" t="s">
        <v>151</v>
      </c>
      <c r="BM106" s="192" t="s">
        <v>803</v>
      </c>
    </row>
    <row r="107" spans="2:47" s="1" customFormat="1" ht="48.75">
      <c r="B107" s="35"/>
      <c r="C107" s="36"/>
      <c r="D107" s="196" t="s">
        <v>200</v>
      </c>
      <c r="E107" s="36"/>
      <c r="F107" s="238" t="s">
        <v>804</v>
      </c>
      <c r="G107" s="36"/>
      <c r="H107" s="36"/>
      <c r="I107" s="108"/>
      <c r="J107" s="36"/>
      <c r="K107" s="36"/>
      <c r="L107" s="39"/>
      <c r="M107" s="239"/>
      <c r="N107" s="64"/>
      <c r="O107" s="64"/>
      <c r="P107" s="64"/>
      <c r="Q107" s="64"/>
      <c r="R107" s="64"/>
      <c r="S107" s="64"/>
      <c r="T107" s="65"/>
      <c r="AT107" s="18" t="s">
        <v>200</v>
      </c>
      <c r="AU107" s="18" t="s">
        <v>88</v>
      </c>
    </row>
    <row r="108" spans="2:47" s="1" customFormat="1" ht="19.5">
      <c r="B108" s="35"/>
      <c r="C108" s="36"/>
      <c r="D108" s="196" t="s">
        <v>202</v>
      </c>
      <c r="E108" s="36"/>
      <c r="F108" s="238" t="s">
        <v>805</v>
      </c>
      <c r="G108" s="36"/>
      <c r="H108" s="36"/>
      <c r="I108" s="108"/>
      <c r="J108" s="36"/>
      <c r="K108" s="36"/>
      <c r="L108" s="39"/>
      <c r="M108" s="239"/>
      <c r="N108" s="64"/>
      <c r="O108" s="64"/>
      <c r="P108" s="64"/>
      <c r="Q108" s="64"/>
      <c r="R108" s="64"/>
      <c r="S108" s="64"/>
      <c r="T108" s="65"/>
      <c r="AT108" s="18" t="s">
        <v>202</v>
      </c>
      <c r="AU108" s="18" t="s">
        <v>88</v>
      </c>
    </row>
    <row r="109" spans="2:51" s="12" customFormat="1" ht="11.25">
      <c r="B109" s="194"/>
      <c r="C109" s="195"/>
      <c r="D109" s="196" t="s">
        <v>154</v>
      </c>
      <c r="E109" s="197" t="s">
        <v>19</v>
      </c>
      <c r="F109" s="198" t="s">
        <v>806</v>
      </c>
      <c r="G109" s="195"/>
      <c r="H109" s="197" t="s">
        <v>19</v>
      </c>
      <c r="I109" s="199"/>
      <c r="J109" s="195"/>
      <c r="K109" s="195"/>
      <c r="L109" s="200"/>
      <c r="M109" s="201"/>
      <c r="N109" s="202"/>
      <c r="O109" s="202"/>
      <c r="P109" s="202"/>
      <c r="Q109" s="202"/>
      <c r="R109" s="202"/>
      <c r="S109" s="202"/>
      <c r="T109" s="203"/>
      <c r="AT109" s="204" t="s">
        <v>154</v>
      </c>
      <c r="AU109" s="204" t="s">
        <v>88</v>
      </c>
      <c r="AV109" s="12" t="s">
        <v>86</v>
      </c>
      <c r="AW109" s="12" t="s">
        <v>38</v>
      </c>
      <c r="AX109" s="12" t="s">
        <v>78</v>
      </c>
      <c r="AY109" s="204" t="s">
        <v>141</v>
      </c>
    </row>
    <row r="110" spans="2:51" s="13" customFormat="1" ht="11.25">
      <c r="B110" s="205"/>
      <c r="C110" s="206"/>
      <c r="D110" s="196" t="s">
        <v>154</v>
      </c>
      <c r="E110" s="207" t="s">
        <v>19</v>
      </c>
      <c r="F110" s="208" t="s">
        <v>807</v>
      </c>
      <c r="G110" s="206"/>
      <c r="H110" s="209">
        <v>16.646</v>
      </c>
      <c r="I110" s="210"/>
      <c r="J110" s="206"/>
      <c r="K110" s="206"/>
      <c r="L110" s="211"/>
      <c r="M110" s="212"/>
      <c r="N110" s="213"/>
      <c r="O110" s="213"/>
      <c r="P110" s="213"/>
      <c r="Q110" s="213"/>
      <c r="R110" s="213"/>
      <c r="S110" s="213"/>
      <c r="T110" s="214"/>
      <c r="AT110" s="215" t="s">
        <v>154</v>
      </c>
      <c r="AU110" s="215" t="s">
        <v>88</v>
      </c>
      <c r="AV110" s="13" t="s">
        <v>88</v>
      </c>
      <c r="AW110" s="13" t="s">
        <v>38</v>
      </c>
      <c r="AX110" s="13" t="s">
        <v>86</v>
      </c>
      <c r="AY110" s="215" t="s">
        <v>141</v>
      </c>
    </row>
    <row r="111" spans="2:65" s="1" customFormat="1" ht="24" customHeight="1">
      <c r="B111" s="35"/>
      <c r="C111" s="181" t="s">
        <v>230</v>
      </c>
      <c r="D111" s="181" t="s">
        <v>146</v>
      </c>
      <c r="E111" s="182" t="s">
        <v>808</v>
      </c>
      <c r="F111" s="183" t="s">
        <v>809</v>
      </c>
      <c r="G111" s="184" t="s">
        <v>149</v>
      </c>
      <c r="H111" s="185">
        <v>5.98</v>
      </c>
      <c r="I111" s="186"/>
      <c r="J111" s="187">
        <f>ROUND(I111*H111,2)</f>
        <v>0</v>
      </c>
      <c r="K111" s="183" t="s">
        <v>150</v>
      </c>
      <c r="L111" s="39"/>
      <c r="M111" s="188" t="s">
        <v>19</v>
      </c>
      <c r="N111" s="189" t="s">
        <v>49</v>
      </c>
      <c r="O111" s="64"/>
      <c r="P111" s="190">
        <f>O111*H111</f>
        <v>0</v>
      </c>
      <c r="Q111" s="190">
        <v>0</v>
      </c>
      <c r="R111" s="190">
        <f>Q111*H111</f>
        <v>0</v>
      </c>
      <c r="S111" s="190">
        <v>0.029</v>
      </c>
      <c r="T111" s="191">
        <f>S111*H111</f>
        <v>0.17342000000000002</v>
      </c>
      <c r="AR111" s="192" t="s">
        <v>151</v>
      </c>
      <c r="AT111" s="192" t="s">
        <v>146</v>
      </c>
      <c r="AU111" s="192" t="s">
        <v>88</v>
      </c>
      <c r="AY111" s="18" t="s">
        <v>141</v>
      </c>
      <c r="BE111" s="193">
        <f>IF(N111="základní",J111,0)</f>
        <v>0</v>
      </c>
      <c r="BF111" s="193">
        <f>IF(N111="snížená",J111,0)</f>
        <v>0</v>
      </c>
      <c r="BG111" s="193">
        <f>IF(N111="zákl. přenesená",J111,0)</f>
        <v>0</v>
      </c>
      <c r="BH111" s="193">
        <f>IF(N111="sníž. přenesená",J111,0)</f>
        <v>0</v>
      </c>
      <c r="BI111" s="193">
        <f>IF(N111="nulová",J111,0)</f>
        <v>0</v>
      </c>
      <c r="BJ111" s="18" t="s">
        <v>86</v>
      </c>
      <c r="BK111" s="193">
        <f>ROUND(I111*H111,2)</f>
        <v>0</v>
      </c>
      <c r="BL111" s="18" t="s">
        <v>151</v>
      </c>
      <c r="BM111" s="192" t="s">
        <v>810</v>
      </c>
    </row>
    <row r="112" spans="2:47" s="1" customFormat="1" ht="19.5">
      <c r="B112" s="35"/>
      <c r="C112" s="36"/>
      <c r="D112" s="196" t="s">
        <v>202</v>
      </c>
      <c r="E112" s="36"/>
      <c r="F112" s="238" t="s">
        <v>811</v>
      </c>
      <c r="G112" s="36"/>
      <c r="H112" s="36"/>
      <c r="I112" s="108"/>
      <c r="J112" s="36"/>
      <c r="K112" s="36"/>
      <c r="L112" s="39"/>
      <c r="M112" s="239"/>
      <c r="N112" s="64"/>
      <c r="O112" s="64"/>
      <c r="P112" s="64"/>
      <c r="Q112" s="64"/>
      <c r="R112" s="64"/>
      <c r="S112" s="64"/>
      <c r="T112" s="65"/>
      <c r="AT112" s="18" t="s">
        <v>202</v>
      </c>
      <c r="AU112" s="18" t="s">
        <v>88</v>
      </c>
    </row>
    <row r="113" spans="2:51" s="12" customFormat="1" ht="11.25">
      <c r="B113" s="194"/>
      <c r="C113" s="195"/>
      <c r="D113" s="196" t="s">
        <v>154</v>
      </c>
      <c r="E113" s="197" t="s">
        <v>19</v>
      </c>
      <c r="F113" s="198" t="s">
        <v>806</v>
      </c>
      <c r="G113" s="195"/>
      <c r="H113" s="197" t="s">
        <v>19</v>
      </c>
      <c r="I113" s="199"/>
      <c r="J113" s="195"/>
      <c r="K113" s="195"/>
      <c r="L113" s="200"/>
      <c r="M113" s="201"/>
      <c r="N113" s="202"/>
      <c r="O113" s="202"/>
      <c r="P113" s="202"/>
      <c r="Q113" s="202"/>
      <c r="R113" s="202"/>
      <c r="S113" s="202"/>
      <c r="T113" s="203"/>
      <c r="AT113" s="204" t="s">
        <v>154</v>
      </c>
      <c r="AU113" s="204" t="s">
        <v>88</v>
      </c>
      <c r="AV113" s="12" t="s">
        <v>86</v>
      </c>
      <c r="AW113" s="12" t="s">
        <v>38</v>
      </c>
      <c r="AX113" s="12" t="s">
        <v>78</v>
      </c>
      <c r="AY113" s="204" t="s">
        <v>141</v>
      </c>
    </row>
    <row r="114" spans="2:51" s="13" customFormat="1" ht="11.25">
      <c r="B114" s="205"/>
      <c r="C114" s="206"/>
      <c r="D114" s="196" t="s">
        <v>154</v>
      </c>
      <c r="E114" s="207" t="s">
        <v>19</v>
      </c>
      <c r="F114" s="208" t="s">
        <v>812</v>
      </c>
      <c r="G114" s="206"/>
      <c r="H114" s="209">
        <v>5.98</v>
      </c>
      <c r="I114" s="210"/>
      <c r="J114" s="206"/>
      <c r="K114" s="206"/>
      <c r="L114" s="211"/>
      <c r="M114" s="212"/>
      <c r="N114" s="213"/>
      <c r="O114" s="213"/>
      <c r="P114" s="213"/>
      <c r="Q114" s="213"/>
      <c r="R114" s="213"/>
      <c r="S114" s="213"/>
      <c r="T114" s="214"/>
      <c r="AT114" s="215" t="s">
        <v>154</v>
      </c>
      <c r="AU114" s="215" t="s">
        <v>88</v>
      </c>
      <c r="AV114" s="13" t="s">
        <v>88</v>
      </c>
      <c r="AW114" s="13" t="s">
        <v>38</v>
      </c>
      <c r="AX114" s="13" t="s">
        <v>86</v>
      </c>
      <c r="AY114" s="215" t="s">
        <v>141</v>
      </c>
    </row>
    <row r="115" spans="2:63" s="11" customFormat="1" ht="22.9" customHeight="1">
      <c r="B115" s="165"/>
      <c r="C115" s="166"/>
      <c r="D115" s="167" t="s">
        <v>77</v>
      </c>
      <c r="E115" s="179" t="s">
        <v>395</v>
      </c>
      <c r="F115" s="179" t="s">
        <v>396</v>
      </c>
      <c r="G115" s="166"/>
      <c r="H115" s="166"/>
      <c r="I115" s="169"/>
      <c r="J115" s="180">
        <f>BK115</f>
        <v>0</v>
      </c>
      <c r="K115" s="166"/>
      <c r="L115" s="171"/>
      <c r="M115" s="172"/>
      <c r="N115" s="173"/>
      <c r="O115" s="173"/>
      <c r="P115" s="174">
        <f>SUM(P116:P124)</f>
        <v>0</v>
      </c>
      <c r="Q115" s="173"/>
      <c r="R115" s="174">
        <f>SUM(R116:R124)</f>
        <v>0</v>
      </c>
      <c r="S115" s="173"/>
      <c r="T115" s="175">
        <f>SUM(T116:T124)</f>
        <v>0</v>
      </c>
      <c r="AR115" s="176" t="s">
        <v>86</v>
      </c>
      <c r="AT115" s="177" t="s">
        <v>77</v>
      </c>
      <c r="AU115" s="177" t="s">
        <v>86</v>
      </c>
      <c r="AY115" s="176" t="s">
        <v>141</v>
      </c>
      <c r="BK115" s="178">
        <f>SUM(BK116:BK124)</f>
        <v>0</v>
      </c>
    </row>
    <row r="116" spans="2:65" s="1" customFormat="1" ht="24" customHeight="1">
      <c r="B116" s="35"/>
      <c r="C116" s="181" t="s">
        <v>242</v>
      </c>
      <c r="D116" s="181" t="s">
        <v>146</v>
      </c>
      <c r="E116" s="182" t="s">
        <v>398</v>
      </c>
      <c r="F116" s="183" t="s">
        <v>399</v>
      </c>
      <c r="G116" s="184" t="s">
        <v>400</v>
      </c>
      <c r="H116" s="185">
        <v>0.362</v>
      </c>
      <c r="I116" s="186"/>
      <c r="J116" s="187">
        <f>ROUND(I116*H116,2)</f>
        <v>0</v>
      </c>
      <c r="K116" s="183" t="s">
        <v>150</v>
      </c>
      <c r="L116" s="39"/>
      <c r="M116" s="188" t="s">
        <v>19</v>
      </c>
      <c r="N116" s="189" t="s">
        <v>49</v>
      </c>
      <c r="O116" s="64"/>
      <c r="P116" s="190">
        <f>O116*H116</f>
        <v>0</v>
      </c>
      <c r="Q116" s="190">
        <v>0</v>
      </c>
      <c r="R116" s="190">
        <f>Q116*H116</f>
        <v>0</v>
      </c>
      <c r="S116" s="190">
        <v>0</v>
      </c>
      <c r="T116" s="191">
        <f>S116*H116</f>
        <v>0</v>
      </c>
      <c r="AR116" s="192" t="s">
        <v>151</v>
      </c>
      <c r="AT116" s="192" t="s">
        <v>146</v>
      </c>
      <c r="AU116" s="192" t="s">
        <v>88</v>
      </c>
      <c r="AY116" s="18" t="s">
        <v>141</v>
      </c>
      <c r="BE116" s="193">
        <f>IF(N116="základní",J116,0)</f>
        <v>0</v>
      </c>
      <c r="BF116" s="193">
        <f>IF(N116="snížená",J116,0)</f>
        <v>0</v>
      </c>
      <c r="BG116" s="193">
        <f>IF(N116="zákl. přenesená",J116,0)</f>
        <v>0</v>
      </c>
      <c r="BH116" s="193">
        <f>IF(N116="sníž. přenesená",J116,0)</f>
        <v>0</v>
      </c>
      <c r="BI116" s="193">
        <f>IF(N116="nulová",J116,0)</f>
        <v>0</v>
      </c>
      <c r="BJ116" s="18" t="s">
        <v>86</v>
      </c>
      <c r="BK116" s="193">
        <f>ROUND(I116*H116,2)</f>
        <v>0</v>
      </c>
      <c r="BL116" s="18" t="s">
        <v>151</v>
      </c>
      <c r="BM116" s="192" t="s">
        <v>813</v>
      </c>
    </row>
    <row r="117" spans="2:47" s="1" customFormat="1" ht="107.25">
      <c r="B117" s="35"/>
      <c r="C117" s="36"/>
      <c r="D117" s="196" t="s">
        <v>200</v>
      </c>
      <c r="E117" s="36"/>
      <c r="F117" s="238" t="s">
        <v>402</v>
      </c>
      <c r="G117" s="36"/>
      <c r="H117" s="36"/>
      <c r="I117" s="108"/>
      <c r="J117" s="36"/>
      <c r="K117" s="36"/>
      <c r="L117" s="39"/>
      <c r="M117" s="239"/>
      <c r="N117" s="64"/>
      <c r="O117" s="64"/>
      <c r="P117" s="64"/>
      <c r="Q117" s="64"/>
      <c r="R117" s="64"/>
      <c r="S117" s="64"/>
      <c r="T117" s="65"/>
      <c r="AT117" s="18" t="s">
        <v>200</v>
      </c>
      <c r="AU117" s="18" t="s">
        <v>88</v>
      </c>
    </row>
    <row r="118" spans="2:65" s="1" customFormat="1" ht="24" customHeight="1">
      <c r="B118" s="35"/>
      <c r="C118" s="181" t="s">
        <v>247</v>
      </c>
      <c r="D118" s="181" t="s">
        <v>146</v>
      </c>
      <c r="E118" s="182" t="s">
        <v>404</v>
      </c>
      <c r="F118" s="183" t="s">
        <v>405</v>
      </c>
      <c r="G118" s="184" t="s">
        <v>400</v>
      </c>
      <c r="H118" s="185">
        <v>0.362</v>
      </c>
      <c r="I118" s="186"/>
      <c r="J118" s="187">
        <f>ROUND(I118*H118,2)</f>
        <v>0</v>
      </c>
      <c r="K118" s="183" t="s">
        <v>150</v>
      </c>
      <c r="L118" s="39"/>
      <c r="M118" s="188" t="s">
        <v>19</v>
      </c>
      <c r="N118" s="189" t="s">
        <v>49</v>
      </c>
      <c r="O118" s="64"/>
      <c r="P118" s="190">
        <f>O118*H118</f>
        <v>0</v>
      </c>
      <c r="Q118" s="190">
        <v>0</v>
      </c>
      <c r="R118" s="190">
        <f>Q118*H118</f>
        <v>0</v>
      </c>
      <c r="S118" s="190">
        <v>0</v>
      </c>
      <c r="T118" s="191">
        <f>S118*H118</f>
        <v>0</v>
      </c>
      <c r="AR118" s="192" t="s">
        <v>151</v>
      </c>
      <c r="AT118" s="192" t="s">
        <v>146</v>
      </c>
      <c r="AU118" s="192" t="s">
        <v>88</v>
      </c>
      <c r="AY118" s="18" t="s">
        <v>141</v>
      </c>
      <c r="BE118" s="193">
        <f>IF(N118="základní",J118,0)</f>
        <v>0</v>
      </c>
      <c r="BF118" s="193">
        <f>IF(N118="snížená",J118,0)</f>
        <v>0</v>
      </c>
      <c r="BG118" s="193">
        <f>IF(N118="zákl. přenesená",J118,0)</f>
        <v>0</v>
      </c>
      <c r="BH118" s="193">
        <f>IF(N118="sníž. přenesená",J118,0)</f>
        <v>0</v>
      </c>
      <c r="BI118" s="193">
        <f>IF(N118="nulová",J118,0)</f>
        <v>0</v>
      </c>
      <c r="BJ118" s="18" t="s">
        <v>86</v>
      </c>
      <c r="BK118" s="193">
        <f>ROUND(I118*H118,2)</f>
        <v>0</v>
      </c>
      <c r="BL118" s="18" t="s">
        <v>151</v>
      </c>
      <c r="BM118" s="192" t="s">
        <v>814</v>
      </c>
    </row>
    <row r="119" spans="2:47" s="1" customFormat="1" ht="68.25">
      <c r="B119" s="35"/>
      <c r="C119" s="36"/>
      <c r="D119" s="196" t="s">
        <v>200</v>
      </c>
      <c r="E119" s="36"/>
      <c r="F119" s="238" t="s">
        <v>407</v>
      </c>
      <c r="G119" s="36"/>
      <c r="H119" s="36"/>
      <c r="I119" s="108"/>
      <c r="J119" s="36"/>
      <c r="K119" s="36"/>
      <c r="L119" s="39"/>
      <c r="M119" s="239"/>
      <c r="N119" s="64"/>
      <c r="O119" s="64"/>
      <c r="P119" s="64"/>
      <c r="Q119" s="64"/>
      <c r="R119" s="64"/>
      <c r="S119" s="64"/>
      <c r="T119" s="65"/>
      <c r="AT119" s="18" t="s">
        <v>200</v>
      </c>
      <c r="AU119" s="18" t="s">
        <v>88</v>
      </c>
    </row>
    <row r="120" spans="2:65" s="1" customFormat="1" ht="24" customHeight="1">
      <c r="B120" s="35"/>
      <c r="C120" s="181" t="s">
        <v>253</v>
      </c>
      <c r="D120" s="181" t="s">
        <v>146</v>
      </c>
      <c r="E120" s="182" t="s">
        <v>409</v>
      </c>
      <c r="F120" s="183" t="s">
        <v>410</v>
      </c>
      <c r="G120" s="184" t="s">
        <v>400</v>
      </c>
      <c r="H120" s="185">
        <v>6.878</v>
      </c>
      <c r="I120" s="186"/>
      <c r="J120" s="187">
        <f>ROUND(I120*H120,2)</f>
        <v>0</v>
      </c>
      <c r="K120" s="183" t="s">
        <v>150</v>
      </c>
      <c r="L120" s="39"/>
      <c r="M120" s="188" t="s">
        <v>19</v>
      </c>
      <c r="N120" s="189" t="s">
        <v>49</v>
      </c>
      <c r="O120" s="64"/>
      <c r="P120" s="190">
        <f>O120*H120</f>
        <v>0</v>
      </c>
      <c r="Q120" s="190">
        <v>0</v>
      </c>
      <c r="R120" s="190">
        <f>Q120*H120</f>
        <v>0</v>
      </c>
      <c r="S120" s="190">
        <v>0</v>
      </c>
      <c r="T120" s="191">
        <f>S120*H120</f>
        <v>0</v>
      </c>
      <c r="AR120" s="192" t="s">
        <v>151</v>
      </c>
      <c r="AT120" s="192" t="s">
        <v>146</v>
      </c>
      <c r="AU120" s="192" t="s">
        <v>88</v>
      </c>
      <c r="AY120" s="18" t="s">
        <v>141</v>
      </c>
      <c r="BE120" s="193">
        <f>IF(N120="základní",J120,0)</f>
        <v>0</v>
      </c>
      <c r="BF120" s="193">
        <f>IF(N120="snížená",J120,0)</f>
        <v>0</v>
      </c>
      <c r="BG120" s="193">
        <f>IF(N120="zákl. přenesená",J120,0)</f>
        <v>0</v>
      </c>
      <c r="BH120" s="193">
        <f>IF(N120="sníž. přenesená",J120,0)</f>
        <v>0</v>
      </c>
      <c r="BI120" s="193">
        <f>IF(N120="nulová",J120,0)</f>
        <v>0</v>
      </c>
      <c r="BJ120" s="18" t="s">
        <v>86</v>
      </c>
      <c r="BK120" s="193">
        <f>ROUND(I120*H120,2)</f>
        <v>0</v>
      </c>
      <c r="BL120" s="18" t="s">
        <v>151</v>
      </c>
      <c r="BM120" s="192" t="s">
        <v>815</v>
      </c>
    </row>
    <row r="121" spans="2:47" s="1" customFormat="1" ht="78">
      <c r="B121" s="35"/>
      <c r="C121" s="36"/>
      <c r="D121" s="196" t="s">
        <v>200</v>
      </c>
      <c r="E121" s="36"/>
      <c r="F121" s="238" t="s">
        <v>412</v>
      </c>
      <c r="G121" s="36"/>
      <c r="H121" s="36"/>
      <c r="I121" s="108"/>
      <c r="J121" s="36"/>
      <c r="K121" s="36"/>
      <c r="L121" s="39"/>
      <c r="M121" s="239"/>
      <c r="N121" s="64"/>
      <c r="O121" s="64"/>
      <c r="P121" s="64"/>
      <c r="Q121" s="64"/>
      <c r="R121" s="64"/>
      <c r="S121" s="64"/>
      <c r="T121" s="65"/>
      <c r="AT121" s="18" t="s">
        <v>200</v>
      </c>
      <c r="AU121" s="18" t="s">
        <v>88</v>
      </c>
    </row>
    <row r="122" spans="2:51" s="13" customFormat="1" ht="11.25">
      <c r="B122" s="205"/>
      <c r="C122" s="206"/>
      <c r="D122" s="196" t="s">
        <v>154</v>
      </c>
      <c r="E122" s="207" t="s">
        <v>19</v>
      </c>
      <c r="F122" s="208" t="s">
        <v>816</v>
      </c>
      <c r="G122" s="206"/>
      <c r="H122" s="209">
        <v>6.878</v>
      </c>
      <c r="I122" s="210"/>
      <c r="J122" s="206"/>
      <c r="K122" s="206"/>
      <c r="L122" s="211"/>
      <c r="M122" s="212"/>
      <c r="N122" s="213"/>
      <c r="O122" s="213"/>
      <c r="P122" s="213"/>
      <c r="Q122" s="213"/>
      <c r="R122" s="213"/>
      <c r="S122" s="213"/>
      <c r="T122" s="214"/>
      <c r="AT122" s="215" t="s">
        <v>154</v>
      </c>
      <c r="AU122" s="215" t="s">
        <v>88</v>
      </c>
      <c r="AV122" s="13" t="s">
        <v>88</v>
      </c>
      <c r="AW122" s="13" t="s">
        <v>38</v>
      </c>
      <c r="AX122" s="13" t="s">
        <v>86</v>
      </c>
      <c r="AY122" s="215" t="s">
        <v>141</v>
      </c>
    </row>
    <row r="123" spans="2:65" s="1" customFormat="1" ht="24" customHeight="1">
      <c r="B123" s="35"/>
      <c r="C123" s="181" t="s">
        <v>258</v>
      </c>
      <c r="D123" s="181" t="s">
        <v>146</v>
      </c>
      <c r="E123" s="182" t="s">
        <v>415</v>
      </c>
      <c r="F123" s="183" t="s">
        <v>416</v>
      </c>
      <c r="G123" s="184" t="s">
        <v>400</v>
      </c>
      <c r="H123" s="185">
        <v>0.362</v>
      </c>
      <c r="I123" s="186"/>
      <c r="J123" s="187">
        <f>ROUND(I123*H123,2)</f>
        <v>0</v>
      </c>
      <c r="K123" s="183" t="s">
        <v>150</v>
      </c>
      <c r="L123" s="39"/>
      <c r="M123" s="188" t="s">
        <v>19</v>
      </c>
      <c r="N123" s="189" t="s">
        <v>49</v>
      </c>
      <c r="O123" s="64"/>
      <c r="P123" s="190">
        <f>O123*H123</f>
        <v>0</v>
      </c>
      <c r="Q123" s="190">
        <v>0</v>
      </c>
      <c r="R123" s="190">
        <f>Q123*H123</f>
        <v>0</v>
      </c>
      <c r="S123" s="190">
        <v>0</v>
      </c>
      <c r="T123" s="191">
        <f>S123*H123</f>
        <v>0</v>
      </c>
      <c r="AR123" s="192" t="s">
        <v>151</v>
      </c>
      <c r="AT123" s="192" t="s">
        <v>146</v>
      </c>
      <c r="AU123" s="192" t="s">
        <v>88</v>
      </c>
      <c r="AY123" s="18" t="s">
        <v>141</v>
      </c>
      <c r="BE123" s="193">
        <f>IF(N123="základní",J123,0)</f>
        <v>0</v>
      </c>
      <c r="BF123" s="193">
        <f>IF(N123="snížená",J123,0)</f>
        <v>0</v>
      </c>
      <c r="BG123" s="193">
        <f>IF(N123="zákl. přenesená",J123,0)</f>
        <v>0</v>
      </c>
      <c r="BH123" s="193">
        <f>IF(N123="sníž. přenesená",J123,0)</f>
        <v>0</v>
      </c>
      <c r="BI123" s="193">
        <f>IF(N123="nulová",J123,0)</f>
        <v>0</v>
      </c>
      <c r="BJ123" s="18" t="s">
        <v>86</v>
      </c>
      <c r="BK123" s="193">
        <f>ROUND(I123*H123,2)</f>
        <v>0</v>
      </c>
      <c r="BL123" s="18" t="s">
        <v>151</v>
      </c>
      <c r="BM123" s="192" t="s">
        <v>817</v>
      </c>
    </row>
    <row r="124" spans="2:47" s="1" customFormat="1" ht="58.5">
      <c r="B124" s="35"/>
      <c r="C124" s="36"/>
      <c r="D124" s="196" t="s">
        <v>200</v>
      </c>
      <c r="E124" s="36"/>
      <c r="F124" s="238" t="s">
        <v>418</v>
      </c>
      <c r="G124" s="36"/>
      <c r="H124" s="36"/>
      <c r="I124" s="108"/>
      <c r="J124" s="36"/>
      <c r="K124" s="36"/>
      <c r="L124" s="39"/>
      <c r="M124" s="239"/>
      <c r="N124" s="64"/>
      <c r="O124" s="64"/>
      <c r="P124" s="64"/>
      <c r="Q124" s="64"/>
      <c r="R124" s="64"/>
      <c r="S124" s="64"/>
      <c r="T124" s="65"/>
      <c r="AT124" s="18" t="s">
        <v>200</v>
      </c>
      <c r="AU124" s="18" t="s">
        <v>88</v>
      </c>
    </row>
    <row r="125" spans="2:63" s="11" customFormat="1" ht="22.9" customHeight="1">
      <c r="B125" s="165"/>
      <c r="C125" s="166"/>
      <c r="D125" s="167" t="s">
        <v>77</v>
      </c>
      <c r="E125" s="179" t="s">
        <v>423</v>
      </c>
      <c r="F125" s="179" t="s">
        <v>424</v>
      </c>
      <c r="G125" s="166"/>
      <c r="H125" s="166"/>
      <c r="I125" s="169"/>
      <c r="J125" s="180">
        <f>BK125</f>
        <v>0</v>
      </c>
      <c r="K125" s="166"/>
      <c r="L125" s="171"/>
      <c r="M125" s="172"/>
      <c r="N125" s="173"/>
      <c r="O125" s="173"/>
      <c r="P125" s="174">
        <f>SUM(P126:P127)</f>
        <v>0</v>
      </c>
      <c r="Q125" s="173"/>
      <c r="R125" s="174">
        <f>SUM(R126:R127)</f>
        <v>0</v>
      </c>
      <c r="S125" s="173"/>
      <c r="T125" s="175">
        <f>SUM(T126:T127)</f>
        <v>0</v>
      </c>
      <c r="AR125" s="176" t="s">
        <v>86</v>
      </c>
      <c r="AT125" s="177" t="s">
        <v>77</v>
      </c>
      <c r="AU125" s="177" t="s">
        <v>86</v>
      </c>
      <c r="AY125" s="176" t="s">
        <v>141</v>
      </c>
      <c r="BK125" s="178">
        <f>SUM(BK126:BK127)</f>
        <v>0</v>
      </c>
    </row>
    <row r="126" spans="2:65" s="1" customFormat="1" ht="24" customHeight="1">
      <c r="B126" s="35"/>
      <c r="C126" s="181" t="s">
        <v>270</v>
      </c>
      <c r="D126" s="181" t="s">
        <v>146</v>
      </c>
      <c r="E126" s="182" t="s">
        <v>426</v>
      </c>
      <c r="F126" s="183" t="s">
        <v>427</v>
      </c>
      <c r="G126" s="184" t="s">
        <v>400</v>
      </c>
      <c r="H126" s="185">
        <v>0.167</v>
      </c>
      <c r="I126" s="186"/>
      <c r="J126" s="187">
        <f>ROUND(I126*H126,2)</f>
        <v>0</v>
      </c>
      <c r="K126" s="183" t="s">
        <v>150</v>
      </c>
      <c r="L126" s="39"/>
      <c r="M126" s="188" t="s">
        <v>19</v>
      </c>
      <c r="N126" s="189" t="s">
        <v>49</v>
      </c>
      <c r="O126" s="64"/>
      <c r="P126" s="190">
        <f>O126*H126</f>
        <v>0</v>
      </c>
      <c r="Q126" s="190">
        <v>0</v>
      </c>
      <c r="R126" s="190">
        <f>Q126*H126</f>
        <v>0</v>
      </c>
      <c r="S126" s="190">
        <v>0</v>
      </c>
      <c r="T126" s="191">
        <f>S126*H126</f>
        <v>0</v>
      </c>
      <c r="AR126" s="192" t="s">
        <v>151</v>
      </c>
      <c r="AT126" s="192" t="s">
        <v>146</v>
      </c>
      <c r="AU126" s="192" t="s">
        <v>88</v>
      </c>
      <c r="AY126" s="18" t="s">
        <v>141</v>
      </c>
      <c r="BE126" s="193">
        <f>IF(N126="základní",J126,0)</f>
        <v>0</v>
      </c>
      <c r="BF126" s="193">
        <f>IF(N126="snížená",J126,0)</f>
        <v>0</v>
      </c>
      <c r="BG126" s="193">
        <f>IF(N126="zákl. přenesená",J126,0)</f>
        <v>0</v>
      </c>
      <c r="BH126" s="193">
        <f>IF(N126="sníž. přenesená",J126,0)</f>
        <v>0</v>
      </c>
      <c r="BI126" s="193">
        <f>IF(N126="nulová",J126,0)</f>
        <v>0</v>
      </c>
      <c r="BJ126" s="18" t="s">
        <v>86</v>
      </c>
      <c r="BK126" s="193">
        <f>ROUND(I126*H126,2)</f>
        <v>0</v>
      </c>
      <c r="BL126" s="18" t="s">
        <v>151</v>
      </c>
      <c r="BM126" s="192" t="s">
        <v>818</v>
      </c>
    </row>
    <row r="127" spans="2:47" s="1" customFormat="1" ht="58.5">
      <c r="B127" s="35"/>
      <c r="C127" s="36"/>
      <c r="D127" s="196" t="s">
        <v>200</v>
      </c>
      <c r="E127" s="36"/>
      <c r="F127" s="238" t="s">
        <v>429</v>
      </c>
      <c r="G127" s="36"/>
      <c r="H127" s="36"/>
      <c r="I127" s="108"/>
      <c r="J127" s="36"/>
      <c r="K127" s="36"/>
      <c r="L127" s="39"/>
      <c r="M127" s="239"/>
      <c r="N127" s="64"/>
      <c r="O127" s="64"/>
      <c r="P127" s="64"/>
      <c r="Q127" s="64"/>
      <c r="R127" s="64"/>
      <c r="S127" s="64"/>
      <c r="T127" s="65"/>
      <c r="AT127" s="18" t="s">
        <v>200</v>
      </c>
      <c r="AU127" s="18" t="s">
        <v>88</v>
      </c>
    </row>
    <row r="128" spans="2:63" s="11" customFormat="1" ht="25.9" customHeight="1">
      <c r="B128" s="165"/>
      <c r="C128" s="166"/>
      <c r="D128" s="167" t="s">
        <v>77</v>
      </c>
      <c r="E128" s="168" t="s">
        <v>430</v>
      </c>
      <c r="F128" s="168" t="s">
        <v>431</v>
      </c>
      <c r="G128" s="166"/>
      <c r="H128" s="166"/>
      <c r="I128" s="169"/>
      <c r="J128" s="170">
        <f>BK128</f>
        <v>0</v>
      </c>
      <c r="K128" s="166"/>
      <c r="L128" s="171"/>
      <c r="M128" s="172"/>
      <c r="N128" s="173"/>
      <c r="O128" s="173"/>
      <c r="P128" s="174">
        <f>P129+P141+P145</f>
        <v>0</v>
      </c>
      <c r="Q128" s="173"/>
      <c r="R128" s="174">
        <f>R129+R141+R145</f>
        <v>0.07878608</v>
      </c>
      <c r="S128" s="173"/>
      <c r="T128" s="175">
        <f>T129+T141+T145</f>
        <v>0.0386376</v>
      </c>
      <c r="AR128" s="176" t="s">
        <v>88</v>
      </c>
      <c r="AT128" s="177" t="s">
        <v>77</v>
      </c>
      <c r="AU128" s="177" t="s">
        <v>78</v>
      </c>
      <c r="AY128" s="176" t="s">
        <v>141</v>
      </c>
      <c r="BK128" s="178">
        <f>BK129+BK141+BK145</f>
        <v>0</v>
      </c>
    </row>
    <row r="129" spans="2:63" s="11" customFormat="1" ht="22.9" customHeight="1">
      <c r="B129" s="165"/>
      <c r="C129" s="166"/>
      <c r="D129" s="167" t="s">
        <v>77</v>
      </c>
      <c r="E129" s="179" t="s">
        <v>819</v>
      </c>
      <c r="F129" s="179" t="s">
        <v>820</v>
      </c>
      <c r="G129" s="166"/>
      <c r="H129" s="166"/>
      <c r="I129" s="169"/>
      <c r="J129" s="180">
        <f>BK129</f>
        <v>0</v>
      </c>
      <c r="K129" s="166"/>
      <c r="L129" s="171"/>
      <c r="M129" s="172"/>
      <c r="N129" s="173"/>
      <c r="O129" s="173"/>
      <c r="P129" s="174">
        <f>SUM(P130:P140)</f>
        <v>0</v>
      </c>
      <c r="Q129" s="173"/>
      <c r="R129" s="174">
        <f>SUM(R130:R140)</f>
        <v>0.014648480000000002</v>
      </c>
      <c r="S129" s="173"/>
      <c r="T129" s="175">
        <f>SUM(T130:T140)</f>
        <v>0</v>
      </c>
      <c r="AR129" s="176" t="s">
        <v>88</v>
      </c>
      <c r="AT129" s="177" t="s">
        <v>77</v>
      </c>
      <c r="AU129" s="177" t="s">
        <v>86</v>
      </c>
      <c r="AY129" s="176" t="s">
        <v>141</v>
      </c>
      <c r="BK129" s="178">
        <f>SUM(BK130:BK140)</f>
        <v>0</v>
      </c>
    </row>
    <row r="130" spans="2:65" s="1" customFormat="1" ht="16.5" customHeight="1">
      <c r="B130" s="35"/>
      <c r="C130" s="181" t="s">
        <v>275</v>
      </c>
      <c r="D130" s="181" t="s">
        <v>146</v>
      </c>
      <c r="E130" s="182" t="s">
        <v>821</v>
      </c>
      <c r="F130" s="183" t="s">
        <v>822</v>
      </c>
      <c r="G130" s="184" t="s">
        <v>149</v>
      </c>
      <c r="H130" s="185">
        <v>16.646</v>
      </c>
      <c r="I130" s="186"/>
      <c r="J130" s="187">
        <f>ROUND(I130*H130,2)</f>
        <v>0</v>
      </c>
      <c r="K130" s="183" t="s">
        <v>451</v>
      </c>
      <c r="L130" s="39"/>
      <c r="M130" s="188" t="s">
        <v>19</v>
      </c>
      <c r="N130" s="189" t="s">
        <v>49</v>
      </c>
      <c r="O130" s="64"/>
      <c r="P130" s="190">
        <f>O130*H130</f>
        <v>0</v>
      </c>
      <c r="Q130" s="190">
        <v>0</v>
      </c>
      <c r="R130" s="190">
        <f>Q130*H130</f>
        <v>0</v>
      </c>
      <c r="S130" s="190">
        <v>0</v>
      </c>
      <c r="T130" s="191">
        <f>S130*H130</f>
        <v>0</v>
      </c>
      <c r="AR130" s="192" t="s">
        <v>284</v>
      </c>
      <c r="AT130" s="192" t="s">
        <v>146</v>
      </c>
      <c r="AU130" s="192" t="s">
        <v>88</v>
      </c>
      <c r="AY130" s="18" t="s">
        <v>141</v>
      </c>
      <c r="BE130" s="193">
        <f>IF(N130="základní",J130,0)</f>
        <v>0</v>
      </c>
      <c r="BF130" s="193">
        <f>IF(N130="snížená",J130,0)</f>
        <v>0</v>
      </c>
      <c r="BG130" s="193">
        <f>IF(N130="zákl. přenesená",J130,0)</f>
        <v>0</v>
      </c>
      <c r="BH130" s="193">
        <f>IF(N130="sníž. přenesená",J130,0)</f>
        <v>0</v>
      </c>
      <c r="BI130" s="193">
        <f>IF(N130="nulová",J130,0)</f>
        <v>0</v>
      </c>
      <c r="BJ130" s="18" t="s">
        <v>86</v>
      </c>
      <c r="BK130" s="193">
        <f>ROUND(I130*H130,2)</f>
        <v>0</v>
      </c>
      <c r="BL130" s="18" t="s">
        <v>284</v>
      </c>
      <c r="BM130" s="192" t="s">
        <v>823</v>
      </c>
    </row>
    <row r="131" spans="2:51" s="12" customFormat="1" ht="11.25">
      <c r="B131" s="194"/>
      <c r="C131" s="195"/>
      <c r="D131" s="196" t="s">
        <v>154</v>
      </c>
      <c r="E131" s="197" t="s">
        <v>19</v>
      </c>
      <c r="F131" s="198" t="s">
        <v>806</v>
      </c>
      <c r="G131" s="195"/>
      <c r="H131" s="197" t="s">
        <v>19</v>
      </c>
      <c r="I131" s="199"/>
      <c r="J131" s="195"/>
      <c r="K131" s="195"/>
      <c r="L131" s="200"/>
      <c r="M131" s="201"/>
      <c r="N131" s="202"/>
      <c r="O131" s="202"/>
      <c r="P131" s="202"/>
      <c r="Q131" s="202"/>
      <c r="R131" s="202"/>
      <c r="S131" s="202"/>
      <c r="T131" s="203"/>
      <c r="AT131" s="204" t="s">
        <v>154</v>
      </c>
      <c r="AU131" s="204" t="s">
        <v>88</v>
      </c>
      <c r="AV131" s="12" t="s">
        <v>86</v>
      </c>
      <c r="AW131" s="12" t="s">
        <v>38</v>
      </c>
      <c r="AX131" s="12" t="s">
        <v>78</v>
      </c>
      <c r="AY131" s="204" t="s">
        <v>141</v>
      </c>
    </row>
    <row r="132" spans="2:51" s="13" customFormat="1" ht="11.25">
      <c r="B132" s="205"/>
      <c r="C132" s="206"/>
      <c r="D132" s="196" t="s">
        <v>154</v>
      </c>
      <c r="E132" s="207" t="s">
        <v>19</v>
      </c>
      <c r="F132" s="208" t="s">
        <v>807</v>
      </c>
      <c r="G132" s="206"/>
      <c r="H132" s="209">
        <v>16.646</v>
      </c>
      <c r="I132" s="210"/>
      <c r="J132" s="206"/>
      <c r="K132" s="206"/>
      <c r="L132" s="211"/>
      <c r="M132" s="212"/>
      <c r="N132" s="213"/>
      <c r="O132" s="213"/>
      <c r="P132" s="213"/>
      <c r="Q132" s="213"/>
      <c r="R132" s="213"/>
      <c r="S132" s="213"/>
      <c r="T132" s="214"/>
      <c r="AT132" s="215" t="s">
        <v>154</v>
      </c>
      <c r="AU132" s="215" t="s">
        <v>88</v>
      </c>
      <c r="AV132" s="13" t="s">
        <v>88</v>
      </c>
      <c r="AW132" s="13" t="s">
        <v>38</v>
      </c>
      <c r="AX132" s="13" t="s">
        <v>86</v>
      </c>
      <c r="AY132" s="215" t="s">
        <v>141</v>
      </c>
    </row>
    <row r="133" spans="2:65" s="1" customFormat="1" ht="24" customHeight="1">
      <c r="B133" s="35"/>
      <c r="C133" s="181" t="s">
        <v>8</v>
      </c>
      <c r="D133" s="181" t="s">
        <v>146</v>
      </c>
      <c r="E133" s="182" t="s">
        <v>824</v>
      </c>
      <c r="F133" s="183" t="s">
        <v>825</v>
      </c>
      <c r="G133" s="184" t="s">
        <v>149</v>
      </c>
      <c r="H133" s="185">
        <v>16.646</v>
      </c>
      <c r="I133" s="186"/>
      <c r="J133" s="187">
        <f>ROUND(I133*H133,2)</f>
        <v>0</v>
      </c>
      <c r="K133" s="183" t="s">
        <v>150</v>
      </c>
      <c r="L133" s="39"/>
      <c r="M133" s="188" t="s">
        <v>19</v>
      </c>
      <c r="N133" s="189" t="s">
        <v>49</v>
      </c>
      <c r="O133" s="64"/>
      <c r="P133" s="190">
        <f>O133*H133</f>
        <v>0</v>
      </c>
      <c r="Q133" s="190">
        <v>0</v>
      </c>
      <c r="R133" s="190">
        <f>Q133*H133</f>
        <v>0</v>
      </c>
      <c r="S133" s="190">
        <v>0</v>
      </c>
      <c r="T133" s="191">
        <f>S133*H133</f>
        <v>0</v>
      </c>
      <c r="AR133" s="192" t="s">
        <v>284</v>
      </c>
      <c r="AT133" s="192" t="s">
        <v>146</v>
      </c>
      <c r="AU133" s="192" t="s">
        <v>88</v>
      </c>
      <c r="AY133" s="18" t="s">
        <v>141</v>
      </c>
      <c r="BE133" s="193">
        <f>IF(N133="základní",J133,0)</f>
        <v>0</v>
      </c>
      <c r="BF133" s="193">
        <f>IF(N133="snížená",J133,0)</f>
        <v>0</v>
      </c>
      <c r="BG133" s="193">
        <f>IF(N133="zákl. přenesená",J133,0)</f>
        <v>0</v>
      </c>
      <c r="BH133" s="193">
        <f>IF(N133="sníž. přenesená",J133,0)</f>
        <v>0</v>
      </c>
      <c r="BI133" s="193">
        <f>IF(N133="nulová",J133,0)</f>
        <v>0</v>
      </c>
      <c r="BJ133" s="18" t="s">
        <v>86</v>
      </c>
      <c r="BK133" s="193">
        <f>ROUND(I133*H133,2)</f>
        <v>0</v>
      </c>
      <c r="BL133" s="18" t="s">
        <v>284</v>
      </c>
      <c r="BM133" s="192" t="s">
        <v>826</v>
      </c>
    </row>
    <row r="134" spans="2:47" s="1" customFormat="1" ht="39">
      <c r="B134" s="35"/>
      <c r="C134" s="36"/>
      <c r="D134" s="196" t="s">
        <v>200</v>
      </c>
      <c r="E134" s="36"/>
      <c r="F134" s="238" t="s">
        <v>827</v>
      </c>
      <c r="G134" s="36"/>
      <c r="H134" s="36"/>
      <c r="I134" s="108"/>
      <c r="J134" s="36"/>
      <c r="K134" s="36"/>
      <c r="L134" s="39"/>
      <c r="M134" s="239"/>
      <c r="N134" s="64"/>
      <c r="O134" s="64"/>
      <c r="P134" s="64"/>
      <c r="Q134" s="64"/>
      <c r="R134" s="64"/>
      <c r="S134" s="64"/>
      <c r="T134" s="65"/>
      <c r="AT134" s="18" t="s">
        <v>200</v>
      </c>
      <c r="AU134" s="18" t="s">
        <v>88</v>
      </c>
    </row>
    <row r="135" spans="2:65" s="1" customFormat="1" ht="16.5" customHeight="1">
      <c r="B135" s="35"/>
      <c r="C135" s="181" t="s">
        <v>284</v>
      </c>
      <c r="D135" s="181" t="s">
        <v>146</v>
      </c>
      <c r="E135" s="182" t="s">
        <v>828</v>
      </c>
      <c r="F135" s="183" t="s">
        <v>829</v>
      </c>
      <c r="G135" s="184" t="s">
        <v>149</v>
      </c>
      <c r="H135" s="185">
        <v>16.646</v>
      </c>
      <c r="I135" s="186"/>
      <c r="J135" s="187">
        <f>ROUND(I135*H135,2)</f>
        <v>0</v>
      </c>
      <c r="K135" s="183" t="s">
        <v>150</v>
      </c>
      <c r="L135" s="39"/>
      <c r="M135" s="188" t="s">
        <v>19</v>
      </c>
      <c r="N135" s="189" t="s">
        <v>49</v>
      </c>
      <c r="O135" s="64"/>
      <c r="P135" s="190">
        <f>O135*H135</f>
        <v>0</v>
      </c>
      <c r="Q135" s="190">
        <v>0.00088</v>
      </c>
      <c r="R135" s="190">
        <f>Q135*H135</f>
        <v>0.014648480000000002</v>
      </c>
      <c r="S135" s="190">
        <v>0</v>
      </c>
      <c r="T135" s="191">
        <f>S135*H135</f>
        <v>0</v>
      </c>
      <c r="AR135" s="192" t="s">
        <v>284</v>
      </c>
      <c r="AT135" s="192" t="s">
        <v>146</v>
      </c>
      <c r="AU135" s="192" t="s">
        <v>88</v>
      </c>
      <c r="AY135" s="18" t="s">
        <v>141</v>
      </c>
      <c r="BE135" s="193">
        <f>IF(N135="základní",J135,0)</f>
        <v>0</v>
      </c>
      <c r="BF135" s="193">
        <f>IF(N135="snížená",J135,0)</f>
        <v>0</v>
      </c>
      <c r="BG135" s="193">
        <f>IF(N135="zákl. přenesená",J135,0)</f>
        <v>0</v>
      </c>
      <c r="BH135" s="193">
        <f>IF(N135="sníž. přenesená",J135,0)</f>
        <v>0</v>
      </c>
      <c r="BI135" s="193">
        <f>IF(N135="nulová",J135,0)</f>
        <v>0</v>
      </c>
      <c r="BJ135" s="18" t="s">
        <v>86</v>
      </c>
      <c r="BK135" s="193">
        <f>ROUND(I135*H135,2)</f>
        <v>0</v>
      </c>
      <c r="BL135" s="18" t="s">
        <v>284</v>
      </c>
      <c r="BM135" s="192" t="s">
        <v>830</v>
      </c>
    </row>
    <row r="136" spans="2:47" s="1" customFormat="1" ht="39">
      <c r="B136" s="35"/>
      <c r="C136" s="36"/>
      <c r="D136" s="196" t="s">
        <v>200</v>
      </c>
      <c r="E136" s="36"/>
      <c r="F136" s="238" t="s">
        <v>831</v>
      </c>
      <c r="G136" s="36"/>
      <c r="H136" s="36"/>
      <c r="I136" s="108"/>
      <c r="J136" s="36"/>
      <c r="K136" s="36"/>
      <c r="L136" s="39"/>
      <c r="M136" s="239"/>
      <c r="N136" s="64"/>
      <c r="O136" s="64"/>
      <c r="P136" s="64"/>
      <c r="Q136" s="64"/>
      <c r="R136" s="64"/>
      <c r="S136" s="64"/>
      <c r="T136" s="65"/>
      <c r="AT136" s="18" t="s">
        <v>200</v>
      </c>
      <c r="AU136" s="18" t="s">
        <v>88</v>
      </c>
    </row>
    <row r="137" spans="2:47" s="1" customFormat="1" ht="19.5">
      <c r="B137" s="35"/>
      <c r="C137" s="36"/>
      <c r="D137" s="196" t="s">
        <v>202</v>
      </c>
      <c r="E137" s="36"/>
      <c r="F137" s="238" t="s">
        <v>832</v>
      </c>
      <c r="G137" s="36"/>
      <c r="H137" s="36"/>
      <c r="I137" s="108"/>
      <c r="J137" s="36"/>
      <c r="K137" s="36"/>
      <c r="L137" s="39"/>
      <c r="M137" s="239"/>
      <c r="N137" s="64"/>
      <c r="O137" s="64"/>
      <c r="P137" s="64"/>
      <c r="Q137" s="64"/>
      <c r="R137" s="64"/>
      <c r="S137" s="64"/>
      <c r="T137" s="65"/>
      <c r="AT137" s="18" t="s">
        <v>202</v>
      </c>
      <c r="AU137" s="18" t="s">
        <v>88</v>
      </c>
    </row>
    <row r="138" spans="2:65" s="1" customFormat="1" ht="24" customHeight="1">
      <c r="B138" s="35"/>
      <c r="C138" s="240" t="s">
        <v>293</v>
      </c>
      <c r="D138" s="240" t="s">
        <v>227</v>
      </c>
      <c r="E138" s="241" t="s">
        <v>833</v>
      </c>
      <c r="F138" s="242" t="s">
        <v>834</v>
      </c>
      <c r="G138" s="243" t="s">
        <v>149</v>
      </c>
      <c r="H138" s="244">
        <v>19.143</v>
      </c>
      <c r="I138" s="245"/>
      <c r="J138" s="246">
        <f>ROUND(I138*H138,2)</f>
        <v>0</v>
      </c>
      <c r="K138" s="242" t="s">
        <v>451</v>
      </c>
      <c r="L138" s="247"/>
      <c r="M138" s="248" t="s">
        <v>19</v>
      </c>
      <c r="N138" s="249" t="s">
        <v>49</v>
      </c>
      <c r="O138" s="64"/>
      <c r="P138" s="190">
        <f>O138*H138</f>
        <v>0</v>
      </c>
      <c r="Q138" s="190">
        <v>0</v>
      </c>
      <c r="R138" s="190">
        <f>Q138*H138</f>
        <v>0</v>
      </c>
      <c r="S138" s="190">
        <v>0</v>
      </c>
      <c r="T138" s="191">
        <f>S138*H138</f>
        <v>0</v>
      </c>
      <c r="AR138" s="192" t="s">
        <v>383</v>
      </c>
      <c r="AT138" s="192" t="s">
        <v>227</v>
      </c>
      <c r="AU138" s="192" t="s">
        <v>88</v>
      </c>
      <c r="AY138" s="18" t="s">
        <v>141</v>
      </c>
      <c r="BE138" s="193">
        <f>IF(N138="základní",J138,0)</f>
        <v>0</v>
      </c>
      <c r="BF138" s="193">
        <f>IF(N138="snížená",J138,0)</f>
        <v>0</v>
      </c>
      <c r="BG138" s="193">
        <f>IF(N138="zákl. přenesená",J138,0)</f>
        <v>0</v>
      </c>
      <c r="BH138" s="193">
        <f>IF(N138="sníž. přenesená",J138,0)</f>
        <v>0</v>
      </c>
      <c r="BI138" s="193">
        <f>IF(N138="nulová",J138,0)</f>
        <v>0</v>
      </c>
      <c r="BJ138" s="18" t="s">
        <v>86</v>
      </c>
      <c r="BK138" s="193">
        <f>ROUND(I138*H138,2)</f>
        <v>0</v>
      </c>
      <c r="BL138" s="18" t="s">
        <v>284</v>
      </c>
      <c r="BM138" s="192" t="s">
        <v>835</v>
      </c>
    </row>
    <row r="139" spans="2:65" s="1" customFormat="1" ht="24" customHeight="1">
      <c r="B139" s="35"/>
      <c r="C139" s="181" t="s">
        <v>298</v>
      </c>
      <c r="D139" s="181" t="s">
        <v>146</v>
      </c>
      <c r="E139" s="182" t="s">
        <v>836</v>
      </c>
      <c r="F139" s="183" t="s">
        <v>837</v>
      </c>
      <c r="G139" s="184" t="s">
        <v>443</v>
      </c>
      <c r="H139" s="250"/>
      <c r="I139" s="186"/>
      <c r="J139" s="187">
        <f>ROUND(I139*H139,2)</f>
        <v>0</v>
      </c>
      <c r="K139" s="183" t="s">
        <v>150</v>
      </c>
      <c r="L139" s="39"/>
      <c r="M139" s="188" t="s">
        <v>19</v>
      </c>
      <c r="N139" s="189" t="s">
        <v>49</v>
      </c>
      <c r="O139" s="64"/>
      <c r="P139" s="190">
        <f>O139*H139</f>
        <v>0</v>
      </c>
      <c r="Q139" s="190">
        <v>0</v>
      </c>
      <c r="R139" s="190">
        <f>Q139*H139</f>
        <v>0</v>
      </c>
      <c r="S139" s="190">
        <v>0</v>
      </c>
      <c r="T139" s="191">
        <f>S139*H139</f>
        <v>0</v>
      </c>
      <c r="AR139" s="192" t="s">
        <v>284</v>
      </c>
      <c r="AT139" s="192" t="s">
        <v>146</v>
      </c>
      <c r="AU139" s="192" t="s">
        <v>88</v>
      </c>
      <c r="AY139" s="18" t="s">
        <v>141</v>
      </c>
      <c r="BE139" s="193">
        <f>IF(N139="základní",J139,0)</f>
        <v>0</v>
      </c>
      <c r="BF139" s="193">
        <f>IF(N139="snížená",J139,0)</f>
        <v>0</v>
      </c>
      <c r="BG139" s="193">
        <f>IF(N139="zákl. přenesená",J139,0)</f>
        <v>0</v>
      </c>
      <c r="BH139" s="193">
        <f>IF(N139="sníž. přenesená",J139,0)</f>
        <v>0</v>
      </c>
      <c r="BI139" s="193">
        <f>IF(N139="nulová",J139,0)</f>
        <v>0</v>
      </c>
      <c r="BJ139" s="18" t="s">
        <v>86</v>
      </c>
      <c r="BK139" s="193">
        <f>ROUND(I139*H139,2)</f>
        <v>0</v>
      </c>
      <c r="BL139" s="18" t="s">
        <v>284</v>
      </c>
      <c r="BM139" s="192" t="s">
        <v>838</v>
      </c>
    </row>
    <row r="140" spans="2:47" s="1" customFormat="1" ht="78">
      <c r="B140" s="35"/>
      <c r="C140" s="36"/>
      <c r="D140" s="196" t="s">
        <v>200</v>
      </c>
      <c r="E140" s="36"/>
      <c r="F140" s="238" t="s">
        <v>839</v>
      </c>
      <c r="G140" s="36"/>
      <c r="H140" s="36"/>
      <c r="I140" s="108"/>
      <c r="J140" s="36"/>
      <c r="K140" s="36"/>
      <c r="L140" s="39"/>
      <c r="M140" s="239"/>
      <c r="N140" s="64"/>
      <c r="O140" s="64"/>
      <c r="P140" s="64"/>
      <c r="Q140" s="64"/>
      <c r="R140" s="64"/>
      <c r="S140" s="64"/>
      <c r="T140" s="65"/>
      <c r="AT140" s="18" t="s">
        <v>200</v>
      </c>
      <c r="AU140" s="18" t="s">
        <v>88</v>
      </c>
    </row>
    <row r="141" spans="2:63" s="11" customFormat="1" ht="22.9" customHeight="1">
      <c r="B141" s="165"/>
      <c r="C141" s="166"/>
      <c r="D141" s="167" t="s">
        <v>77</v>
      </c>
      <c r="E141" s="179" t="s">
        <v>446</v>
      </c>
      <c r="F141" s="179" t="s">
        <v>447</v>
      </c>
      <c r="G141" s="166"/>
      <c r="H141" s="166"/>
      <c r="I141" s="169"/>
      <c r="J141" s="180">
        <f>BK141</f>
        <v>0</v>
      </c>
      <c r="K141" s="166"/>
      <c r="L141" s="171"/>
      <c r="M141" s="172"/>
      <c r="N141" s="173"/>
      <c r="O141" s="173"/>
      <c r="P141" s="174">
        <f>SUM(P142:P144)</f>
        <v>0</v>
      </c>
      <c r="Q141" s="173"/>
      <c r="R141" s="174">
        <f>SUM(R142:R144)</f>
        <v>0</v>
      </c>
      <c r="S141" s="173"/>
      <c r="T141" s="175">
        <f>SUM(T142:T144)</f>
        <v>0</v>
      </c>
      <c r="AR141" s="176" t="s">
        <v>88</v>
      </c>
      <c r="AT141" s="177" t="s">
        <v>77</v>
      </c>
      <c r="AU141" s="177" t="s">
        <v>86</v>
      </c>
      <c r="AY141" s="176" t="s">
        <v>141</v>
      </c>
      <c r="BK141" s="178">
        <f>SUM(BK142:BK144)</f>
        <v>0</v>
      </c>
    </row>
    <row r="142" spans="2:65" s="1" customFormat="1" ht="24" customHeight="1">
      <c r="B142" s="35"/>
      <c r="C142" s="181" t="s">
        <v>303</v>
      </c>
      <c r="D142" s="181" t="s">
        <v>146</v>
      </c>
      <c r="E142" s="182" t="s">
        <v>840</v>
      </c>
      <c r="F142" s="183" t="s">
        <v>841</v>
      </c>
      <c r="G142" s="184" t="s">
        <v>473</v>
      </c>
      <c r="H142" s="185">
        <v>65</v>
      </c>
      <c r="I142" s="186"/>
      <c r="J142" s="187">
        <f>ROUND(I142*H142,2)</f>
        <v>0</v>
      </c>
      <c r="K142" s="183" t="s">
        <v>451</v>
      </c>
      <c r="L142" s="39"/>
      <c r="M142" s="188" t="s">
        <v>19</v>
      </c>
      <c r="N142" s="189" t="s">
        <v>49</v>
      </c>
      <c r="O142" s="64"/>
      <c r="P142" s="190">
        <f>O142*H142</f>
        <v>0</v>
      </c>
      <c r="Q142" s="190">
        <v>0</v>
      </c>
      <c r="R142" s="190">
        <f>Q142*H142</f>
        <v>0</v>
      </c>
      <c r="S142" s="190">
        <v>0</v>
      </c>
      <c r="T142" s="191">
        <f>S142*H142</f>
        <v>0</v>
      </c>
      <c r="AR142" s="192" t="s">
        <v>151</v>
      </c>
      <c r="AT142" s="192" t="s">
        <v>146</v>
      </c>
      <c r="AU142" s="192" t="s">
        <v>88</v>
      </c>
      <c r="AY142" s="18" t="s">
        <v>141</v>
      </c>
      <c r="BE142" s="193">
        <f>IF(N142="základní",J142,0)</f>
        <v>0</v>
      </c>
      <c r="BF142" s="193">
        <f>IF(N142="snížená",J142,0)</f>
        <v>0</v>
      </c>
      <c r="BG142" s="193">
        <f>IF(N142="zákl. přenesená",J142,0)</f>
        <v>0</v>
      </c>
      <c r="BH142" s="193">
        <f>IF(N142="sníž. přenesená",J142,0)</f>
        <v>0</v>
      </c>
      <c r="BI142" s="193">
        <f>IF(N142="nulová",J142,0)</f>
        <v>0</v>
      </c>
      <c r="BJ142" s="18" t="s">
        <v>86</v>
      </c>
      <c r="BK142" s="193">
        <f>ROUND(I142*H142,2)</f>
        <v>0</v>
      </c>
      <c r="BL142" s="18" t="s">
        <v>151</v>
      </c>
      <c r="BM142" s="192" t="s">
        <v>842</v>
      </c>
    </row>
    <row r="143" spans="2:51" s="12" customFormat="1" ht="11.25">
      <c r="B143" s="194"/>
      <c r="C143" s="195"/>
      <c r="D143" s="196" t="s">
        <v>154</v>
      </c>
      <c r="E143" s="197" t="s">
        <v>19</v>
      </c>
      <c r="F143" s="198" t="s">
        <v>335</v>
      </c>
      <c r="G143" s="195"/>
      <c r="H143" s="197" t="s">
        <v>19</v>
      </c>
      <c r="I143" s="199"/>
      <c r="J143" s="195"/>
      <c r="K143" s="195"/>
      <c r="L143" s="200"/>
      <c r="M143" s="201"/>
      <c r="N143" s="202"/>
      <c r="O143" s="202"/>
      <c r="P143" s="202"/>
      <c r="Q143" s="202"/>
      <c r="R143" s="202"/>
      <c r="S143" s="202"/>
      <c r="T143" s="203"/>
      <c r="AT143" s="204" t="s">
        <v>154</v>
      </c>
      <c r="AU143" s="204" t="s">
        <v>88</v>
      </c>
      <c r="AV143" s="12" t="s">
        <v>86</v>
      </c>
      <c r="AW143" s="12" t="s">
        <v>38</v>
      </c>
      <c r="AX143" s="12" t="s">
        <v>78</v>
      </c>
      <c r="AY143" s="204" t="s">
        <v>141</v>
      </c>
    </row>
    <row r="144" spans="2:51" s="13" customFormat="1" ht="11.25">
      <c r="B144" s="205"/>
      <c r="C144" s="206"/>
      <c r="D144" s="196" t="s">
        <v>154</v>
      </c>
      <c r="E144" s="207" t="s">
        <v>19</v>
      </c>
      <c r="F144" s="208" t="s">
        <v>843</v>
      </c>
      <c r="G144" s="206"/>
      <c r="H144" s="209">
        <v>65</v>
      </c>
      <c r="I144" s="210"/>
      <c r="J144" s="206"/>
      <c r="K144" s="206"/>
      <c r="L144" s="211"/>
      <c r="M144" s="212"/>
      <c r="N144" s="213"/>
      <c r="O144" s="213"/>
      <c r="P144" s="213"/>
      <c r="Q144" s="213"/>
      <c r="R144" s="213"/>
      <c r="S144" s="213"/>
      <c r="T144" s="214"/>
      <c r="AT144" s="215" t="s">
        <v>154</v>
      </c>
      <c r="AU144" s="215" t="s">
        <v>88</v>
      </c>
      <c r="AV144" s="13" t="s">
        <v>88</v>
      </c>
      <c r="AW144" s="13" t="s">
        <v>38</v>
      </c>
      <c r="AX144" s="13" t="s">
        <v>86</v>
      </c>
      <c r="AY144" s="215" t="s">
        <v>141</v>
      </c>
    </row>
    <row r="145" spans="2:63" s="11" customFormat="1" ht="22.9" customHeight="1">
      <c r="B145" s="165"/>
      <c r="C145" s="166"/>
      <c r="D145" s="167" t="s">
        <v>77</v>
      </c>
      <c r="E145" s="179" t="s">
        <v>459</v>
      </c>
      <c r="F145" s="179" t="s">
        <v>460</v>
      </c>
      <c r="G145" s="166"/>
      <c r="H145" s="166"/>
      <c r="I145" s="169"/>
      <c r="J145" s="180">
        <f>BK145</f>
        <v>0</v>
      </c>
      <c r="K145" s="166"/>
      <c r="L145" s="171"/>
      <c r="M145" s="172"/>
      <c r="N145" s="173"/>
      <c r="O145" s="173"/>
      <c r="P145" s="174">
        <f>SUM(P146:P171)</f>
        <v>0</v>
      </c>
      <c r="Q145" s="173"/>
      <c r="R145" s="174">
        <f>SUM(R146:R171)</f>
        <v>0.06413759999999999</v>
      </c>
      <c r="S145" s="173"/>
      <c r="T145" s="175">
        <f>SUM(T146:T171)</f>
        <v>0.0386376</v>
      </c>
      <c r="AR145" s="176" t="s">
        <v>88</v>
      </c>
      <c r="AT145" s="177" t="s">
        <v>77</v>
      </c>
      <c r="AU145" s="177" t="s">
        <v>86</v>
      </c>
      <c r="AY145" s="176" t="s">
        <v>141</v>
      </c>
      <c r="BK145" s="178">
        <f>SUM(BK146:BK171)</f>
        <v>0</v>
      </c>
    </row>
    <row r="146" spans="2:65" s="1" customFormat="1" ht="16.5" customHeight="1">
      <c r="B146" s="35"/>
      <c r="C146" s="181" t="s">
        <v>308</v>
      </c>
      <c r="D146" s="181" t="s">
        <v>146</v>
      </c>
      <c r="E146" s="182" t="s">
        <v>844</v>
      </c>
      <c r="F146" s="183" t="s">
        <v>845</v>
      </c>
      <c r="G146" s="184" t="s">
        <v>287</v>
      </c>
      <c r="H146" s="185">
        <v>12.24</v>
      </c>
      <c r="I146" s="186"/>
      <c r="J146" s="187">
        <f>ROUND(I146*H146,2)</f>
        <v>0</v>
      </c>
      <c r="K146" s="183" t="s">
        <v>150</v>
      </c>
      <c r="L146" s="39"/>
      <c r="M146" s="188" t="s">
        <v>19</v>
      </c>
      <c r="N146" s="189" t="s">
        <v>49</v>
      </c>
      <c r="O146" s="64"/>
      <c r="P146" s="190">
        <f>O146*H146</f>
        <v>0</v>
      </c>
      <c r="Q146" s="190">
        <v>0</v>
      </c>
      <c r="R146" s="190">
        <f>Q146*H146</f>
        <v>0</v>
      </c>
      <c r="S146" s="190">
        <v>0.0017</v>
      </c>
      <c r="T146" s="191">
        <f>S146*H146</f>
        <v>0.020808</v>
      </c>
      <c r="AR146" s="192" t="s">
        <v>284</v>
      </c>
      <c r="AT146" s="192" t="s">
        <v>146</v>
      </c>
      <c r="AU146" s="192" t="s">
        <v>88</v>
      </c>
      <c r="AY146" s="18" t="s">
        <v>141</v>
      </c>
      <c r="BE146" s="193">
        <f>IF(N146="základní",J146,0)</f>
        <v>0</v>
      </c>
      <c r="BF146" s="193">
        <f>IF(N146="snížená",J146,0)</f>
        <v>0</v>
      </c>
      <c r="BG146" s="193">
        <f>IF(N146="zákl. přenesená",J146,0)</f>
        <v>0</v>
      </c>
      <c r="BH146" s="193">
        <f>IF(N146="sníž. přenesená",J146,0)</f>
        <v>0</v>
      </c>
      <c r="BI146" s="193">
        <f>IF(N146="nulová",J146,0)</f>
        <v>0</v>
      </c>
      <c r="BJ146" s="18" t="s">
        <v>86</v>
      </c>
      <c r="BK146" s="193">
        <f>ROUND(I146*H146,2)</f>
        <v>0</v>
      </c>
      <c r="BL146" s="18" t="s">
        <v>284</v>
      </c>
      <c r="BM146" s="192" t="s">
        <v>846</v>
      </c>
    </row>
    <row r="147" spans="2:51" s="12" customFormat="1" ht="11.25">
      <c r="B147" s="194"/>
      <c r="C147" s="195"/>
      <c r="D147" s="196" t="s">
        <v>154</v>
      </c>
      <c r="E147" s="197" t="s">
        <v>19</v>
      </c>
      <c r="F147" s="198" t="s">
        <v>806</v>
      </c>
      <c r="G147" s="195"/>
      <c r="H147" s="197" t="s">
        <v>19</v>
      </c>
      <c r="I147" s="199"/>
      <c r="J147" s="195"/>
      <c r="K147" s="195"/>
      <c r="L147" s="200"/>
      <c r="M147" s="201"/>
      <c r="N147" s="202"/>
      <c r="O147" s="202"/>
      <c r="P147" s="202"/>
      <c r="Q147" s="202"/>
      <c r="R147" s="202"/>
      <c r="S147" s="202"/>
      <c r="T147" s="203"/>
      <c r="AT147" s="204" t="s">
        <v>154</v>
      </c>
      <c r="AU147" s="204" t="s">
        <v>88</v>
      </c>
      <c r="AV147" s="12" t="s">
        <v>86</v>
      </c>
      <c r="AW147" s="12" t="s">
        <v>38</v>
      </c>
      <c r="AX147" s="12" t="s">
        <v>78</v>
      </c>
      <c r="AY147" s="204" t="s">
        <v>141</v>
      </c>
    </row>
    <row r="148" spans="2:51" s="13" customFormat="1" ht="11.25">
      <c r="B148" s="205"/>
      <c r="C148" s="206"/>
      <c r="D148" s="196" t="s">
        <v>154</v>
      </c>
      <c r="E148" s="207" t="s">
        <v>19</v>
      </c>
      <c r="F148" s="208" t="s">
        <v>847</v>
      </c>
      <c r="G148" s="206"/>
      <c r="H148" s="209">
        <v>12.24</v>
      </c>
      <c r="I148" s="210"/>
      <c r="J148" s="206"/>
      <c r="K148" s="206"/>
      <c r="L148" s="211"/>
      <c r="M148" s="212"/>
      <c r="N148" s="213"/>
      <c r="O148" s="213"/>
      <c r="P148" s="213"/>
      <c r="Q148" s="213"/>
      <c r="R148" s="213"/>
      <c r="S148" s="213"/>
      <c r="T148" s="214"/>
      <c r="AT148" s="215" t="s">
        <v>154</v>
      </c>
      <c r="AU148" s="215" t="s">
        <v>88</v>
      </c>
      <c r="AV148" s="13" t="s">
        <v>88</v>
      </c>
      <c r="AW148" s="13" t="s">
        <v>38</v>
      </c>
      <c r="AX148" s="13" t="s">
        <v>78</v>
      </c>
      <c r="AY148" s="215" t="s">
        <v>141</v>
      </c>
    </row>
    <row r="149" spans="2:51" s="15" customFormat="1" ht="11.25">
      <c r="B149" s="227"/>
      <c r="C149" s="228"/>
      <c r="D149" s="196" t="s">
        <v>154</v>
      </c>
      <c r="E149" s="229" t="s">
        <v>19</v>
      </c>
      <c r="F149" s="230" t="s">
        <v>193</v>
      </c>
      <c r="G149" s="228"/>
      <c r="H149" s="231">
        <v>12.24</v>
      </c>
      <c r="I149" s="232"/>
      <c r="J149" s="228"/>
      <c r="K149" s="228"/>
      <c r="L149" s="233"/>
      <c r="M149" s="234"/>
      <c r="N149" s="235"/>
      <c r="O149" s="235"/>
      <c r="P149" s="235"/>
      <c r="Q149" s="235"/>
      <c r="R149" s="235"/>
      <c r="S149" s="235"/>
      <c r="T149" s="236"/>
      <c r="AT149" s="237" t="s">
        <v>154</v>
      </c>
      <c r="AU149" s="237" t="s">
        <v>88</v>
      </c>
      <c r="AV149" s="15" t="s">
        <v>151</v>
      </c>
      <c r="AW149" s="15" t="s">
        <v>38</v>
      </c>
      <c r="AX149" s="15" t="s">
        <v>86</v>
      </c>
      <c r="AY149" s="237" t="s">
        <v>141</v>
      </c>
    </row>
    <row r="150" spans="2:65" s="1" customFormat="1" ht="16.5" customHeight="1">
      <c r="B150" s="35"/>
      <c r="C150" s="181" t="s">
        <v>7</v>
      </c>
      <c r="D150" s="181" t="s">
        <v>146</v>
      </c>
      <c r="E150" s="182" t="s">
        <v>848</v>
      </c>
      <c r="F150" s="183" t="s">
        <v>849</v>
      </c>
      <c r="G150" s="184" t="s">
        <v>287</v>
      </c>
      <c r="H150" s="185">
        <v>4.08</v>
      </c>
      <c r="I150" s="186"/>
      <c r="J150" s="187">
        <f>ROUND(I150*H150,2)</f>
        <v>0</v>
      </c>
      <c r="K150" s="183" t="s">
        <v>150</v>
      </c>
      <c r="L150" s="39"/>
      <c r="M150" s="188" t="s">
        <v>19</v>
      </c>
      <c r="N150" s="189" t="s">
        <v>49</v>
      </c>
      <c r="O150" s="64"/>
      <c r="P150" s="190">
        <f>O150*H150</f>
        <v>0</v>
      </c>
      <c r="Q150" s="190">
        <v>0</v>
      </c>
      <c r="R150" s="190">
        <f>Q150*H150</f>
        <v>0</v>
      </c>
      <c r="S150" s="190">
        <v>0.00177</v>
      </c>
      <c r="T150" s="191">
        <f>S150*H150</f>
        <v>0.007221600000000001</v>
      </c>
      <c r="AR150" s="192" t="s">
        <v>284</v>
      </c>
      <c r="AT150" s="192" t="s">
        <v>146</v>
      </c>
      <c r="AU150" s="192" t="s">
        <v>88</v>
      </c>
      <c r="AY150" s="18" t="s">
        <v>141</v>
      </c>
      <c r="BE150" s="193">
        <f>IF(N150="základní",J150,0)</f>
        <v>0</v>
      </c>
      <c r="BF150" s="193">
        <f>IF(N150="snížená",J150,0)</f>
        <v>0</v>
      </c>
      <c r="BG150" s="193">
        <f>IF(N150="zákl. přenesená",J150,0)</f>
        <v>0</v>
      </c>
      <c r="BH150" s="193">
        <f>IF(N150="sníž. přenesená",J150,0)</f>
        <v>0</v>
      </c>
      <c r="BI150" s="193">
        <f>IF(N150="nulová",J150,0)</f>
        <v>0</v>
      </c>
      <c r="BJ150" s="18" t="s">
        <v>86</v>
      </c>
      <c r="BK150" s="193">
        <f>ROUND(I150*H150,2)</f>
        <v>0</v>
      </c>
      <c r="BL150" s="18" t="s">
        <v>284</v>
      </c>
      <c r="BM150" s="192" t="s">
        <v>850</v>
      </c>
    </row>
    <row r="151" spans="2:51" s="12" customFormat="1" ht="11.25">
      <c r="B151" s="194"/>
      <c r="C151" s="195"/>
      <c r="D151" s="196" t="s">
        <v>154</v>
      </c>
      <c r="E151" s="197" t="s">
        <v>19</v>
      </c>
      <c r="F151" s="198" t="s">
        <v>806</v>
      </c>
      <c r="G151" s="195"/>
      <c r="H151" s="197" t="s">
        <v>19</v>
      </c>
      <c r="I151" s="199"/>
      <c r="J151" s="195"/>
      <c r="K151" s="195"/>
      <c r="L151" s="200"/>
      <c r="M151" s="201"/>
      <c r="N151" s="202"/>
      <c r="O151" s="202"/>
      <c r="P151" s="202"/>
      <c r="Q151" s="202"/>
      <c r="R151" s="202"/>
      <c r="S151" s="202"/>
      <c r="T151" s="203"/>
      <c r="AT151" s="204" t="s">
        <v>154</v>
      </c>
      <c r="AU151" s="204" t="s">
        <v>88</v>
      </c>
      <c r="AV151" s="12" t="s">
        <v>86</v>
      </c>
      <c r="AW151" s="12" t="s">
        <v>38</v>
      </c>
      <c r="AX151" s="12" t="s">
        <v>78</v>
      </c>
      <c r="AY151" s="204" t="s">
        <v>141</v>
      </c>
    </row>
    <row r="152" spans="2:51" s="13" customFormat="1" ht="11.25">
      <c r="B152" s="205"/>
      <c r="C152" s="206"/>
      <c r="D152" s="196" t="s">
        <v>154</v>
      </c>
      <c r="E152" s="207" t="s">
        <v>19</v>
      </c>
      <c r="F152" s="208" t="s">
        <v>851</v>
      </c>
      <c r="G152" s="206"/>
      <c r="H152" s="209">
        <v>4.08</v>
      </c>
      <c r="I152" s="210"/>
      <c r="J152" s="206"/>
      <c r="K152" s="206"/>
      <c r="L152" s="211"/>
      <c r="M152" s="212"/>
      <c r="N152" s="213"/>
      <c r="O152" s="213"/>
      <c r="P152" s="213"/>
      <c r="Q152" s="213"/>
      <c r="R152" s="213"/>
      <c r="S152" s="213"/>
      <c r="T152" s="214"/>
      <c r="AT152" s="215" t="s">
        <v>154</v>
      </c>
      <c r="AU152" s="215" t="s">
        <v>88</v>
      </c>
      <c r="AV152" s="13" t="s">
        <v>88</v>
      </c>
      <c r="AW152" s="13" t="s">
        <v>38</v>
      </c>
      <c r="AX152" s="13" t="s">
        <v>78</v>
      </c>
      <c r="AY152" s="215" t="s">
        <v>141</v>
      </c>
    </row>
    <row r="153" spans="2:51" s="15" customFormat="1" ht="11.25">
      <c r="B153" s="227"/>
      <c r="C153" s="228"/>
      <c r="D153" s="196" t="s">
        <v>154</v>
      </c>
      <c r="E153" s="229" t="s">
        <v>19</v>
      </c>
      <c r="F153" s="230" t="s">
        <v>193</v>
      </c>
      <c r="G153" s="228"/>
      <c r="H153" s="231">
        <v>4.08</v>
      </c>
      <c r="I153" s="232"/>
      <c r="J153" s="228"/>
      <c r="K153" s="228"/>
      <c r="L153" s="233"/>
      <c r="M153" s="234"/>
      <c r="N153" s="235"/>
      <c r="O153" s="235"/>
      <c r="P153" s="235"/>
      <c r="Q153" s="235"/>
      <c r="R153" s="235"/>
      <c r="S153" s="235"/>
      <c r="T153" s="236"/>
      <c r="AT153" s="237" t="s">
        <v>154</v>
      </c>
      <c r="AU153" s="237" t="s">
        <v>88</v>
      </c>
      <c r="AV153" s="15" t="s">
        <v>151</v>
      </c>
      <c r="AW153" s="15" t="s">
        <v>38</v>
      </c>
      <c r="AX153" s="15" t="s">
        <v>86</v>
      </c>
      <c r="AY153" s="237" t="s">
        <v>141</v>
      </c>
    </row>
    <row r="154" spans="2:65" s="1" customFormat="1" ht="16.5" customHeight="1">
      <c r="B154" s="35"/>
      <c r="C154" s="181" t="s">
        <v>319</v>
      </c>
      <c r="D154" s="181" t="s">
        <v>146</v>
      </c>
      <c r="E154" s="182" t="s">
        <v>852</v>
      </c>
      <c r="F154" s="183" t="s">
        <v>853</v>
      </c>
      <c r="G154" s="184" t="s">
        <v>287</v>
      </c>
      <c r="H154" s="185">
        <v>4.08</v>
      </c>
      <c r="I154" s="186"/>
      <c r="J154" s="187">
        <f>ROUND(I154*H154,2)</f>
        <v>0</v>
      </c>
      <c r="K154" s="183" t="s">
        <v>150</v>
      </c>
      <c r="L154" s="39"/>
      <c r="M154" s="188" t="s">
        <v>19</v>
      </c>
      <c r="N154" s="189" t="s">
        <v>49</v>
      </c>
      <c r="O154" s="64"/>
      <c r="P154" s="190">
        <f>O154*H154</f>
        <v>0</v>
      </c>
      <c r="Q154" s="190">
        <v>0</v>
      </c>
      <c r="R154" s="190">
        <f>Q154*H154</f>
        <v>0</v>
      </c>
      <c r="S154" s="190">
        <v>0.0026</v>
      </c>
      <c r="T154" s="191">
        <f>S154*H154</f>
        <v>0.010608</v>
      </c>
      <c r="AR154" s="192" t="s">
        <v>284</v>
      </c>
      <c r="AT154" s="192" t="s">
        <v>146</v>
      </c>
      <c r="AU154" s="192" t="s">
        <v>88</v>
      </c>
      <c r="AY154" s="18" t="s">
        <v>141</v>
      </c>
      <c r="BE154" s="193">
        <f>IF(N154="základní",J154,0)</f>
        <v>0</v>
      </c>
      <c r="BF154" s="193">
        <f>IF(N154="snížená",J154,0)</f>
        <v>0</v>
      </c>
      <c r="BG154" s="193">
        <f>IF(N154="zákl. přenesená",J154,0)</f>
        <v>0</v>
      </c>
      <c r="BH154" s="193">
        <f>IF(N154="sníž. přenesená",J154,0)</f>
        <v>0</v>
      </c>
      <c r="BI154" s="193">
        <f>IF(N154="nulová",J154,0)</f>
        <v>0</v>
      </c>
      <c r="BJ154" s="18" t="s">
        <v>86</v>
      </c>
      <c r="BK154" s="193">
        <f>ROUND(I154*H154,2)</f>
        <v>0</v>
      </c>
      <c r="BL154" s="18" t="s">
        <v>284</v>
      </c>
      <c r="BM154" s="192" t="s">
        <v>854</v>
      </c>
    </row>
    <row r="155" spans="2:51" s="12" customFormat="1" ht="11.25">
      <c r="B155" s="194"/>
      <c r="C155" s="195"/>
      <c r="D155" s="196" t="s">
        <v>154</v>
      </c>
      <c r="E155" s="197" t="s">
        <v>19</v>
      </c>
      <c r="F155" s="198" t="s">
        <v>806</v>
      </c>
      <c r="G155" s="195"/>
      <c r="H155" s="197" t="s">
        <v>19</v>
      </c>
      <c r="I155" s="199"/>
      <c r="J155" s="195"/>
      <c r="K155" s="195"/>
      <c r="L155" s="200"/>
      <c r="M155" s="201"/>
      <c r="N155" s="202"/>
      <c r="O155" s="202"/>
      <c r="P155" s="202"/>
      <c r="Q155" s="202"/>
      <c r="R155" s="202"/>
      <c r="S155" s="202"/>
      <c r="T155" s="203"/>
      <c r="AT155" s="204" t="s">
        <v>154</v>
      </c>
      <c r="AU155" s="204" t="s">
        <v>88</v>
      </c>
      <c r="AV155" s="12" t="s">
        <v>86</v>
      </c>
      <c r="AW155" s="12" t="s">
        <v>38</v>
      </c>
      <c r="AX155" s="12" t="s">
        <v>78</v>
      </c>
      <c r="AY155" s="204" t="s">
        <v>141</v>
      </c>
    </row>
    <row r="156" spans="2:51" s="13" customFormat="1" ht="11.25">
      <c r="B156" s="205"/>
      <c r="C156" s="206"/>
      <c r="D156" s="196" t="s">
        <v>154</v>
      </c>
      <c r="E156" s="207" t="s">
        <v>19</v>
      </c>
      <c r="F156" s="208" t="s">
        <v>851</v>
      </c>
      <c r="G156" s="206"/>
      <c r="H156" s="209">
        <v>4.08</v>
      </c>
      <c r="I156" s="210"/>
      <c r="J156" s="206"/>
      <c r="K156" s="206"/>
      <c r="L156" s="211"/>
      <c r="M156" s="212"/>
      <c r="N156" s="213"/>
      <c r="O156" s="213"/>
      <c r="P156" s="213"/>
      <c r="Q156" s="213"/>
      <c r="R156" s="213"/>
      <c r="S156" s="213"/>
      <c r="T156" s="214"/>
      <c r="AT156" s="215" t="s">
        <v>154</v>
      </c>
      <c r="AU156" s="215" t="s">
        <v>88</v>
      </c>
      <c r="AV156" s="13" t="s">
        <v>88</v>
      </c>
      <c r="AW156" s="13" t="s">
        <v>38</v>
      </c>
      <c r="AX156" s="13" t="s">
        <v>78</v>
      </c>
      <c r="AY156" s="215" t="s">
        <v>141</v>
      </c>
    </row>
    <row r="157" spans="2:51" s="15" customFormat="1" ht="11.25">
      <c r="B157" s="227"/>
      <c r="C157" s="228"/>
      <c r="D157" s="196" t="s">
        <v>154</v>
      </c>
      <c r="E157" s="229" t="s">
        <v>19</v>
      </c>
      <c r="F157" s="230" t="s">
        <v>193</v>
      </c>
      <c r="G157" s="228"/>
      <c r="H157" s="231">
        <v>4.08</v>
      </c>
      <c r="I157" s="232"/>
      <c r="J157" s="228"/>
      <c r="K157" s="228"/>
      <c r="L157" s="233"/>
      <c r="M157" s="234"/>
      <c r="N157" s="235"/>
      <c r="O157" s="235"/>
      <c r="P157" s="235"/>
      <c r="Q157" s="235"/>
      <c r="R157" s="235"/>
      <c r="S157" s="235"/>
      <c r="T157" s="236"/>
      <c r="AT157" s="237" t="s">
        <v>154</v>
      </c>
      <c r="AU157" s="237" t="s">
        <v>88</v>
      </c>
      <c r="AV157" s="15" t="s">
        <v>151</v>
      </c>
      <c r="AW157" s="15" t="s">
        <v>38</v>
      </c>
      <c r="AX157" s="15" t="s">
        <v>86</v>
      </c>
      <c r="AY157" s="237" t="s">
        <v>141</v>
      </c>
    </row>
    <row r="158" spans="2:65" s="1" customFormat="1" ht="16.5" customHeight="1">
      <c r="B158" s="35"/>
      <c r="C158" s="181" t="s">
        <v>325</v>
      </c>
      <c r="D158" s="181" t="s">
        <v>146</v>
      </c>
      <c r="E158" s="182" t="s">
        <v>855</v>
      </c>
      <c r="F158" s="183" t="s">
        <v>856</v>
      </c>
      <c r="G158" s="184" t="s">
        <v>287</v>
      </c>
      <c r="H158" s="185">
        <v>12.24</v>
      </c>
      <c r="I158" s="186"/>
      <c r="J158" s="187">
        <f>ROUND(I158*H158,2)</f>
        <v>0</v>
      </c>
      <c r="K158" s="183" t="s">
        <v>150</v>
      </c>
      <c r="L158" s="39"/>
      <c r="M158" s="188" t="s">
        <v>19</v>
      </c>
      <c r="N158" s="189" t="s">
        <v>49</v>
      </c>
      <c r="O158" s="64"/>
      <c r="P158" s="190">
        <f>O158*H158</f>
        <v>0</v>
      </c>
      <c r="Q158" s="190">
        <v>0.00347</v>
      </c>
      <c r="R158" s="190">
        <f>Q158*H158</f>
        <v>0.0424728</v>
      </c>
      <c r="S158" s="190">
        <v>0</v>
      </c>
      <c r="T158" s="191">
        <f>S158*H158</f>
        <v>0</v>
      </c>
      <c r="AR158" s="192" t="s">
        <v>284</v>
      </c>
      <c r="AT158" s="192" t="s">
        <v>146</v>
      </c>
      <c r="AU158" s="192" t="s">
        <v>88</v>
      </c>
      <c r="AY158" s="18" t="s">
        <v>141</v>
      </c>
      <c r="BE158" s="193">
        <f>IF(N158="základní",J158,0)</f>
        <v>0</v>
      </c>
      <c r="BF158" s="193">
        <f>IF(N158="snížená",J158,0)</f>
        <v>0</v>
      </c>
      <c r="BG158" s="193">
        <f>IF(N158="zákl. přenesená",J158,0)</f>
        <v>0</v>
      </c>
      <c r="BH158" s="193">
        <f>IF(N158="sníž. přenesená",J158,0)</f>
        <v>0</v>
      </c>
      <c r="BI158" s="193">
        <f>IF(N158="nulová",J158,0)</f>
        <v>0</v>
      </c>
      <c r="BJ158" s="18" t="s">
        <v>86</v>
      </c>
      <c r="BK158" s="193">
        <f>ROUND(I158*H158,2)</f>
        <v>0</v>
      </c>
      <c r="BL158" s="18" t="s">
        <v>284</v>
      </c>
      <c r="BM158" s="192" t="s">
        <v>857</v>
      </c>
    </row>
    <row r="159" spans="2:47" s="1" customFormat="1" ht="39">
      <c r="B159" s="35"/>
      <c r="C159" s="36"/>
      <c r="D159" s="196" t="s">
        <v>200</v>
      </c>
      <c r="E159" s="36"/>
      <c r="F159" s="238" t="s">
        <v>858</v>
      </c>
      <c r="G159" s="36"/>
      <c r="H159" s="36"/>
      <c r="I159" s="108"/>
      <c r="J159" s="36"/>
      <c r="K159" s="36"/>
      <c r="L159" s="39"/>
      <c r="M159" s="239"/>
      <c r="N159" s="64"/>
      <c r="O159" s="64"/>
      <c r="P159" s="64"/>
      <c r="Q159" s="64"/>
      <c r="R159" s="64"/>
      <c r="S159" s="64"/>
      <c r="T159" s="65"/>
      <c r="AT159" s="18" t="s">
        <v>200</v>
      </c>
      <c r="AU159" s="18" t="s">
        <v>88</v>
      </c>
    </row>
    <row r="160" spans="2:47" s="1" customFormat="1" ht="19.5">
      <c r="B160" s="35"/>
      <c r="C160" s="36"/>
      <c r="D160" s="196" t="s">
        <v>202</v>
      </c>
      <c r="E160" s="36"/>
      <c r="F160" s="238" t="s">
        <v>859</v>
      </c>
      <c r="G160" s="36"/>
      <c r="H160" s="36"/>
      <c r="I160" s="108"/>
      <c r="J160" s="36"/>
      <c r="K160" s="36"/>
      <c r="L160" s="39"/>
      <c r="M160" s="239"/>
      <c r="N160" s="64"/>
      <c r="O160" s="64"/>
      <c r="P160" s="64"/>
      <c r="Q160" s="64"/>
      <c r="R160" s="64"/>
      <c r="S160" s="64"/>
      <c r="T160" s="65"/>
      <c r="AT160" s="18" t="s">
        <v>202</v>
      </c>
      <c r="AU160" s="18" t="s">
        <v>88</v>
      </c>
    </row>
    <row r="161" spans="2:65" s="1" customFormat="1" ht="24" customHeight="1">
      <c r="B161" s="35"/>
      <c r="C161" s="181" t="s">
        <v>331</v>
      </c>
      <c r="D161" s="181" t="s">
        <v>146</v>
      </c>
      <c r="E161" s="182" t="s">
        <v>860</v>
      </c>
      <c r="F161" s="183" t="s">
        <v>861</v>
      </c>
      <c r="G161" s="184" t="s">
        <v>287</v>
      </c>
      <c r="H161" s="185">
        <v>4.08</v>
      </c>
      <c r="I161" s="186"/>
      <c r="J161" s="187">
        <f>ROUND(I161*H161,2)</f>
        <v>0</v>
      </c>
      <c r="K161" s="183" t="s">
        <v>150</v>
      </c>
      <c r="L161" s="39"/>
      <c r="M161" s="188" t="s">
        <v>19</v>
      </c>
      <c r="N161" s="189" t="s">
        <v>49</v>
      </c>
      <c r="O161" s="64"/>
      <c r="P161" s="190">
        <f>O161*H161</f>
        <v>0</v>
      </c>
      <c r="Q161" s="190">
        <v>0.00357</v>
      </c>
      <c r="R161" s="190">
        <f>Q161*H161</f>
        <v>0.0145656</v>
      </c>
      <c r="S161" s="190">
        <v>0</v>
      </c>
      <c r="T161" s="191">
        <f>S161*H161</f>
        <v>0</v>
      </c>
      <c r="AR161" s="192" t="s">
        <v>284</v>
      </c>
      <c r="AT161" s="192" t="s">
        <v>146</v>
      </c>
      <c r="AU161" s="192" t="s">
        <v>88</v>
      </c>
      <c r="AY161" s="18" t="s">
        <v>141</v>
      </c>
      <c r="BE161" s="193">
        <f>IF(N161="základní",J161,0)</f>
        <v>0</v>
      </c>
      <c r="BF161" s="193">
        <f>IF(N161="snížená",J161,0)</f>
        <v>0</v>
      </c>
      <c r="BG161" s="193">
        <f>IF(N161="zákl. přenesená",J161,0)</f>
        <v>0</v>
      </c>
      <c r="BH161" s="193">
        <f>IF(N161="sníž. přenesená",J161,0)</f>
        <v>0</v>
      </c>
      <c r="BI161" s="193">
        <f>IF(N161="nulová",J161,0)</f>
        <v>0</v>
      </c>
      <c r="BJ161" s="18" t="s">
        <v>86</v>
      </c>
      <c r="BK161" s="193">
        <f>ROUND(I161*H161,2)</f>
        <v>0</v>
      </c>
      <c r="BL161" s="18" t="s">
        <v>284</v>
      </c>
      <c r="BM161" s="192" t="s">
        <v>862</v>
      </c>
    </row>
    <row r="162" spans="2:47" s="1" customFormat="1" ht="39">
      <c r="B162" s="35"/>
      <c r="C162" s="36"/>
      <c r="D162" s="196" t="s">
        <v>200</v>
      </c>
      <c r="E162" s="36"/>
      <c r="F162" s="238" t="s">
        <v>858</v>
      </c>
      <c r="G162" s="36"/>
      <c r="H162" s="36"/>
      <c r="I162" s="108"/>
      <c r="J162" s="36"/>
      <c r="K162" s="36"/>
      <c r="L162" s="39"/>
      <c r="M162" s="239"/>
      <c r="N162" s="64"/>
      <c r="O162" s="64"/>
      <c r="P162" s="64"/>
      <c r="Q162" s="64"/>
      <c r="R162" s="64"/>
      <c r="S162" s="64"/>
      <c r="T162" s="65"/>
      <c r="AT162" s="18" t="s">
        <v>200</v>
      </c>
      <c r="AU162" s="18" t="s">
        <v>88</v>
      </c>
    </row>
    <row r="163" spans="2:47" s="1" customFormat="1" ht="19.5">
      <c r="B163" s="35"/>
      <c r="C163" s="36"/>
      <c r="D163" s="196" t="s">
        <v>202</v>
      </c>
      <c r="E163" s="36"/>
      <c r="F163" s="238" t="s">
        <v>863</v>
      </c>
      <c r="G163" s="36"/>
      <c r="H163" s="36"/>
      <c r="I163" s="108"/>
      <c r="J163" s="36"/>
      <c r="K163" s="36"/>
      <c r="L163" s="39"/>
      <c r="M163" s="239"/>
      <c r="N163" s="64"/>
      <c r="O163" s="64"/>
      <c r="P163" s="64"/>
      <c r="Q163" s="64"/>
      <c r="R163" s="64"/>
      <c r="S163" s="64"/>
      <c r="T163" s="65"/>
      <c r="AT163" s="18" t="s">
        <v>202</v>
      </c>
      <c r="AU163" s="18" t="s">
        <v>88</v>
      </c>
    </row>
    <row r="164" spans="2:65" s="1" customFormat="1" ht="16.5" customHeight="1">
      <c r="B164" s="35"/>
      <c r="C164" s="181" t="s">
        <v>338</v>
      </c>
      <c r="D164" s="181" t="s">
        <v>146</v>
      </c>
      <c r="E164" s="182" t="s">
        <v>864</v>
      </c>
      <c r="F164" s="183" t="s">
        <v>865</v>
      </c>
      <c r="G164" s="184" t="s">
        <v>287</v>
      </c>
      <c r="H164" s="185">
        <v>4.08</v>
      </c>
      <c r="I164" s="186"/>
      <c r="J164" s="187">
        <f>ROUND(I164*H164,2)</f>
        <v>0</v>
      </c>
      <c r="K164" s="183" t="s">
        <v>150</v>
      </c>
      <c r="L164" s="39"/>
      <c r="M164" s="188" t="s">
        <v>19</v>
      </c>
      <c r="N164" s="189" t="s">
        <v>49</v>
      </c>
      <c r="O164" s="64"/>
      <c r="P164" s="190">
        <f>O164*H164</f>
        <v>0</v>
      </c>
      <c r="Q164" s="190">
        <v>0.00174</v>
      </c>
      <c r="R164" s="190">
        <f>Q164*H164</f>
        <v>0.0070992</v>
      </c>
      <c r="S164" s="190">
        <v>0</v>
      </c>
      <c r="T164" s="191">
        <f>S164*H164</f>
        <v>0</v>
      </c>
      <c r="AR164" s="192" t="s">
        <v>284</v>
      </c>
      <c r="AT164" s="192" t="s">
        <v>146</v>
      </c>
      <c r="AU164" s="192" t="s">
        <v>88</v>
      </c>
      <c r="AY164" s="18" t="s">
        <v>141</v>
      </c>
      <c r="BE164" s="193">
        <f>IF(N164="základní",J164,0)</f>
        <v>0</v>
      </c>
      <c r="BF164" s="193">
        <f>IF(N164="snížená",J164,0)</f>
        <v>0</v>
      </c>
      <c r="BG164" s="193">
        <f>IF(N164="zákl. přenesená",J164,0)</f>
        <v>0</v>
      </c>
      <c r="BH164" s="193">
        <f>IF(N164="sníž. přenesená",J164,0)</f>
        <v>0</v>
      </c>
      <c r="BI164" s="193">
        <f>IF(N164="nulová",J164,0)</f>
        <v>0</v>
      </c>
      <c r="BJ164" s="18" t="s">
        <v>86</v>
      </c>
      <c r="BK164" s="193">
        <f>ROUND(I164*H164,2)</f>
        <v>0</v>
      </c>
      <c r="BL164" s="18" t="s">
        <v>284</v>
      </c>
      <c r="BM164" s="192" t="s">
        <v>866</v>
      </c>
    </row>
    <row r="165" spans="2:47" s="1" customFormat="1" ht="19.5">
      <c r="B165" s="35"/>
      <c r="C165" s="36"/>
      <c r="D165" s="196" t="s">
        <v>202</v>
      </c>
      <c r="E165" s="36"/>
      <c r="F165" s="238" t="s">
        <v>867</v>
      </c>
      <c r="G165" s="36"/>
      <c r="H165" s="36"/>
      <c r="I165" s="108"/>
      <c r="J165" s="36"/>
      <c r="K165" s="36"/>
      <c r="L165" s="39"/>
      <c r="M165" s="239"/>
      <c r="N165" s="64"/>
      <c r="O165" s="64"/>
      <c r="P165" s="64"/>
      <c r="Q165" s="64"/>
      <c r="R165" s="64"/>
      <c r="S165" s="64"/>
      <c r="T165" s="65"/>
      <c r="AT165" s="18" t="s">
        <v>202</v>
      </c>
      <c r="AU165" s="18" t="s">
        <v>88</v>
      </c>
    </row>
    <row r="166" spans="2:65" s="1" customFormat="1" ht="24" customHeight="1">
      <c r="B166" s="35"/>
      <c r="C166" s="181" t="s">
        <v>345</v>
      </c>
      <c r="D166" s="181" t="s">
        <v>146</v>
      </c>
      <c r="E166" s="182" t="s">
        <v>868</v>
      </c>
      <c r="F166" s="183" t="s">
        <v>869</v>
      </c>
      <c r="G166" s="184" t="s">
        <v>473</v>
      </c>
      <c r="H166" s="185">
        <v>3</v>
      </c>
      <c r="I166" s="186"/>
      <c r="J166" s="187">
        <f>ROUND(I166*H166,2)</f>
        <v>0</v>
      </c>
      <c r="K166" s="183" t="s">
        <v>451</v>
      </c>
      <c r="L166" s="39"/>
      <c r="M166" s="188" t="s">
        <v>19</v>
      </c>
      <c r="N166" s="189" t="s">
        <v>49</v>
      </c>
      <c r="O166" s="64"/>
      <c r="P166" s="190">
        <f>O166*H166</f>
        <v>0</v>
      </c>
      <c r="Q166" s="190">
        <v>0</v>
      </c>
      <c r="R166" s="190">
        <f>Q166*H166</f>
        <v>0</v>
      </c>
      <c r="S166" s="190">
        <v>0</v>
      </c>
      <c r="T166" s="191">
        <f>S166*H166</f>
        <v>0</v>
      </c>
      <c r="AR166" s="192" t="s">
        <v>284</v>
      </c>
      <c r="AT166" s="192" t="s">
        <v>146</v>
      </c>
      <c r="AU166" s="192" t="s">
        <v>88</v>
      </c>
      <c r="AY166" s="18" t="s">
        <v>141</v>
      </c>
      <c r="BE166" s="193">
        <f>IF(N166="základní",J166,0)</f>
        <v>0</v>
      </c>
      <c r="BF166" s="193">
        <f>IF(N166="snížená",J166,0)</f>
        <v>0</v>
      </c>
      <c r="BG166" s="193">
        <f>IF(N166="zákl. přenesená",J166,0)</f>
        <v>0</v>
      </c>
      <c r="BH166" s="193">
        <f>IF(N166="sníž. přenesená",J166,0)</f>
        <v>0</v>
      </c>
      <c r="BI166" s="193">
        <f>IF(N166="nulová",J166,0)</f>
        <v>0</v>
      </c>
      <c r="BJ166" s="18" t="s">
        <v>86</v>
      </c>
      <c r="BK166" s="193">
        <f>ROUND(I166*H166,2)</f>
        <v>0</v>
      </c>
      <c r="BL166" s="18" t="s">
        <v>284</v>
      </c>
      <c r="BM166" s="192" t="s">
        <v>870</v>
      </c>
    </row>
    <row r="167" spans="2:51" s="12" customFormat="1" ht="11.25">
      <c r="B167" s="194"/>
      <c r="C167" s="195"/>
      <c r="D167" s="196" t="s">
        <v>154</v>
      </c>
      <c r="E167" s="197" t="s">
        <v>19</v>
      </c>
      <c r="F167" s="198" t="s">
        <v>734</v>
      </c>
      <c r="G167" s="195"/>
      <c r="H167" s="197" t="s">
        <v>19</v>
      </c>
      <c r="I167" s="199"/>
      <c r="J167" s="195"/>
      <c r="K167" s="195"/>
      <c r="L167" s="200"/>
      <c r="M167" s="201"/>
      <c r="N167" s="202"/>
      <c r="O167" s="202"/>
      <c r="P167" s="202"/>
      <c r="Q167" s="202"/>
      <c r="R167" s="202"/>
      <c r="S167" s="202"/>
      <c r="T167" s="203"/>
      <c r="AT167" s="204" t="s">
        <v>154</v>
      </c>
      <c r="AU167" s="204" t="s">
        <v>88</v>
      </c>
      <c r="AV167" s="12" t="s">
        <v>86</v>
      </c>
      <c r="AW167" s="12" t="s">
        <v>38</v>
      </c>
      <c r="AX167" s="12" t="s">
        <v>78</v>
      </c>
      <c r="AY167" s="204" t="s">
        <v>141</v>
      </c>
    </row>
    <row r="168" spans="2:51" s="13" customFormat="1" ht="11.25">
      <c r="B168" s="205"/>
      <c r="C168" s="206"/>
      <c r="D168" s="196" t="s">
        <v>154</v>
      </c>
      <c r="E168" s="207" t="s">
        <v>19</v>
      </c>
      <c r="F168" s="208" t="s">
        <v>152</v>
      </c>
      <c r="G168" s="206"/>
      <c r="H168" s="209">
        <v>3</v>
      </c>
      <c r="I168" s="210"/>
      <c r="J168" s="206"/>
      <c r="K168" s="206"/>
      <c r="L168" s="211"/>
      <c r="M168" s="212"/>
      <c r="N168" s="213"/>
      <c r="O168" s="213"/>
      <c r="P168" s="213"/>
      <c r="Q168" s="213"/>
      <c r="R168" s="213"/>
      <c r="S168" s="213"/>
      <c r="T168" s="214"/>
      <c r="AT168" s="215" t="s">
        <v>154</v>
      </c>
      <c r="AU168" s="215" t="s">
        <v>88</v>
      </c>
      <c r="AV168" s="13" t="s">
        <v>88</v>
      </c>
      <c r="AW168" s="13" t="s">
        <v>38</v>
      </c>
      <c r="AX168" s="13" t="s">
        <v>78</v>
      </c>
      <c r="AY168" s="215" t="s">
        <v>141</v>
      </c>
    </row>
    <row r="169" spans="2:51" s="15" customFormat="1" ht="11.25">
      <c r="B169" s="227"/>
      <c r="C169" s="228"/>
      <c r="D169" s="196" t="s">
        <v>154</v>
      </c>
      <c r="E169" s="229" t="s">
        <v>19</v>
      </c>
      <c r="F169" s="230" t="s">
        <v>193</v>
      </c>
      <c r="G169" s="228"/>
      <c r="H169" s="231">
        <v>3</v>
      </c>
      <c r="I169" s="232"/>
      <c r="J169" s="228"/>
      <c r="K169" s="228"/>
      <c r="L169" s="233"/>
      <c r="M169" s="234"/>
      <c r="N169" s="235"/>
      <c r="O169" s="235"/>
      <c r="P169" s="235"/>
      <c r="Q169" s="235"/>
      <c r="R169" s="235"/>
      <c r="S169" s="235"/>
      <c r="T169" s="236"/>
      <c r="AT169" s="237" t="s">
        <v>154</v>
      </c>
      <c r="AU169" s="237" t="s">
        <v>88</v>
      </c>
      <c r="AV169" s="15" t="s">
        <v>151</v>
      </c>
      <c r="AW169" s="15" t="s">
        <v>38</v>
      </c>
      <c r="AX169" s="15" t="s">
        <v>86</v>
      </c>
      <c r="AY169" s="237" t="s">
        <v>141</v>
      </c>
    </row>
    <row r="170" spans="2:65" s="1" customFormat="1" ht="24" customHeight="1">
      <c r="B170" s="35"/>
      <c r="C170" s="181" t="s">
        <v>354</v>
      </c>
      <c r="D170" s="181" t="s">
        <v>146</v>
      </c>
      <c r="E170" s="182" t="s">
        <v>476</v>
      </c>
      <c r="F170" s="183" t="s">
        <v>477</v>
      </c>
      <c r="G170" s="184" t="s">
        <v>443</v>
      </c>
      <c r="H170" s="250"/>
      <c r="I170" s="186"/>
      <c r="J170" s="187">
        <f>ROUND(I170*H170,2)</f>
        <v>0</v>
      </c>
      <c r="K170" s="183" t="s">
        <v>150</v>
      </c>
      <c r="L170" s="39"/>
      <c r="M170" s="188" t="s">
        <v>19</v>
      </c>
      <c r="N170" s="189" t="s">
        <v>49</v>
      </c>
      <c r="O170" s="64"/>
      <c r="P170" s="190">
        <f>O170*H170</f>
        <v>0</v>
      </c>
      <c r="Q170" s="190">
        <v>0</v>
      </c>
      <c r="R170" s="190">
        <f>Q170*H170</f>
        <v>0</v>
      </c>
      <c r="S170" s="190">
        <v>0</v>
      </c>
      <c r="T170" s="191">
        <f>S170*H170</f>
        <v>0</v>
      </c>
      <c r="AR170" s="192" t="s">
        <v>284</v>
      </c>
      <c r="AT170" s="192" t="s">
        <v>146</v>
      </c>
      <c r="AU170" s="192" t="s">
        <v>88</v>
      </c>
      <c r="AY170" s="18" t="s">
        <v>141</v>
      </c>
      <c r="BE170" s="193">
        <f>IF(N170="základní",J170,0)</f>
        <v>0</v>
      </c>
      <c r="BF170" s="193">
        <f>IF(N170="snížená",J170,0)</f>
        <v>0</v>
      </c>
      <c r="BG170" s="193">
        <f>IF(N170="zákl. přenesená",J170,0)</f>
        <v>0</v>
      </c>
      <c r="BH170" s="193">
        <f>IF(N170="sníž. přenesená",J170,0)</f>
        <v>0</v>
      </c>
      <c r="BI170" s="193">
        <f>IF(N170="nulová",J170,0)</f>
        <v>0</v>
      </c>
      <c r="BJ170" s="18" t="s">
        <v>86</v>
      </c>
      <c r="BK170" s="193">
        <f>ROUND(I170*H170,2)</f>
        <v>0</v>
      </c>
      <c r="BL170" s="18" t="s">
        <v>284</v>
      </c>
      <c r="BM170" s="192" t="s">
        <v>871</v>
      </c>
    </row>
    <row r="171" spans="2:47" s="1" customFormat="1" ht="78">
      <c r="B171" s="35"/>
      <c r="C171" s="36"/>
      <c r="D171" s="196" t="s">
        <v>200</v>
      </c>
      <c r="E171" s="36"/>
      <c r="F171" s="238" t="s">
        <v>479</v>
      </c>
      <c r="G171" s="36"/>
      <c r="H171" s="36"/>
      <c r="I171" s="108"/>
      <c r="J171" s="36"/>
      <c r="K171" s="36"/>
      <c r="L171" s="39"/>
      <c r="M171" s="256"/>
      <c r="N171" s="253"/>
      <c r="O171" s="253"/>
      <c r="P171" s="253"/>
      <c r="Q171" s="253"/>
      <c r="R171" s="253"/>
      <c r="S171" s="253"/>
      <c r="T171" s="257"/>
      <c r="AT171" s="18" t="s">
        <v>200</v>
      </c>
      <c r="AU171" s="18" t="s">
        <v>88</v>
      </c>
    </row>
    <row r="172" spans="2:12" s="1" customFormat="1" ht="6.95" customHeight="1">
      <c r="B172" s="47"/>
      <c r="C172" s="48"/>
      <c r="D172" s="48"/>
      <c r="E172" s="48"/>
      <c r="F172" s="48"/>
      <c r="G172" s="48"/>
      <c r="H172" s="48"/>
      <c r="I172" s="132"/>
      <c r="J172" s="48"/>
      <c r="K172" s="48"/>
      <c r="L172" s="39"/>
    </row>
  </sheetData>
  <sheetProtection algorithmName="SHA-512" hashValue="/mWEAIck4ZFu0oRSPF26mEWUWd9LatgZm8YFJ3qj7lNaaF2N8zmULk63TS+0nZ2j8lpLzo8a88JxaV6mFmKIyQ==" saltValue="ikQ6efViQppoWl/SQS3kCvjJbhk6U794vCoykL8fFO4GjEX4zOc2WtpfKn1OCfIHJKErBa+c9GFINVeiCmU/5A==" spinCount="100000" sheet="1" objects="1" scenarios="1" formatColumns="0" formatRows="0" autoFilter="0"/>
  <autoFilter ref="C87:K171"/>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4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47"/>
      <c r="M2" s="347"/>
      <c r="N2" s="347"/>
      <c r="O2" s="347"/>
      <c r="P2" s="347"/>
      <c r="Q2" s="347"/>
      <c r="R2" s="347"/>
      <c r="S2" s="347"/>
      <c r="T2" s="347"/>
      <c r="U2" s="347"/>
      <c r="V2" s="347"/>
      <c r="AT2" s="18" t="s">
        <v>100</v>
      </c>
    </row>
    <row r="3" spans="2:46" ht="6.95" customHeight="1">
      <c r="B3" s="102"/>
      <c r="C3" s="103"/>
      <c r="D3" s="103"/>
      <c r="E3" s="103"/>
      <c r="F3" s="103"/>
      <c r="G3" s="103"/>
      <c r="H3" s="103"/>
      <c r="I3" s="104"/>
      <c r="J3" s="103"/>
      <c r="K3" s="103"/>
      <c r="L3" s="21"/>
      <c r="AT3" s="18" t="s">
        <v>88</v>
      </c>
    </row>
    <row r="4" spans="2:46" ht="24.95" customHeight="1">
      <c r="B4" s="21"/>
      <c r="D4" s="105" t="s">
        <v>105</v>
      </c>
      <c r="L4" s="21"/>
      <c r="M4" s="106" t="s">
        <v>10</v>
      </c>
      <c r="AT4" s="18" t="s">
        <v>4</v>
      </c>
    </row>
    <row r="5" spans="2:12" ht="6.95" customHeight="1">
      <c r="B5" s="21"/>
      <c r="L5" s="21"/>
    </row>
    <row r="6" spans="2:12" ht="12" customHeight="1">
      <c r="B6" s="21"/>
      <c r="D6" s="107" t="s">
        <v>16</v>
      </c>
      <c r="L6" s="21"/>
    </row>
    <row r="7" spans="2:12" ht="16.5" customHeight="1">
      <c r="B7" s="21"/>
      <c r="E7" s="376" t="str">
        <f>'Rekapitulace stavby'!K6</f>
        <v>REGENERACE PANELOVÉHO DOMU MATĚJE KOPECKÉHO 6, st.p.č. 2645, k.ú. CHEB, 650919</v>
      </c>
      <c r="F7" s="377"/>
      <c r="G7" s="377"/>
      <c r="H7" s="377"/>
      <c r="L7" s="21"/>
    </row>
    <row r="8" spans="2:12" s="1" customFormat="1" ht="12" customHeight="1">
      <c r="B8" s="39"/>
      <c r="D8" s="107" t="s">
        <v>106</v>
      </c>
      <c r="I8" s="108"/>
      <c r="L8" s="39"/>
    </row>
    <row r="9" spans="2:12" s="1" customFormat="1" ht="36.95" customHeight="1">
      <c r="B9" s="39"/>
      <c r="E9" s="378" t="s">
        <v>872</v>
      </c>
      <c r="F9" s="379"/>
      <c r="G9" s="379"/>
      <c r="H9" s="379"/>
      <c r="I9" s="108"/>
      <c r="L9" s="39"/>
    </row>
    <row r="10" spans="2:12" s="1" customFormat="1" ht="11.25">
      <c r="B10" s="39"/>
      <c r="I10" s="108"/>
      <c r="L10" s="39"/>
    </row>
    <row r="11" spans="2:12" s="1" customFormat="1" ht="12" customHeight="1">
      <c r="B11" s="39"/>
      <c r="D11" s="107" t="s">
        <v>18</v>
      </c>
      <c r="F11" s="109" t="s">
        <v>19</v>
      </c>
      <c r="I11" s="110" t="s">
        <v>20</v>
      </c>
      <c r="J11" s="109" t="s">
        <v>19</v>
      </c>
      <c r="L11" s="39"/>
    </row>
    <row r="12" spans="2:12" s="1" customFormat="1" ht="12" customHeight="1">
      <c r="B12" s="39"/>
      <c r="D12" s="107" t="s">
        <v>22</v>
      </c>
      <c r="F12" s="109" t="s">
        <v>23</v>
      </c>
      <c r="I12" s="110" t="s">
        <v>24</v>
      </c>
      <c r="J12" s="111" t="str">
        <f>'Rekapitulace stavby'!AN8</f>
        <v>3. 3. 2019</v>
      </c>
      <c r="L12" s="39"/>
    </row>
    <row r="13" spans="2:12" s="1" customFormat="1" ht="10.9" customHeight="1">
      <c r="B13" s="39"/>
      <c r="I13" s="108"/>
      <c r="L13" s="39"/>
    </row>
    <row r="14" spans="2:12" s="1" customFormat="1" ht="12" customHeight="1">
      <c r="B14" s="39"/>
      <c r="D14" s="107" t="s">
        <v>26</v>
      </c>
      <c r="I14" s="110" t="s">
        <v>27</v>
      </c>
      <c r="J14" s="109" t="s">
        <v>28</v>
      </c>
      <c r="L14" s="39"/>
    </row>
    <row r="15" spans="2:12" s="1" customFormat="1" ht="18" customHeight="1">
      <c r="B15" s="39"/>
      <c r="E15" s="109" t="s">
        <v>29</v>
      </c>
      <c r="I15" s="110" t="s">
        <v>30</v>
      </c>
      <c r="J15" s="109" t="s">
        <v>31</v>
      </c>
      <c r="L15" s="39"/>
    </row>
    <row r="16" spans="2:12" s="1" customFormat="1" ht="6.95" customHeight="1">
      <c r="B16" s="39"/>
      <c r="I16" s="108"/>
      <c r="L16" s="39"/>
    </row>
    <row r="17" spans="2:12" s="1" customFormat="1" ht="12" customHeight="1">
      <c r="B17" s="39"/>
      <c r="D17" s="107" t="s">
        <v>32</v>
      </c>
      <c r="I17" s="110" t="s">
        <v>27</v>
      </c>
      <c r="J17" s="31" t="str">
        <f>'Rekapitulace stavby'!AN13</f>
        <v>Vyplň údaj</v>
      </c>
      <c r="L17" s="39"/>
    </row>
    <row r="18" spans="2:12" s="1" customFormat="1" ht="18" customHeight="1">
      <c r="B18" s="39"/>
      <c r="E18" s="380" t="str">
        <f>'Rekapitulace stavby'!E14</f>
        <v>Vyplň údaj</v>
      </c>
      <c r="F18" s="381"/>
      <c r="G18" s="381"/>
      <c r="H18" s="381"/>
      <c r="I18" s="110" t="s">
        <v>30</v>
      </c>
      <c r="J18" s="31" t="str">
        <f>'Rekapitulace stavby'!AN14</f>
        <v>Vyplň údaj</v>
      </c>
      <c r="L18" s="39"/>
    </row>
    <row r="19" spans="2:12" s="1" customFormat="1" ht="6.95" customHeight="1">
      <c r="B19" s="39"/>
      <c r="I19" s="108"/>
      <c r="L19" s="39"/>
    </row>
    <row r="20" spans="2:12" s="1" customFormat="1" ht="12" customHeight="1">
      <c r="B20" s="39"/>
      <c r="D20" s="107" t="s">
        <v>34</v>
      </c>
      <c r="I20" s="110" t="s">
        <v>27</v>
      </c>
      <c r="J20" s="109" t="s">
        <v>35</v>
      </c>
      <c r="L20" s="39"/>
    </row>
    <row r="21" spans="2:12" s="1" customFormat="1" ht="18" customHeight="1">
      <c r="B21" s="39"/>
      <c r="E21" s="109" t="s">
        <v>36</v>
      </c>
      <c r="I21" s="110" t="s">
        <v>30</v>
      </c>
      <c r="J21" s="109" t="s">
        <v>37</v>
      </c>
      <c r="L21" s="39"/>
    </row>
    <row r="22" spans="2:12" s="1" customFormat="1" ht="6.95" customHeight="1">
      <c r="B22" s="39"/>
      <c r="I22" s="108"/>
      <c r="L22" s="39"/>
    </row>
    <row r="23" spans="2:12" s="1" customFormat="1" ht="12" customHeight="1">
      <c r="B23" s="39"/>
      <c r="D23" s="107" t="s">
        <v>39</v>
      </c>
      <c r="I23" s="110" t="s">
        <v>27</v>
      </c>
      <c r="J23" s="109" t="s">
        <v>40</v>
      </c>
      <c r="L23" s="39"/>
    </row>
    <row r="24" spans="2:12" s="1" customFormat="1" ht="18" customHeight="1">
      <c r="B24" s="39"/>
      <c r="E24" s="109" t="s">
        <v>41</v>
      </c>
      <c r="I24" s="110" t="s">
        <v>30</v>
      </c>
      <c r="J24" s="109" t="s">
        <v>19</v>
      </c>
      <c r="L24" s="39"/>
    </row>
    <row r="25" spans="2:12" s="1" customFormat="1" ht="6.95" customHeight="1">
      <c r="B25" s="39"/>
      <c r="I25" s="108"/>
      <c r="L25" s="39"/>
    </row>
    <row r="26" spans="2:12" s="1" customFormat="1" ht="12" customHeight="1">
      <c r="B26" s="39"/>
      <c r="D26" s="107" t="s">
        <v>42</v>
      </c>
      <c r="I26" s="108"/>
      <c r="L26" s="39"/>
    </row>
    <row r="27" spans="2:12" s="7" customFormat="1" ht="16.5" customHeight="1">
      <c r="B27" s="112"/>
      <c r="E27" s="382" t="s">
        <v>19</v>
      </c>
      <c r="F27" s="382"/>
      <c r="G27" s="382"/>
      <c r="H27" s="382"/>
      <c r="I27" s="113"/>
      <c r="L27" s="112"/>
    </row>
    <row r="28" spans="2:12" s="1" customFormat="1" ht="6.95" customHeight="1">
      <c r="B28" s="39"/>
      <c r="I28" s="108"/>
      <c r="L28" s="39"/>
    </row>
    <row r="29" spans="2:12" s="1" customFormat="1" ht="6.95" customHeight="1">
      <c r="B29" s="39"/>
      <c r="D29" s="60"/>
      <c r="E29" s="60"/>
      <c r="F29" s="60"/>
      <c r="G29" s="60"/>
      <c r="H29" s="60"/>
      <c r="I29" s="114"/>
      <c r="J29" s="60"/>
      <c r="K29" s="60"/>
      <c r="L29" s="39"/>
    </row>
    <row r="30" spans="2:12" s="1" customFormat="1" ht="25.35" customHeight="1">
      <c r="B30" s="39"/>
      <c r="D30" s="115" t="s">
        <v>44</v>
      </c>
      <c r="I30" s="108"/>
      <c r="J30" s="116">
        <f>ROUND(J89,2)</f>
        <v>0</v>
      </c>
      <c r="L30" s="39"/>
    </row>
    <row r="31" spans="2:12" s="1" customFormat="1" ht="6.95" customHeight="1">
      <c r="B31" s="39"/>
      <c r="D31" s="60"/>
      <c r="E31" s="60"/>
      <c r="F31" s="60"/>
      <c r="G31" s="60"/>
      <c r="H31" s="60"/>
      <c r="I31" s="114"/>
      <c r="J31" s="60"/>
      <c r="K31" s="60"/>
      <c r="L31" s="39"/>
    </row>
    <row r="32" spans="2:12" s="1" customFormat="1" ht="14.45" customHeight="1">
      <c r="B32" s="39"/>
      <c r="F32" s="117" t="s">
        <v>46</v>
      </c>
      <c r="I32" s="118" t="s">
        <v>45</v>
      </c>
      <c r="J32" s="117" t="s">
        <v>47</v>
      </c>
      <c r="L32" s="39"/>
    </row>
    <row r="33" spans="2:12" s="1" customFormat="1" ht="14.45" customHeight="1">
      <c r="B33" s="39"/>
      <c r="D33" s="119" t="s">
        <v>48</v>
      </c>
      <c r="E33" s="107" t="s">
        <v>49</v>
      </c>
      <c r="F33" s="120">
        <f>ROUND((SUM(BE89:BE243)),2)</f>
        <v>0</v>
      </c>
      <c r="I33" s="121">
        <v>0.21</v>
      </c>
      <c r="J33" s="120">
        <f>ROUND(((SUM(BE89:BE243))*I33),2)</f>
        <v>0</v>
      </c>
      <c r="L33" s="39"/>
    </row>
    <row r="34" spans="2:12" s="1" customFormat="1" ht="14.45" customHeight="1">
      <c r="B34" s="39"/>
      <c r="E34" s="107" t="s">
        <v>50</v>
      </c>
      <c r="F34" s="120">
        <f>ROUND((SUM(BF89:BF243)),2)</f>
        <v>0</v>
      </c>
      <c r="I34" s="121">
        <v>0.15</v>
      </c>
      <c r="J34" s="120">
        <f>ROUND(((SUM(BF89:BF243))*I34),2)</f>
        <v>0</v>
      </c>
      <c r="L34" s="39"/>
    </row>
    <row r="35" spans="2:12" s="1" customFormat="1" ht="14.45" customHeight="1" hidden="1">
      <c r="B35" s="39"/>
      <c r="E35" s="107" t="s">
        <v>51</v>
      </c>
      <c r="F35" s="120">
        <f>ROUND((SUM(BG89:BG243)),2)</f>
        <v>0</v>
      </c>
      <c r="I35" s="121">
        <v>0.21</v>
      </c>
      <c r="J35" s="120">
        <f>0</f>
        <v>0</v>
      </c>
      <c r="L35" s="39"/>
    </row>
    <row r="36" spans="2:12" s="1" customFormat="1" ht="14.45" customHeight="1" hidden="1">
      <c r="B36" s="39"/>
      <c r="E36" s="107" t="s">
        <v>52</v>
      </c>
      <c r="F36" s="120">
        <f>ROUND((SUM(BH89:BH243)),2)</f>
        <v>0</v>
      </c>
      <c r="I36" s="121">
        <v>0.15</v>
      </c>
      <c r="J36" s="120">
        <f>0</f>
        <v>0</v>
      </c>
      <c r="L36" s="39"/>
    </row>
    <row r="37" spans="2:12" s="1" customFormat="1" ht="14.45" customHeight="1" hidden="1">
      <c r="B37" s="39"/>
      <c r="E37" s="107" t="s">
        <v>53</v>
      </c>
      <c r="F37" s="120">
        <f>ROUND((SUM(BI89:BI243)),2)</f>
        <v>0</v>
      </c>
      <c r="I37" s="121">
        <v>0</v>
      </c>
      <c r="J37" s="120">
        <f>0</f>
        <v>0</v>
      </c>
      <c r="L37" s="39"/>
    </row>
    <row r="38" spans="2:12" s="1" customFormat="1" ht="6.95" customHeight="1">
      <c r="B38" s="39"/>
      <c r="I38" s="108"/>
      <c r="L38" s="39"/>
    </row>
    <row r="39" spans="2:12" s="1" customFormat="1" ht="25.35" customHeight="1">
      <c r="B39" s="39"/>
      <c r="C39" s="122"/>
      <c r="D39" s="123" t="s">
        <v>54</v>
      </c>
      <c r="E39" s="124"/>
      <c r="F39" s="124"/>
      <c r="G39" s="125" t="s">
        <v>55</v>
      </c>
      <c r="H39" s="126" t="s">
        <v>56</v>
      </c>
      <c r="I39" s="127"/>
      <c r="J39" s="128">
        <f>SUM(J30:J37)</f>
        <v>0</v>
      </c>
      <c r="K39" s="129"/>
      <c r="L39" s="39"/>
    </row>
    <row r="40" spans="2:12" s="1" customFormat="1" ht="14.45" customHeight="1">
      <c r="B40" s="130"/>
      <c r="C40" s="131"/>
      <c r="D40" s="131"/>
      <c r="E40" s="131"/>
      <c r="F40" s="131"/>
      <c r="G40" s="131"/>
      <c r="H40" s="131"/>
      <c r="I40" s="132"/>
      <c r="J40" s="131"/>
      <c r="K40" s="131"/>
      <c r="L40" s="39"/>
    </row>
    <row r="44" spans="2:12" s="1" customFormat="1" ht="6.95" customHeight="1">
      <c r="B44" s="133"/>
      <c r="C44" s="134"/>
      <c r="D44" s="134"/>
      <c r="E44" s="134"/>
      <c r="F44" s="134"/>
      <c r="G44" s="134"/>
      <c r="H44" s="134"/>
      <c r="I44" s="135"/>
      <c r="J44" s="134"/>
      <c r="K44" s="134"/>
      <c r="L44" s="39"/>
    </row>
    <row r="45" spans="2:12" s="1" customFormat="1" ht="24.95" customHeight="1">
      <c r="B45" s="35"/>
      <c r="C45" s="24" t="s">
        <v>108</v>
      </c>
      <c r="D45" s="36"/>
      <c r="E45" s="36"/>
      <c r="F45" s="36"/>
      <c r="G45" s="36"/>
      <c r="H45" s="36"/>
      <c r="I45" s="108"/>
      <c r="J45" s="36"/>
      <c r="K45" s="36"/>
      <c r="L45" s="39"/>
    </row>
    <row r="46" spans="2:12" s="1" customFormat="1" ht="6.95" customHeight="1">
      <c r="B46" s="35"/>
      <c r="C46" s="36"/>
      <c r="D46" s="36"/>
      <c r="E46" s="36"/>
      <c r="F46" s="36"/>
      <c r="G46" s="36"/>
      <c r="H46" s="36"/>
      <c r="I46" s="108"/>
      <c r="J46" s="36"/>
      <c r="K46" s="36"/>
      <c r="L46" s="39"/>
    </row>
    <row r="47" spans="2:12" s="1" customFormat="1" ht="12" customHeight="1">
      <c r="B47" s="35"/>
      <c r="C47" s="30" t="s">
        <v>16</v>
      </c>
      <c r="D47" s="36"/>
      <c r="E47" s="36"/>
      <c r="F47" s="36"/>
      <c r="G47" s="36"/>
      <c r="H47" s="36"/>
      <c r="I47" s="108"/>
      <c r="J47" s="36"/>
      <c r="K47" s="36"/>
      <c r="L47" s="39"/>
    </row>
    <row r="48" spans="2:12" s="1" customFormat="1" ht="16.5" customHeight="1">
      <c r="B48" s="35"/>
      <c r="C48" s="36"/>
      <c r="D48" s="36"/>
      <c r="E48" s="383" t="str">
        <f>E7</f>
        <v>REGENERACE PANELOVÉHO DOMU MATĚJE KOPECKÉHO 6, st.p.č. 2645, k.ú. CHEB, 650919</v>
      </c>
      <c r="F48" s="384"/>
      <c r="G48" s="384"/>
      <c r="H48" s="384"/>
      <c r="I48" s="108"/>
      <c r="J48" s="36"/>
      <c r="K48" s="36"/>
      <c r="L48" s="39"/>
    </row>
    <row r="49" spans="2:12" s="1" customFormat="1" ht="12" customHeight="1">
      <c r="B49" s="35"/>
      <c r="C49" s="30" t="s">
        <v>106</v>
      </c>
      <c r="D49" s="36"/>
      <c r="E49" s="36"/>
      <c r="F49" s="36"/>
      <c r="G49" s="36"/>
      <c r="H49" s="36"/>
      <c r="I49" s="108"/>
      <c r="J49" s="36"/>
      <c r="K49" s="36"/>
      <c r="L49" s="39"/>
    </row>
    <row r="50" spans="2:12" s="1" customFormat="1" ht="16.5" customHeight="1">
      <c r="B50" s="35"/>
      <c r="C50" s="36"/>
      <c r="D50" s="36"/>
      <c r="E50" s="356" t="str">
        <f>E9</f>
        <v>05 - TERÉNNÍ ÚPRAVY</v>
      </c>
      <c r="F50" s="385"/>
      <c r="G50" s="385"/>
      <c r="H50" s="385"/>
      <c r="I50" s="108"/>
      <c r="J50" s="36"/>
      <c r="K50" s="36"/>
      <c r="L50" s="39"/>
    </row>
    <row r="51" spans="2:12" s="1" customFormat="1" ht="6.95" customHeight="1">
      <c r="B51" s="35"/>
      <c r="C51" s="36"/>
      <c r="D51" s="36"/>
      <c r="E51" s="36"/>
      <c r="F51" s="36"/>
      <c r="G51" s="36"/>
      <c r="H51" s="36"/>
      <c r="I51" s="108"/>
      <c r="J51" s="36"/>
      <c r="K51" s="36"/>
      <c r="L51" s="39"/>
    </row>
    <row r="52" spans="2:12" s="1" customFormat="1" ht="12" customHeight="1">
      <c r="B52" s="35"/>
      <c r="C52" s="30" t="s">
        <v>22</v>
      </c>
      <c r="D52" s="36"/>
      <c r="E52" s="36"/>
      <c r="F52" s="28" t="str">
        <f>F12</f>
        <v>Cheb</v>
      </c>
      <c r="G52" s="36"/>
      <c r="H52" s="36"/>
      <c r="I52" s="110" t="s">
        <v>24</v>
      </c>
      <c r="J52" s="59" t="str">
        <f>IF(J12="","",J12)</f>
        <v>3. 3. 2019</v>
      </c>
      <c r="K52" s="36"/>
      <c r="L52" s="39"/>
    </row>
    <row r="53" spans="2:12" s="1" customFormat="1" ht="6.95" customHeight="1">
      <c r="B53" s="35"/>
      <c r="C53" s="36"/>
      <c r="D53" s="36"/>
      <c r="E53" s="36"/>
      <c r="F53" s="36"/>
      <c r="G53" s="36"/>
      <c r="H53" s="36"/>
      <c r="I53" s="108"/>
      <c r="J53" s="36"/>
      <c r="K53" s="36"/>
      <c r="L53" s="39"/>
    </row>
    <row r="54" spans="2:12" s="1" customFormat="1" ht="27.95" customHeight="1">
      <c r="B54" s="35"/>
      <c r="C54" s="30" t="s">
        <v>26</v>
      </c>
      <c r="D54" s="36"/>
      <c r="E54" s="36"/>
      <c r="F54" s="28" t="str">
        <f>E15</f>
        <v>Město Cheb</v>
      </c>
      <c r="G54" s="36"/>
      <c r="H54" s="36"/>
      <c r="I54" s="110" t="s">
        <v>34</v>
      </c>
      <c r="J54" s="33" t="str">
        <f>E21</f>
        <v>Atelier Stoeckl s.r.o.</v>
      </c>
      <c r="K54" s="36"/>
      <c r="L54" s="39"/>
    </row>
    <row r="55" spans="2:12" s="1" customFormat="1" ht="15.2" customHeight="1">
      <c r="B55" s="35"/>
      <c r="C55" s="30" t="s">
        <v>32</v>
      </c>
      <c r="D55" s="36"/>
      <c r="E55" s="36"/>
      <c r="F55" s="28" t="str">
        <f>IF(E18="","",E18)</f>
        <v>Vyplň údaj</v>
      </c>
      <c r="G55" s="36"/>
      <c r="H55" s="36"/>
      <c r="I55" s="110" t="s">
        <v>39</v>
      </c>
      <c r="J55" s="33" t="str">
        <f>E24</f>
        <v>Ing. Václav Pastirik</v>
      </c>
      <c r="K55" s="36"/>
      <c r="L55" s="39"/>
    </row>
    <row r="56" spans="2:12" s="1" customFormat="1" ht="10.35" customHeight="1">
      <c r="B56" s="35"/>
      <c r="C56" s="36"/>
      <c r="D56" s="36"/>
      <c r="E56" s="36"/>
      <c r="F56" s="36"/>
      <c r="G56" s="36"/>
      <c r="H56" s="36"/>
      <c r="I56" s="108"/>
      <c r="J56" s="36"/>
      <c r="K56" s="36"/>
      <c r="L56" s="39"/>
    </row>
    <row r="57" spans="2:12" s="1" customFormat="1" ht="29.25" customHeight="1">
      <c r="B57" s="35"/>
      <c r="C57" s="136" t="s">
        <v>109</v>
      </c>
      <c r="D57" s="137"/>
      <c r="E57" s="137"/>
      <c r="F57" s="137"/>
      <c r="G57" s="137"/>
      <c r="H57" s="137"/>
      <c r="I57" s="138"/>
      <c r="J57" s="139" t="s">
        <v>110</v>
      </c>
      <c r="K57" s="137"/>
      <c r="L57" s="39"/>
    </row>
    <row r="58" spans="2:12" s="1" customFormat="1" ht="10.35" customHeight="1">
      <c r="B58" s="35"/>
      <c r="C58" s="36"/>
      <c r="D58" s="36"/>
      <c r="E58" s="36"/>
      <c r="F58" s="36"/>
      <c r="G58" s="36"/>
      <c r="H58" s="36"/>
      <c r="I58" s="108"/>
      <c r="J58" s="36"/>
      <c r="K58" s="36"/>
      <c r="L58" s="39"/>
    </row>
    <row r="59" spans="2:47" s="1" customFormat="1" ht="22.9" customHeight="1">
      <c r="B59" s="35"/>
      <c r="C59" s="140" t="s">
        <v>76</v>
      </c>
      <c r="D59" s="36"/>
      <c r="E59" s="36"/>
      <c r="F59" s="36"/>
      <c r="G59" s="36"/>
      <c r="H59" s="36"/>
      <c r="I59" s="108"/>
      <c r="J59" s="77">
        <f>J89</f>
        <v>0</v>
      </c>
      <c r="K59" s="36"/>
      <c r="L59" s="39"/>
      <c r="AU59" s="18" t="s">
        <v>111</v>
      </c>
    </row>
    <row r="60" spans="2:12" s="8" customFormat="1" ht="24.95" customHeight="1">
      <c r="B60" s="141"/>
      <c r="C60" s="142"/>
      <c r="D60" s="143" t="s">
        <v>112</v>
      </c>
      <c r="E60" s="144"/>
      <c r="F60" s="144"/>
      <c r="G60" s="144"/>
      <c r="H60" s="144"/>
      <c r="I60" s="145"/>
      <c r="J60" s="146">
        <f>J90</f>
        <v>0</v>
      </c>
      <c r="K60" s="142"/>
      <c r="L60" s="147"/>
    </row>
    <row r="61" spans="2:12" s="9" customFormat="1" ht="19.9" customHeight="1">
      <c r="B61" s="148"/>
      <c r="C61" s="149"/>
      <c r="D61" s="150" t="s">
        <v>873</v>
      </c>
      <c r="E61" s="151"/>
      <c r="F61" s="151"/>
      <c r="G61" s="151"/>
      <c r="H61" s="151"/>
      <c r="I61" s="152"/>
      <c r="J61" s="153">
        <f>J91</f>
        <v>0</v>
      </c>
      <c r="K61" s="149"/>
      <c r="L61" s="154"/>
    </row>
    <row r="62" spans="2:12" s="9" customFormat="1" ht="19.9" customHeight="1">
      <c r="B62" s="148"/>
      <c r="C62" s="149"/>
      <c r="D62" s="150" t="s">
        <v>874</v>
      </c>
      <c r="E62" s="151"/>
      <c r="F62" s="151"/>
      <c r="G62" s="151"/>
      <c r="H62" s="151"/>
      <c r="I62" s="152"/>
      <c r="J62" s="153">
        <f>J140</f>
        <v>0</v>
      </c>
      <c r="K62" s="149"/>
      <c r="L62" s="154"/>
    </row>
    <row r="63" spans="2:12" s="9" customFormat="1" ht="19.9" customHeight="1">
      <c r="B63" s="148"/>
      <c r="C63" s="149"/>
      <c r="D63" s="150" t="s">
        <v>115</v>
      </c>
      <c r="E63" s="151"/>
      <c r="F63" s="151"/>
      <c r="G63" s="151"/>
      <c r="H63" s="151"/>
      <c r="I63" s="152"/>
      <c r="J63" s="153">
        <f>J167</f>
        <v>0</v>
      </c>
      <c r="K63" s="149"/>
      <c r="L63" s="154"/>
    </row>
    <row r="64" spans="2:12" s="9" customFormat="1" ht="19.9" customHeight="1">
      <c r="B64" s="148"/>
      <c r="C64" s="149"/>
      <c r="D64" s="150" t="s">
        <v>118</v>
      </c>
      <c r="E64" s="151"/>
      <c r="F64" s="151"/>
      <c r="G64" s="151"/>
      <c r="H64" s="151"/>
      <c r="I64" s="152"/>
      <c r="J64" s="153">
        <f>J189</f>
        <v>0</v>
      </c>
      <c r="K64" s="149"/>
      <c r="L64" s="154"/>
    </row>
    <row r="65" spans="2:12" s="9" customFormat="1" ht="19.9" customHeight="1">
      <c r="B65" s="148"/>
      <c r="C65" s="149"/>
      <c r="D65" s="150" t="s">
        <v>119</v>
      </c>
      <c r="E65" s="151"/>
      <c r="F65" s="151"/>
      <c r="G65" s="151"/>
      <c r="H65" s="151"/>
      <c r="I65" s="152"/>
      <c r="J65" s="153">
        <f>J201</f>
        <v>0</v>
      </c>
      <c r="K65" s="149"/>
      <c r="L65" s="154"/>
    </row>
    <row r="66" spans="2:12" s="8" customFormat="1" ht="24.95" customHeight="1">
      <c r="B66" s="141"/>
      <c r="C66" s="142"/>
      <c r="D66" s="143" t="s">
        <v>120</v>
      </c>
      <c r="E66" s="144"/>
      <c r="F66" s="144"/>
      <c r="G66" s="144"/>
      <c r="H66" s="144"/>
      <c r="I66" s="145"/>
      <c r="J66" s="146">
        <f>J204</f>
        <v>0</v>
      </c>
      <c r="K66" s="142"/>
      <c r="L66" s="147"/>
    </row>
    <row r="67" spans="2:12" s="9" customFormat="1" ht="19.9" customHeight="1">
      <c r="B67" s="148"/>
      <c r="C67" s="149"/>
      <c r="D67" s="150" t="s">
        <v>875</v>
      </c>
      <c r="E67" s="151"/>
      <c r="F67" s="151"/>
      <c r="G67" s="151"/>
      <c r="H67" s="151"/>
      <c r="I67" s="152"/>
      <c r="J67" s="153">
        <f>J205</f>
        <v>0</v>
      </c>
      <c r="K67" s="149"/>
      <c r="L67" s="154"/>
    </row>
    <row r="68" spans="2:12" s="9" customFormat="1" ht="19.9" customHeight="1">
      <c r="B68" s="148"/>
      <c r="C68" s="149"/>
      <c r="D68" s="150" t="s">
        <v>124</v>
      </c>
      <c r="E68" s="151"/>
      <c r="F68" s="151"/>
      <c r="G68" s="151"/>
      <c r="H68" s="151"/>
      <c r="I68" s="152"/>
      <c r="J68" s="153">
        <f>J210</f>
        <v>0</v>
      </c>
      <c r="K68" s="149"/>
      <c r="L68" s="154"/>
    </row>
    <row r="69" spans="2:12" s="9" customFormat="1" ht="19.9" customHeight="1">
      <c r="B69" s="148"/>
      <c r="C69" s="149"/>
      <c r="D69" s="150" t="s">
        <v>703</v>
      </c>
      <c r="E69" s="151"/>
      <c r="F69" s="151"/>
      <c r="G69" s="151"/>
      <c r="H69" s="151"/>
      <c r="I69" s="152"/>
      <c r="J69" s="153">
        <f>J217</f>
        <v>0</v>
      </c>
      <c r="K69" s="149"/>
      <c r="L69" s="154"/>
    </row>
    <row r="70" spans="2:12" s="1" customFormat="1" ht="21.75" customHeight="1">
      <c r="B70" s="35"/>
      <c r="C70" s="36"/>
      <c r="D70" s="36"/>
      <c r="E70" s="36"/>
      <c r="F70" s="36"/>
      <c r="G70" s="36"/>
      <c r="H70" s="36"/>
      <c r="I70" s="108"/>
      <c r="J70" s="36"/>
      <c r="K70" s="36"/>
      <c r="L70" s="39"/>
    </row>
    <row r="71" spans="2:12" s="1" customFormat="1" ht="6.95" customHeight="1">
      <c r="B71" s="47"/>
      <c r="C71" s="48"/>
      <c r="D71" s="48"/>
      <c r="E71" s="48"/>
      <c r="F71" s="48"/>
      <c r="G71" s="48"/>
      <c r="H71" s="48"/>
      <c r="I71" s="132"/>
      <c r="J71" s="48"/>
      <c r="K71" s="48"/>
      <c r="L71" s="39"/>
    </row>
    <row r="75" spans="2:12" s="1" customFormat="1" ht="6.95" customHeight="1">
      <c r="B75" s="49"/>
      <c r="C75" s="50"/>
      <c r="D75" s="50"/>
      <c r="E75" s="50"/>
      <c r="F75" s="50"/>
      <c r="G75" s="50"/>
      <c r="H75" s="50"/>
      <c r="I75" s="135"/>
      <c r="J75" s="50"/>
      <c r="K75" s="50"/>
      <c r="L75" s="39"/>
    </row>
    <row r="76" spans="2:12" s="1" customFormat="1" ht="24.95" customHeight="1">
      <c r="B76" s="35"/>
      <c r="C76" s="24" t="s">
        <v>126</v>
      </c>
      <c r="D76" s="36"/>
      <c r="E76" s="36"/>
      <c r="F76" s="36"/>
      <c r="G76" s="36"/>
      <c r="H76" s="36"/>
      <c r="I76" s="108"/>
      <c r="J76" s="36"/>
      <c r="K76" s="36"/>
      <c r="L76" s="39"/>
    </row>
    <row r="77" spans="2:12" s="1" customFormat="1" ht="6.95" customHeight="1">
      <c r="B77" s="35"/>
      <c r="C77" s="36"/>
      <c r="D77" s="36"/>
      <c r="E77" s="36"/>
      <c r="F77" s="36"/>
      <c r="G77" s="36"/>
      <c r="H77" s="36"/>
      <c r="I77" s="108"/>
      <c r="J77" s="36"/>
      <c r="K77" s="36"/>
      <c r="L77" s="39"/>
    </row>
    <row r="78" spans="2:12" s="1" customFormat="1" ht="12" customHeight="1">
      <c r="B78" s="35"/>
      <c r="C78" s="30" t="s">
        <v>16</v>
      </c>
      <c r="D78" s="36"/>
      <c r="E78" s="36"/>
      <c r="F78" s="36"/>
      <c r="G78" s="36"/>
      <c r="H78" s="36"/>
      <c r="I78" s="108"/>
      <c r="J78" s="36"/>
      <c r="K78" s="36"/>
      <c r="L78" s="39"/>
    </row>
    <row r="79" spans="2:12" s="1" customFormat="1" ht="16.5" customHeight="1">
      <c r="B79" s="35"/>
      <c r="C79" s="36"/>
      <c r="D79" s="36"/>
      <c r="E79" s="383" t="str">
        <f>E7</f>
        <v>REGENERACE PANELOVÉHO DOMU MATĚJE KOPECKÉHO 6, st.p.č. 2645, k.ú. CHEB, 650919</v>
      </c>
      <c r="F79" s="384"/>
      <c r="G79" s="384"/>
      <c r="H79" s="384"/>
      <c r="I79" s="108"/>
      <c r="J79" s="36"/>
      <c r="K79" s="36"/>
      <c r="L79" s="39"/>
    </row>
    <row r="80" spans="2:12" s="1" customFormat="1" ht="12" customHeight="1">
      <c r="B80" s="35"/>
      <c r="C80" s="30" t="s">
        <v>106</v>
      </c>
      <c r="D80" s="36"/>
      <c r="E80" s="36"/>
      <c r="F80" s="36"/>
      <c r="G80" s="36"/>
      <c r="H80" s="36"/>
      <c r="I80" s="108"/>
      <c r="J80" s="36"/>
      <c r="K80" s="36"/>
      <c r="L80" s="39"/>
    </row>
    <row r="81" spans="2:12" s="1" customFormat="1" ht="16.5" customHeight="1">
      <c r="B81" s="35"/>
      <c r="C81" s="36"/>
      <c r="D81" s="36"/>
      <c r="E81" s="356" t="str">
        <f>E9</f>
        <v>05 - TERÉNNÍ ÚPRAVY</v>
      </c>
      <c r="F81" s="385"/>
      <c r="G81" s="385"/>
      <c r="H81" s="385"/>
      <c r="I81" s="108"/>
      <c r="J81" s="36"/>
      <c r="K81" s="36"/>
      <c r="L81" s="39"/>
    </row>
    <row r="82" spans="2:12" s="1" customFormat="1" ht="6.95" customHeight="1">
      <c r="B82" s="35"/>
      <c r="C82" s="36"/>
      <c r="D82" s="36"/>
      <c r="E82" s="36"/>
      <c r="F82" s="36"/>
      <c r="G82" s="36"/>
      <c r="H82" s="36"/>
      <c r="I82" s="108"/>
      <c r="J82" s="36"/>
      <c r="K82" s="36"/>
      <c r="L82" s="39"/>
    </row>
    <row r="83" spans="2:12" s="1" customFormat="1" ht="12" customHeight="1">
      <c r="B83" s="35"/>
      <c r="C83" s="30" t="s">
        <v>22</v>
      </c>
      <c r="D83" s="36"/>
      <c r="E83" s="36"/>
      <c r="F83" s="28" t="str">
        <f>F12</f>
        <v>Cheb</v>
      </c>
      <c r="G83" s="36"/>
      <c r="H83" s="36"/>
      <c r="I83" s="110" t="s">
        <v>24</v>
      </c>
      <c r="J83" s="59" t="str">
        <f>IF(J12="","",J12)</f>
        <v>3. 3. 2019</v>
      </c>
      <c r="K83" s="36"/>
      <c r="L83" s="39"/>
    </row>
    <row r="84" spans="2:12" s="1" customFormat="1" ht="6.95" customHeight="1">
      <c r="B84" s="35"/>
      <c r="C84" s="36"/>
      <c r="D84" s="36"/>
      <c r="E84" s="36"/>
      <c r="F84" s="36"/>
      <c r="G84" s="36"/>
      <c r="H84" s="36"/>
      <c r="I84" s="108"/>
      <c r="J84" s="36"/>
      <c r="K84" s="36"/>
      <c r="L84" s="39"/>
    </row>
    <row r="85" spans="2:12" s="1" customFormat="1" ht="27.95" customHeight="1">
      <c r="B85" s="35"/>
      <c r="C85" s="30" t="s">
        <v>26</v>
      </c>
      <c r="D85" s="36"/>
      <c r="E85" s="36"/>
      <c r="F85" s="28" t="str">
        <f>E15</f>
        <v>Město Cheb</v>
      </c>
      <c r="G85" s="36"/>
      <c r="H85" s="36"/>
      <c r="I85" s="110" t="s">
        <v>34</v>
      </c>
      <c r="J85" s="33" t="str">
        <f>E21</f>
        <v>Atelier Stoeckl s.r.o.</v>
      </c>
      <c r="K85" s="36"/>
      <c r="L85" s="39"/>
    </row>
    <row r="86" spans="2:12" s="1" customFormat="1" ht="15.2" customHeight="1">
      <c r="B86" s="35"/>
      <c r="C86" s="30" t="s">
        <v>32</v>
      </c>
      <c r="D86" s="36"/>
      <c r="E86" s="36"/>
      <c r="F86" s="28" t="str">
        <f>IF(E18="","",E18)</f>
        <v>Vyplň údaj</v>
      </c>
      <c r="G86" s="36"/>
      <c r="H86" s="36"/>
      <c r="I86" s="110" t="s">
        <v>39</v>
      </c>
      <c r="J86" s="33" t="str">
        <f>E24</f>
        <v>Ing. Václav Pastirik</v>
      </c>
      <c r="K86" s="36"/>
      <c r="L86" s="39"/>
    </row>
    <row r="87" spans="2:12" s="1" customFormat="1" ht="10.35" customHeight="1">
      <c r="B87" s="35"/>
      <c r="C87" s="36"/>
      <c r="D87" s="36"/>
      <c r="E87" s="36"/>
      <c r="F87" s="36"/>
      <c r="G87" s="36"/>
      <c r="H87" s="36"/>
      <c r="I87" s="108"/>
      <c r="J87" s="36"/>
      <c r="K87" s="36"/>
      <c r="L87" s="39"/>
    </row>
    <row r="88" spans="2:20" s="10" customFormat="1" ht="29.25" customHeight="1">
      <c r="B88" s="155"/>
      <c r="C88" s="156" t="s">
        <v>127</v>
      </c>
      <c r="D88" s="157" t="s">
        <v>63</v>
      </c>
      <c r="E88" s="157" t="s">
        <v>59</v>
      </c>
      <c r="F88" s="157" t="s">
        <v>60</v>
      </c>
      <c r="G88" s="157" t="s">
        <v>128</v>
      </c>
      <c r="H88" s="157" t="s">
        <v>129</v>
      </c>
      <c r="I88" s="158" t="s">
        <v>130</v>
      </c>
      <c r="J88" s="157" t="s">
        <v>110</v>
      </c>
      <c r="K88" s="159" t="s">
        <v>131</v>
      </c>
      <c r="L88" s="160"/>
      <c r="M88" s="68" t="s">
        <v>19</v>
      </c>
      <c r="N88" s="69" t="s">
        <v>48</v>
      </c>
      <c r="O88" s="69" t="s">
        <v>132</v>
      </c>
      <c r="P88" s="69" t="s">
        <v>133</v>
      </c>
      <c r="Q88" s="69" t="s">
        <v>134</v>
      </c>
      <c r="R88" s="69" t="s">
        <v>135</v>
      </c>
      <c r="S88" s="69" t="s">
        <v>136</v>
      </c>
      <c r="T88" s="70" t="s">
        <v>137</v>
      </c>
    </row>
    <row r="89" spans="2:63" s="1" customFormat="1" ht="22.9" customHeight="1">
      <c r="B89" s="35"/>
      <c r="C89" s="75" t="s">
        <v>138</v>
      </c>
      <c r="D89" s="36"/>
      <c r="E89" s="36"/>
      <c r="F89" s="36"/>
      <c r="G89" s="36"/>
      <c r="H89" s="36"/>
      <c r="I89" s="108"/>
      <c r="J89" s="161">
        <f>BK89</f>
        <v>0</v>
      </c>
      <c r="K89" s="36"/>
      <c r="L89" s="39"/>
      <c r="M89" s="71"/>
      <c r="N89" s="72"/>
      <c r="O89" s="72"/>
      <c r="P89" s="162">
        <f>P90+P204</f>
        <v>0</v>
      </c>
      <c r="Q89" s="72"/>
      <c r="R89" s="162">
        <f>R90+R204</f>
        <v>19.6334537</v>
      </c>
      <c r="S89" s="72"/>
      <c r="T89" s="163">
        <f>T90+T204</f>
        <v>22.74571</v>
      </c>
      <c r="AT89" s="18" t="s">
        <v>77</v>
      </c>
      <c r="AU89" s="18" t="s">
        <v>111</v>
      </c>
      <c r="BK89" s="164">
        <f>BK90+BK204</f>
        <v>0</v>
      </c>
    </row>
    <row r="90" spans="2:63" s="11" customFormat="1" ht="25.9" customHeight="1">
      <c r="B90" s="165"/>
      <c r="C90" s="166"/>
      <c r="D90" s="167" t="s">
        <v>77</v>
      </c>
      <c r="E90" s="168" t="s">
        <v>139</v>
      </c>
      <c r="F90" s="168" t="s">
        <v>140</v>
      </c>
      <c r="G90" s="166"/>
      <c r="H90" s="166"/>
      <c r="I90" s="169"/>
      <c r="J90" s="170">
        <f>BK90</f>
        <v>0</v>
      </c>
      <c r="K90" s="166"/>
      <c r="L90" s="171"/>
      <c r="M90" s="172"/>
      <c r="N90" s="173"/>
      <c r="O90" s="173"/>
      <c r="P90" s="174">
        <f>P91+P140+P167+P189+P201</f>
        <v>0</v>
      </c>
      <c r="Q90" s="173"/>
      <c r="R90" s="174">
        <f>R91+R140+R167+R189+R201</f>
        <v>19.5881657</v>
      </c>
      <c r="S90" s="173"/>
      <c r="T90" s="175">
        <f>T91+T140+T167+T189+T201</f>
        <v>22.74571</v>
      </c>
      <c r="AR90" s="176" t="s">
        <v>86</v>
      </c>
      <c r="AT90" s="177" t="s">
        <v>77</v>
      </c>
      <c r="AU90" s="177" t="s">
        <v>78</v>
      </c>
      <c r="AY90" s="176" t="s">
        <v>141</v>
      </c>
      <c r="BK90" s="178">
        <f>BK91+BK140+BK167+BK189+BK201</f>
        <v>0</v>
      </c>
    </row>
    <row r="91" spans="2:63" s="11" customFormat="1" ht="22.9" customHeight="1">
      <c r="B91" s="165"/>
      <c r="C91" s="166"/>
      <c r="D91" s="167" t="s">
        <v>77</v>
      </c>
      <c r="E91" s="179" t="s">
        <v>86</v>
      </c>
      <c r="F91" s="179" t="s">
        <v>876</v>
      </c>
      <c r="G91" s="166"/>
      <c r="H91" s="166"/>
      <c r="I91" s="169"/>
      <c r="J91" s="180">
        <f>BK91</f>
        <v>0</v>
      </c>
      <c r="K91" s="166"/>
      <c r="L91" s="171"/>
      <c r="M91" s="172"/>
      <c r="N91" s="173"/>
      <c r="O91" s="173"/>
      <c r="P91" s="174">
        <f>SUM(P92:P139)</f>
        <v>0</v>
      </c>
      <c r="Q91" s="173"/>
      <c r="R91" s="174">
        <f>SUM(R92:R139)</f>
        <v>0.0028</v>
      </c>
      <c r="S91" s="173"/>
      <c r="T91" s="175">
        <f>SUM(T92:T139)</f>
        <v>22.04571</v>
      </c>
      <c r="AR91" s="176" t="s">
        <v>86</v>
      </c>
      <c r="AT91" s="177" t="s">
        <v>77</v>
      </c>
      <c r="AU91" s="177" t="s">
        <v>86</v>
      </c>
      <c r="AY91" s="176" t="s">
        <v>141</v>
      </c>
      <c r="BK91" s="178">
        <f>SUM(BK92:BK139)</f>
        <v>0</v>
      </c>
    </row>
    <row r="92" spans="2:65" s="1" customFormat="1" ht="24" customHeight="1">
      <c r="B92" s="35"/>
      <c r="C92" s="181" t="s">
        <v>86</v>
      </c>
      <c r="D92" s="181" t="s">
        <v>146</v>
      </c>
      <c r="E92" s="182" t="s">
        <v>877</v>
      </c>
      <c r="F92" s="183" t="s">
        <v>878</v>
      </c>
      <c r="G92" s="184" t="s">
        <v>149</v>
      </c>
      <c r="H92" s="185">
        <v>9.38</v>
      </c>
      <c r="I92" s="186"/>
      <c r="J92" s="187">
        <f>ROUND(I92*H92,2)</f>
        <v>0</v>
      </c>
      <c r="K92" s="183" t="s">
        <v>150</v>
      </c>
      <c r="L92" s="39"/>
      <c r="M92" s="188" t="s">
        <v>19</v>
      </c>
      <c r="N92" s="189" t="s">
        <v>49</v>
      </c>
      <c r="O92" s="64"/>
      <c r="P92" s="190">
        <f>O92*H92</f>
        <v>0</v>
      </c>
      <c r="Q92" s="190">
        <v>0</v>
      </c>
      <c r="R92" s="190">
        <f>Q92*H92</f>
        <v>0</v>
      </c>
      <c r="S92" s="190">
        <v>0.243</v>
      </c>
      <c r="T92" s="191">
        <f>S92*H92</f>
        <v>2.27934</v>
      </c>
      <c r="AR92" s="192" t="s">
        <v>151</v>
      </c>
      <c r="AT92" s="192" t="s">
        <v>146</v>
      </c>
      <c r="AU92" s="192" t="s">
        <v>88</v>
      </c>
      <c r="AY92" s="18" t="s">
        <v>141</v>
      </c>
      <c r="BE92" s="193">
        <f>IF(N92="základní",J92,0)</f>
        <v>0</v>
      </c>
      <c r="BF92" s="193">
        <f>IF(N92="snížená",J92,0)</f>
        <v>0</v>
      </c>
      <c r="BG92" s="193">
        <f>IF(N92="zákl. přenesená",J92,0)</f>
        <v>0</v>
      </c>
      <c r="BH92" s="193">
        <f>IF(N92="sníž. přenesená",J92,0)</f>
        <v>0</v>
      </c>
      <c r="BI92" s="193">
        <f>IF(N92="nulová",J92,0)</f>
        <v>0</v>
      </c>
      <c r="BJ92" s="18" t="s">
        <v>86</v>
      </c>
      <c r="BK92" s="193">
        <f>ROUND(I92*H92,2)</f>
        <v>0</v>
      </c>
      <c r="BL92" s="18" t="s">
        <v>151</v>
      </c>
      <c r="BM92" s="192" t="s">
        <v>879</v>
      </c>
    </row>
    <row r="93" spans="2:47" s="1" customFormat="1" ht="175.5">
      <c r="B93" s="35"/>
      <c r="C93" s="36"/>
      <c r="D93" s="196" t="s">
        <v>200</v>
      </c>
      <c r="E93" s="36"/>
      <c r="F93" s="238" t="s">
        <v>880</v>
      </c>
      <c r="G93" s="36"/>
      <c r="H93" s="36"/>
      <c r="I93" s="108"/>
      <c r="J93" s="36"/>
      <c r="K93" s="36"/>
      <c r="L93" s="39"/>
      <c r="M93" s="239"/>
      <c r="N93" s="64"/>
      <c r="O93" s="64"/>
      <c r="P93" s="64"/>
      <c r="Q93" s="64"/>
      <c r="R93" s="64"/>
      <c r="S93" s="64"/>
      <c r="T93" s="65"/>
      <c r="AT93" s="18" t="s">
        <v>200</v>
      </c>
      <c r="AU93" s="18" t="s">
        <v>88</v>
      </c>
    </row>
    <row r="94" spans="2:47" s="1" customFormat="1" ht="19.5">
      <c r="B94" s="35"/>
      <c r="C94" s="36"/>
      <c r="D94" s="196" t="s">
        <v>202</v>
      </c>
      <c r="E94" s="36"/>
      <c r="F94" s="238" t="s">
        <v>881</v>
      </c>
      <c r="G94" s="36"/>
      <c r="H94" s="36"/>
      <c r="I94" s="108"/>
      <c r="J94" s="36"/>
      <c r="K94" s="36"/>
      <c r="L94" s="39"/>
      <c r="M94" s="239"/>
      <c r="N94" s="64"/>
      <c r="O94" s="64"/>
      <c r="P94" s="64"/>
      <c r="Q94" s="64"/>
      <c r="R94" s="64"/>
      <c r="S94" s="64"/>
      <c r="T94" s="65"/>
      <c r="AT94" s="18" t="s">
        <v>202</v>
      </c>
      <c r="AU94" s="18" t="s">
        <v>88</v>
      </c>
    </row>
    <row r="95" spans="2:51" s="12" customFormat="1" ht="11.25">
      <c r="B95" s="194"/>
      <c r="C95" s="195"/>
      <c r="D95" s="196" t="s">
        <v>154</v>
      </c>
      <c r="E95" s="197" t="s">
        <v>19</v>
      </c>
      <c r="F95" s="198" t="s">
        <v>882</v>
      </c>
      <c r="G95" s="195"/>
      <c r="H95" s="197" t="s">
        <v>19</v>
      </c>
      <c r="I95" s="199"/>
      <c r="J95" s="195"/>
      <c r="K95" s="195"/>
      <c r="L95" s="200"/>
      <c r="M95" s="201"/>
      <c r="N95" s="202"/>
      <c r="O95" s="202"/>
      <c r="P95" s="202"/>
      <c r="Q95" s="202"/>
      <c r="R95" s="202"/>
      <c r="S95" s="202"/>
      <c r="T95" s="203"/>
      <c r="AT95" s="204" t="s">
        <v>154</v>
      </c>
      <c r="AU95" s="204" t="s">
        <v>88</v>
      </c>
      <c r="AV95" s="12" t="s">
        <v>86</v>
      </c>
      <c r="AW95" s="12" t="s">
        <v>38</v>
      </c>
      <c r="AX95" s="12" t="s">
        <v>78</v>
      </c>
      <c r="AY95" s="204" t="s">
        <v>141</v>
      </c>
    </row>
    <row r="96" spans="2:51" s="13" customFormat="1" ht="11.25">
      <c r="B96" s="205"/>
      <c r="C96" s="206"/>
      <c r="D96" s="196" t="s">
        <v>154</v>
      </c>
      <c r="E96" s="207" t="s">
        <v>19</v>
      </c>
      <c r="F96" s="208" t="s">
        <v>883</v>
      </c>
      <c r="G96" s="206"/>
      <c r="H96" s="209">
        <v>9.38</v>
      </c>
      <c r="I96" s="210"/>
      <c r="J96" s="206"/>
      <c r="K96" s="206"/>
      <c r="L96" s="211"/>
      <c r="M96" s="212"/>
      <c r="N96" s="213"/>
      <c r="O96" s="213"/>
      <c r="P96" s="213"/>
      <c r="Q96" s="213"/>
      <c r="R96" s="213"/>
      <c r="S96" s="213"/>
      <c r="T96" s="214"/>
      <c r="AT96" s="215" t="s">
        <v>154</v>
      </c>
      <c r="AU96" s="215" t="s">
        <v>88</v>
      </c>
      <c r="AV96" s="13" t="s">
        <v>88</v>
      </c>
      <c r="AW96" s="13" t="s">
        <v>38</v>
      </c>
      <c r="AX96" s="13" t="s">
        <v>78</v>
      </c>
      <c r="AY96" s="215" t="s">
        <v>141</v>
      </c>
    </row>
    <row r="97" spans="2:51" s="15" customFormat="1" ht="11.25">
      <c r="B97" s="227"/>
      <c r="C97" s="228"/>
      <c r="D97" s="196" t="s">
        <v>154</v>
      </c>
      <c r="E97" s="229" t="s">
        <v>19</v>
      </c>
      <c r="F97" s="230" t="s">
        <v>193</v>
      </c>
      <c r="G97" s="228"/>
      <c r="H97" s="231">
        <v>9.38</v>
      </c>
      <c r="I97" s="232"/>
      <c r="J97" s="228"/>
      <c r="K97" s="228"/>
      <c r="L97" s="233"/>
      <c r="M97" s="234"/>
      <c r="N97" s="235"/>
      <c r="O97" s="235"/>
      <c r="P97" s="235"/>
      <c r="Q97" s="235"/>
      <c r="R97" s="235"/>
      <c r="S97" s="235"/>
      <c r="T97" s="236"/>
      <c r="AT97" s="237" t="s">
        <v>154</v>
      </c>
      <c r="AU97" s="237" t="s">
        <v>88</v>
      </c>
      <c r="AV97" s="15" t="s">
        <v>151</v>
      </c>
      <c r="AW97" s="15" t="s">
        <v>38</v>
      </c>
      <c r="AX97" s="15" t="s">
        <v>86</v>
      </c>
      <c r="AY97" s="237" t="s">
        <v>141</v>
      </c>
    </row>
    <row r="98" spans="2:65" s="1" customFormat="1" ht="24" customHeight="1">
      <c r="B98" s="35"/>
      <c r="C98" s="181" t="s">
        <v>88</v>
      </c>
      <c r="D98" s="181" t="s">
        <v>146</v>
      </c>
      <c r="E98" s="182" t="s">
        <v>884</v>
      </c>
      <c r="F98" s="183" t="s">
        <v>885</v>
      </c>
      <c r="G98" s="184" t="s">
        <v>149</v>
      </c>
      <c r="H98" s="185">
        <v>6.294</v>
      </c>
      <c r="I98" s="186"/>
      <c r="J98" s="187">
        <f>ROUND(I98*H98,2)</f>
        <v>0</v>
      </c>
      <c r="K98" s="183" t="s">
        <v>150</v>
      </c>
      <c r="L98" s="39"/>
      <c r="M98" s="188" t="s">
        <v>19</v>
      </c>
      <c r="N98" s="189" t="s">
        <v>49</v>
      </c>
      <c r="O98" s="64"/>
      <c r="P98" s="190">
        <f>O98*H98</f>
        <v>0</v>
      </c>
      <c r="Q98" s="190">
        <v>0</v>
      </c>
      <c r="R98" s="190">
        <f>Q98*H98</f>
        <v>0</v>
      </c>
      <c r="S98" s="190">
        <v>0.24</v>
      </c>
      <c r="T98" s="191">
        <f>S98*H98</f>
        <v>1.51056</v>
      </c>
      <c r="AR98" s="192" t="s">
        <v>151</v>
      </c>
      <c r="AT98" s="192" t="s">
        <v>146</v>
      </c>
      <c r="AU98" s="192" t="s">
        <v>88</v>
      </c>
      <c r="AY98" s="18" t="s">
        <v>141</v>
      </c>
      <c r="BE98" s="193">
        <f>IF(N98="základní",J98,0)</f>
        <v>0</v>
      </c>
      <c r="BF98" s="193">
        <f>IF(N98="snížená",J98,0)</f>
        <v>0</v>
      </c>
      <c r="BG98" s="193">
        <f>IF(N98="zákl. přenesená",J98,0)</f>
        <v>0</v>
      </c>
      <c r="BH98" s="193">
        <f>IF(N98="sníž. přenesená",J98,0)</f>
        <v>0</v>
      </c>
      <c r="BI98" s="193">
        <f>IF(N98="nulová",J98,0)</f>
        <v>0</v>
      </c>
      <c r="BJ98" s="18" t="s">
        <v>86</v>
      </c>
      <c r="BK98" s="193">
        <f>ROUND(I98*H98,2)</f>
        <v>0</v>
      </c>
      <c r="BL98" s="18" t="s">
        <v>151</v>
      </c>
      <c r="BM98" s="192" t="s">
        <v>886</v>
      </c>
    </row>
    <row r="99" spans="2:47" s="1" customFormat="1" ht="175.5">
      <c r="B99" s="35"/>
      <c r="C99" s="36"/>
      <c r="D99" s="196" t="s">
        <v>200</v>
      </c>
      <c r="E99" s="36"/>
      <c r="F99" s="238" t="s">
        <v>880</v>
      </c>
      <c r="G99" s="36"/>
      <c r="H99" s="36"/>
      <c r="I99" s="108"/>
      <c r="J99" s="36"/>
      <c r="K99" s="36"/>
      <c r="L99" s="39"/>
      <c r="M99" s="239"/>
      <c r="N99" s="64"/>
      <c r="O99" s="64"/>
      <c r="P99" s="64"/>
      <c r="Q99" s="64"/>
      <c r="R99" s="64"/>
      <c r="S99" s="64"/>
      <c r="T99" s="65"/>
      <c r="AT99" s="18" t="s">
        <v>200</v>
      </c>
      <c r="AU99" s="18" t="s">
        <v>88</v>
      </c>
    </row>
    <row r="100" spans="2:47" s="1" customFormat="1" ht="19.5">
      <c r="B100" s="35"/>
      <c r="C100" s="36"/>
      <c r="D100" s="196" t="s">
        <v>202</v>
      </c>
      <c r="E100" s="36"/>
      <c r="F100" s="238" t="s">
        <v>887</v>
      </c>
      <c r="G100" s="36"/>
      <c r="H100" s="36"/>
      <c r="I100" s="108"/>
      <c r="J100" s="36"/>
      <c r="K100" s="36"/>
      <c r="L100" s="39"/>
      <c r="M100" s="239"/>
      <c r="N100" s="64"/>
      <c r="O100" s="64"/>
      <c r="P100" s="64"/>
      <c r="Q100" s="64"/>
      <c r="R100" s="64"/>
      <c r="S100" s="64"/>
      <c r="T100" s="65"/>
      <c r="AT100" s="18" t="s">
        <v>202</v>
      </c>
      <c r="AU100" s="18" t="s">
        <v>88</v>
      </c>
    </row>
    <row r="101" spans="2:51" s="12" customFormat="1" ht="11.25">
      <c r="B101" s="194"/>
      <c r="C101" s="195"/>
      <c r="D101" s="196" t="s">
        <v>154</v>
      </c>
      <c r="E101" s="197" t="s">
        <v>19</v>
      </c>
      <c r="F101" s="198" t="s">
        <v>888</v>
      </c>
      <c r="G101" s="195"/>
      <c r="H101" s="197" t="s">
        <v>19</v>
      </c>
      <c r="I101" s="199"/>
      <c r="J101" s="195"/>
      <c r="K101" s="195"/>
      <c r="L101" s="200"/>
      <c r="M101" s="201"/>
      <c r="N101" s="202"/>
      <c r="O101" s="202"/>
      <c r="P101" s="202"/>
      <c r="Q101" s="202"/>
      <c r="R101" s="202"/>
      <c r="S101" s="202"/>
      <c r="T101" s="203"/>
      <c r="AT101" s="204" t="s">
        <v>154</v>
      </c>
      <c r="AU101" s="204" t="s">
        <v>88</v>
      </c>
      <c r="AV101" s="12" t="s">
        <v>86</v>
      </c>
      <c r="AW101" s="12" t="s">
        <v>38</v>
      </c>
      <c r="AX101" s="12" t="s">
        <v>78</v>
      </c>
      <c r="AY101" s="204" t="s">
        <v>141</v>
      </c>
    </row>
    <row r="102" spans="2:51" s="13" customFormat="1" ht="11.25">
      <c r="B102" s="205"/>
      <c r="C102" s="206"/>
      <c r="D102" s="196" t="s">
        <v>154</v>
      </c>
      <c r="E102" s="207" t="s">
        <v>19</v>
      </c>
      <c r="F102" s="208" t="s">
        <v>889</v>
      </c>
      <c r="G102" s="206"/>
      <c r="H102" s="209">
        <v>6.294</v>
      </c>
      <c r="I102" s="210"/>
      <c r="J102" s="206"/>
      <c r="K102" s="206"/>
      <c r="L102" s="211"/>
      <c r="M102" s="212"/>
      <c r="N102" s="213"/>
      <c r="O102" s="213"/>
      <c r="P102" s="213"/>
      <c r="Q102" s="213"/>
      <c r="R102" s="213"/>
      <c r="S102" s="213"/>
      <c r="T102" s="214"/>
      <c r="AT102" s="215" t="s">
        <v>154</v>
      </c>
      <c r="AU102" s="215" t="s">
        <v>88</v>
      </c>
      <c r="AV102" s="13" t="s">
        <v>88</v>
      </c>
      <c r="AW102" s="13" t="s">
        <v>38</v>
      </c>
      <c r="AX102" s="13" t="s">
        <v>78</v>
      </c>
      <c r="AY102" s="215" t="s">
        <v>141</v>
      </c>
    </row>
    <row r="103" spans="2:51" s="15" customFormat="1" ht="11.25">
      <c r="B103" s="227"/>
      <c r="C103" s="228"/>
      <c r="D103" s="196" t="s">
        <v>154</v>
      </c>
      <c r="E103" s="229" t="s">
        <v>19</v>
      </c>
      <c r="F103" s="230" t="s">
        <v>193</v>
      </c>
      <c r="G103" s="228"/>
      <c r="H103" s="231">
        <v>6.294</v>
      </c>
      <c r="I103" s="232"/>
      <c r="J103" s="228"/>
      <c r="K103" s="228"/>
      <c r="L103" s="233"/>
      <c r="M103" s="234"/>
      <c r="N103" s="235"/>
      <c r="O103" s="235"/>
      <c r="P103" s="235"/>
      <c r="Q103" s="235"/>
      <c r="R103" s="235"/>
      <c r="S103" s="235"/>
      <c r="T103" s="236"/>
      <c r="AT103" s="237" t="s">
        <v>154</v>
      </c>
      <c r="AU103" s="237" t="s">
        <v>88</v>
      </c>
      <c r="AV103" s="15" t="s">
        <v>151</v>
      </c>
      <c r="AW103" s="15" t="s">
        <v>38</v>
      </c>
      <c r="AX103" s="15" t="s">
        <v>86</v>
      </c>
      <c r="AY103" s="237" t="s">
        <v>141</v>
      </c>
    </row>
    <row r="104" spans="2:65" s="1" customFormat="1" ht="24" customHeight="1">
      <c r="B104" s="35"/>
      <c r="C104" s="181" t="s">
        <v>152</v>
      </c>
      <c r="D104" s="181" t="s">
        <v>146</v>
      </c>
      <c r="E104" s="182" t="s">
        <v>890</v>
      </c>
      <c r="F104" s="183" t="s">
        <v>891</v>
      </c>
      <c r="G104" s="184" t="s">
        <v>149</v>
      </c>
      <c r="H104" s="185">
        <v>19.245</v>
      </c>
      <c r="I104" s="186"/>
      <c r="J104" s="187">
        <f>ROUND(I104*H104,2)</f>
        <v>0</v>
      </c>
      <c r="K104" s="183" t="s">
        <v>150</v>
      </c>
      <c r="L104" s="39"/>
      <c r="M104" s="188" t="s">
        <v>19</v>
      </c>
      <c r="N104" s="189" t="s">
        <v>49</v>
      </c>
      <c r="O104" s="64"/>
      <c r="P104" s="190">
        <f>O104*H104</f>
        <v>0</v>
      </c>
      <c r="Q104" s="190">
        <v>0</v>
      </c>
      <c r="R104" s="190">
        <f>Q104*H104</f>
        <v>0</v>
      </c>
      <c r="S104" s="190">
        <v>0.098</v>
      </c>
      <c r="T104" s="191">
        <f>S104*H104</f>
        <v>1.8860100000000002</v>
      </c>
      <c r="AR104" s="192" t="s">
        <v>151</v>
      </c>
      <c r="AT104" s="192" t="s">
        <v>146</v>
      </c>
      <c r="AU104" s="192" t="s">
        <v>88</v>
      </c>
      <c r="AY104" s="18" t="s">
        <v>141</v>
      </c>
      <c r="BE104" s="193">
        <f>IF(N104="základní",J104,0)</f>
        <v>0</v>
      </c>
      <c r="BF104" s="193">
        <f>IF(N104="snížená",J104,0)</f>
        <v>0</v>
      </c>
      <c r="BG104" s="193">
        <f>IF(N104="zákl. přenesená",J104,0)</f>
        <v>0</v>
      </c>
      <c r="BH104" s="193">
        <f>IF(N104="sníž. přenesená",J104,0)</f>
        <v>0</v>
      </c>
      <c r="BI104" s="193">
        <f>IF(N104="nulová",J104,0)</f>
        <v>0</v>
      </c>
      <c r="BJ104" s="18" t="s">
        <v>86</v>
      </c>
      <c r="BK104" s="193">
        <f>ROUND(I104*H104,2)</f>
        <v>0</v>
      </c>
      <c r="BL104" s="18" t="s">
        <v>151</v>
      </c>
      <c r="BM104" s="192" t="s">
        <v>892</v>
      </c>
    </row>
    <row r="105" spans="2:47" s="1" customFormat="1" ht="175.5">
      <c r="B105" s="35"/>
      <c r="C105" s="36"/>
      <c r="D105" s="196" t="s">
        <v>200</v>
      </c>
      <c r="E105" s="36"/>
      <c r="F105" s="238" t="s">
        <v>880</v>
      </c>
      <c r="G105" s="36"/>
      <c r="H105" s="36"/>
      <c r="I105" s="108"/>
      <c r="J105" s="36"/>
      <c r="K105" s="36"/>
      <c r="L105" s="39"/>
      <c r="M105" s="239"/>
      <c r="N105" s="64"/>
      <c r="O105" s="64"/>
      <c r="P105" s="64"/>
      <c r="Q105" s="64"/>
      <c r="R105" s="64"/>
      <c r="S105" s="64"/>
      <c r="T105" s="65"/>
      <c r="AT105" s="18" t="s">
        <v>200</v>
      </c>
      <c r="AU105" s="18" t="s">
        <v>88</v>
      </c>
    </row>
    <row r="106" spans="2:51" s="12" customFormat="1" ht="11.25">
      <c r="B106" s="194"/>
      <c r="C106" s="195"/>
      <c r="D106" s="196" t="s">
        <v>154</v>
      </c>
      <c r="E106" s="197" t="s">
        <v>19</v>
      </c>
      <c r="F106" s="198" t="s">
        <v>214</v>
      </c>
      <c r="G106" s="195"/>
      <c r="H106" s="197" t="s">
        <v>19</v>
      </c>
      <c r="I106" s="199"/>
      <c r="J106" s="195"/>
      <c r="K106" s="195"/>
      <c r="L106" s="200"/>
      <c r="M106" s="201"/>
      <c r="N106" s="202"/>
      <c r="O106" s="202"/>
      <c r="P106" s="202"/>
      <c r="Q106" s="202"/>
      <c r="R106" s="202"/>
      <c r="S106" s="202"/>
      <c r="T106" s="203"/>
      <c r="AT106" s="204" t="s">
        <v>154</v>
      </c>
      <c r="AU106" s="204" t="s">
        <v>88</v>
      </c>
      <c r="AV106" s="12" t="s">
        <v>86</v>
      </c>
      <c r="AW106" s="12" t="s">
        <v>38</v>
      </c>
      <c r="AX106" s="12" t="s">
        <v>78</v>
      </c>
      <c r="AY106" s="204" t="s">
        <v>141</v>
      </c>
    </row>
    <row r="107" spans="2:51" s="13" customFormat="1" ht="11.25">
      <c r="B107" s="205"/>
      <c r="C107" s="206"/>
      <c r="D107" s="196" t="s">
        <v>154</v>
      </c>
      <c r="E107" s="207" t="s">
        <v>19</v>
      </c>
      <c r="F107" s="208" t="s">
        <v>893</v>
      </c>
      <c r="G107" s="206"/>
      <c r="H107" s="209">
        <v>19.245</v>
      </c>
      <c r="I107" s="210"/>
      <c r="J107" s="206"/>
      <c r="K107" s="206"/>
      <c r="L107" s="211"/>
      <c r="M107" s="212"/>
      <c r="N107" s="213"/>
      <c r="O107" s="213"/>
      <c r="P107" s="213"/>
      <c r="Q107" s="213"/>
      <c r="R107" s="213"/>
      <c r="S107" s="213"/>
      <c r="T107" s="214"/>
      <c r="AT107" s="215" t="s">
        <v>154</v>
      </c>
      <c r="AU107" s="215" t="s">
        <v>88</v>
      </c>
      <c r="AV107" s="13" t="s">
        <v>88</v>
      </c>
      <c r="AW107" s="13" t="s">
        <v>38</v>
      </c>
      <c r="AX107" s="13" t="s">
        <v>78</v>
      </c>
      <c r="AY107" s="215" t="s">
        <v>141</v>
      </c>
    </row>
    <row r="108" spans="2:51" s="15" customFormat="1" ht="11.25">
      <c r="B108" s="227"/>
      <c r="C108" s="228"/>
      <c r="D108" s="196" t="s">
        <v>154</v>
      </c>
      <c r="E108" s="229" t="s">
        <v>19</v>
      </c>
      <c r="F108" s="230" t="s">
        <v>193</v>
      </c>
      <c r="G108" s="228"/>
      <c r="H108" s="231">
        <v>19.245</v>
      </c>
      <c r="I108" s="232"/>
      <c r="J108" s="228"/>
      <c r="K108" s="228"/>
      <c r="L108" s="233"/>
      <c r="M108" s="234"/>
      <c r="N108" s="235"/>
      <c r="O108" s="235"/>
      <c r="P108" s="235"/>
      <c r="Q108" s="235"/>
      <c r="R108" s="235"/>
      <c r="S108" s="235"/>
      <c r="T108" s="236"/>
      <c r="AT108" s="237" t="s">
        <v>154</v>
      </c>
      <c r="AU108" s="237" t="s">
        <v>88</v>
      </c>
      <c r="AV108" s="15" t="s">
        <v>151</v>
      </c>
      <c r="AW108" s="15" t="s">
        <v>38</v>
      </c>
      <c r="AX108" s="15" t="s">
        <v>86</v>
      </c>
      <c r="AY108" s="237" t="s">
        <v>141</v>
      </c>
    </row>
    <row r="109" spans="2:65" s="1" customFormat="1" ht="36" customHeight="1">
      <c r="B109" s="35"/>
      <c r="C109" s="181" t="s">
        <v>151</v>
      </c>
      <c r="D109" s="181" t="s">
        <v>146</v>
      </c>
      <c r="E109" s="182" t="s">
        <v>894</v>
      </c>
      <c r="F109" s="183" t="s">
        <v>895</v>
      </c>
      <c r="G109" s="184" t="s">
        <v>149</v>
      </c>
      <c r="H109" s="185">
        <v>15.674</v>
      </c>
      <c r="I109" s="186"/>
      <c r="J109" s="187">
        <f>ROUND(I109*H109,2)</f>
        <v>0</v>
      </c>
      <c r="K109" s="183" t="s">
        <v>150</v>
      </c>
      <c r="L109" s="39"/>
      <c r="M109" s="188" t="s">
        <v>19</v>
      </c>
      <c r="N109" s="189" t="s">
        <v>49</v>
      </c>
      <c r="O109" s="64"/>
      <c r="P109" s="190">
        <f>O109*H109</f>
        <v>0</v>
      </c>
      <c r="Q109" s="190">
        <v>0</v>
      </c>
      <c r="R109" s="190">
        <f>Q109*H109</f>
        <v>0</v>
      </c>
      <c r="S109" s="190">
        <v>0.18</v>
      </c>
      <c r="T109" s="191">
        <f>S109*H109</f>
        <v>2.8213199999999996</v>
      </c>
      <c r="AR109" s="192" t="s">
        <v>151</v>
      </c>
      <c r="AT109" s="192" t="s">
        <v>146</v>
      </c>
      <c r="AU109" s="192" t="s">
        <v>88</v>
      </c>
      <c r="AY109" s="18" t="s">
        <v>141</v>
      </c>
      <c r="BE109" s="193">
        <f>IF(N109="základní",J109,0)</f>
        <v>0</v>
      </c>
      <c r="BF109" s="193">
        <f>IF(N109="snížená",J109,0)</f>
        <v>0</v>
      </c>
      <c r="BG109" s="193">
        <f>IF(N109="zákl. přenesená",J109,0)</f>
        <v>0</v>
      </c>
      <c r="BH109" s="193">
        <f>IF(N109="sníž. přenesená",J109,0)</f>
        <v>0</v>
      </c>
      <c r="BI109" s="193">
        <f>IF(N109="nulová",J109,0)</f>
        <v>0</v>
      </c>
      <c r="BJ109" s="18" t="s">
        <v>86</v>
      </c>
      <c r="BK109" s="193">
        <f>ROUND(I109*H109,2)</f>
        <v>0</v>
      </c>
      <c r="BL109" s="18" t="s">
        <v>151</v>
      </c>
      <c r="BM109" s="192" t="s">
        <v>896</v>
      </c>
    </row>
    <row r="110" spans="2:47" s="1" customFormat="1" ht="175.5">
      <c r="B110" s="35"/>
      <c r="C110" s="36"/>
      <c r="D110" s="196" t="s">
        <v>200</v>
      </c>
      <c r="E110" s="36"/>
      <c r="F110" s="238" t="s">
        <v>880</v>
      </c>
      <c r="G110" s="36"/>
      <c r="H110" s="36"/>
      <c r="I110" s="108"/>
      <c r="J110" s="36"/>
      <c r="K110" s="36"/>
      <c r="L110" s="39"/>
      <c r="M110" s="239"/>
      <c r="N110" s="64"/>
      <c r="O110" s="64"/>
      <c r="P110" s="64"/>
      <c r="Q110" s="64"/>
      <c r="R110" s="64"/>
      <c r="S110" s="64"/>
      <c r="T110" s="65"/>
      <c r="AT110" s="18" t="s">
        <v>200</v>
      </c>
      <c r="AU110" s="18" t="s">
        <v>88</v>
      </c>
    </row>
    <row r="111" spans="2:51" s="12" customFormat="1" ht="11.25">
      <c r="B111" s="194"/>
      <c r="C111" s="195"/>
      <c r="D111" s="196" t="s">
        <v>154</v>
      </c>
      <c r="E111" s="197" t="s">
        <v>19</v>
      </c>
      <c r="F111" s="198" t="s">
        <v>214</v>
      </c>
      <c r="G111" s="195"/>
      <c r="H111" s="197" t="s">
        <v>19</v>
      </c>
      <c r="I111" s="199"/>
      <c r="J111" s="195"/>
      <c r="K111" s="195"/>
      <c r="L111" s="200"/>
      <c r="M111" s="201"/>
      <c r="N111" s="202"/>
      <c r="O111" s="202"/>
      <c r="P111" s="202"/>
      <c r="Q111" s="202"/>
      <c r="R111" s="202"/>
      <c r="S111" s="202"/>
      <c r="T111" s="203"/>
      <c r="AT111" s="204" t="s">
        <v>154</v>
      </c>
      <c r="AU111" s="204" t="s">
        <v>88</v>
      </c>
      <c r="AV111" s="12" t="s">
        <v>86</v>
      </c>
      <c r="AW111" s="12" t="s">
        <v>38</v>
      </c>
      <c r="AX111" s="12" t="s">
        <v>78</v>
      </c>
      <c r="AY111" s="204" t="s">
        <v>141</v>
      </c>
    </row>
    <row r="112" spans="2:51" s="13" customFormat="1" ht="11.25">
      <c r="B112" s="205"/>
      <c r="C112" s="206"/>
      <c r="D112" s="196" t="s">
        <v>154</v>
      </c>
      <c r="E112" s="207" t="s">
        <v>19</v>
      </c>
      <c r="F112" s="208" t="s">
        <v>897</v>
      </c>
      <c r="G112" s="206"/>
      <c r="H112" s="209">
        <v>15.674</v>
      </c>
      <c r="I112" s="210"/>
      <c r="J112" s="206"/>
      <c r="K112" s="206"/>
      <c r="L112" s="211"/>
      <c r="M112" s="212"/>
      <c r="N112" s="213"/>
      <c r="O112" s="213"/>
      <c r="P112" s="213"/>
      <c r="Q112" s="213"/>
      <c r="R112" s="213"/>
      <c r="S112" s="213"/>
      <c r="T112" s="214"/>
      <c r="AT112" s="215" t="s">
        <v>154</v>
      </c>
      <c r="AU112" s="215" t="s">
        <v>88</v>
      </c>
      <c r="AV112" s="13" t="s">
        <v>88</v>
      </c>
      <c r="AW112" s="13" t="s">
        <v>38</v>
      </c>
      <c r="AX112" s="13" t="s">
        <v>78</v>
      </c>
      <c r="AY112" s="215" t="s">
        <v>141</v>
      </c>
    </row>
    <row r="113" spans="2:51" s="15" customFormat="1" ht="11.25">
      <c r="B113" s="227"/>
      <c r="C113" s="228"/>
      <c r="D113" s="196" t="s">
        <v>154</v>
      </c>
      <c r="E113" s="229" t="s">
        <v>19</v>
      </c>
      <c r="F113" s="230" t="s">
        <v>193</v>
      </c>
      <c r="G113" s="228"/>
      <c r="H113" s="231">
        <v>15.674</v>
      </c>
      <c r="I113" s="232"/>
      <c r="J113" s="228"/>
      <c r="K113" s="228"/>
      <c r="L113" s="233"/>
      <c r="M113" s="234"/>
      <c r="N113" s="235"/>
      <c r="O113" s="235"/>
      <c r="P113" s="235"/>
      <c r="Q113" s="235"/>
      <c r="R113" s="235"/>
      <c r="S113" s="235"/>
      <c r="T113" s="236"/>
      <c r="AT113" s="237" t="s">
        <v>154</v>
      </c>
      <c r="AU113" s="237" t="s">
        <v>88</v>
      </c>
      <c r="AV113" s="15" t="s">
        <v>151</v>
      </c>
      <c r="AW113" s="15" t="s">
        <v>38</v>
      </c>
      <c r="AX113" s="15" t="s">
        <v>86</v>
      </c>
      <c r="AY113" s="237" t="s">
        <v>141</v>
      </c>
    </row>
    <row r="114" spans="2:65" s="1" customFormat="1" ht="24" customHeight="1">
      <c r="B114" s="35"/>
      <c r="C114" s="181" t="s">
        <v>216</v>
      </c>
      <c r="D114" s="181" t="s">
        <v>146</v>
      </c>
      <c r="E114" s="182" t="s">
        <v>898</v>
      </c>
      <c r="F114" s="183" t="s">
        <v>899</v>
      </c>
      <c r="G114" s="184" t="s">
        <v>900</v>
      </c>
      <c r="H114" s="185">
        <v>7.698</v>
      </c>
      <c r="I114" s="186"/>
      <c r="J114" s="187">
        <f>ROUND(I114*H114,2)</f>
        <v>0</v>
      </c>
      <c r="K114" s="183" t="s">
        <v>150</v>
      </c>
      <c r="L114" s="39"/>
      <c r="M114" s="188" t="s">
        <v>19</v>
      </c>
      <c r="N114" s="189" t="s">
        <v>49</v>
      </c>
      <c r="O114" s="64"/>
      <c r="P114" s="190">
        <f>O114*H114</f>
        <v>0</v>
      </c>
      <c r="Q114" s="190">
        <v>0</v>
      </c>
      <c r="R114" s="190">
        <f>Q114*H114</f>
        <v>0</v>
      </c>
      <c r="S114" s="190">
        <v>1.76</v>
      </c>
      <c r="T114" s="191">
        <f>S114*H114</f>
        <v>13.548480000000001</v>
      </c>
      <c r="AR114" s="192" t="s">
        <v>151</v>
      </c>
      <c r="AT114" s="192" t="s">
        <v>146</v>
      </c>
      <c r="AU114" s="192" t="s">
        <v>88</v>
      </c>
      <c r="AY114" s="18" t="s">
        <v>141</v>
      </c>
      <c r="BE114" s="193">
        <f>IF(N114="základní",J114,0)</f>
        <v>0</v>
      </c>
      <c r="BF114" s="193">
        <f>IF(N114="snížená",J114,0)</f>
        <v>0</v>
      </c>
      <c r="BG114" s="193">
        <f>IF(N114="zákl. přenesená",J114,0)</f>
        <v>0</v>
      </c>
      <c r="BH114" s="193">
        <f>IF(N114="sníž. přenesená",J114,0)</f>
        <v>0</v>
      </c>
      <c r="BI114" s="193">
        <f>IF(N114="nulová",J114,0)</f>
        <v>0</v>
      </c>
      <c r="BJ114" s="18" t="s">
        <v>86</v>
      </c>
      <c r="BK114" s="193">
        <f>ROUND(I114*H114,2)</f>
        <v>0</v>
      </c>
      <c r="BL114" s="18" t="s">
        <v>151</v>
      </c>
      <c r="BM114" s="192" t="s">
        <v>901</v>
      </c>
    </row>
    <row r="115" spans="2:47" s="1" customFormat="1" ht="29.25">
      <c r="B115" s="35"/>
      <c r="C115" s="36"/>
      <c r="D115" s="196" t="s">
        <v>200</v>
      </c>
      <c r="E115" s="36"/>
      <c r="F115" s="238" t="s">
        <v>902</v>
      </c>
      <c r="G115" s="36"/>
      <c r="H115" s="36"/>
      <c r="I115" s="108"/>
      <c r="J115" s="36"/>
      <c r="K115" s="36"/>
      <c r="L115" s="39"/>
      <c r="M115" s="239"/>
      <c r="N115" s="64"/>
      <c r="O115" s="64"/>
      <c r="P115" s="64"/>
      <c r="Q115" s="64"/>
      <c r="R115" s="64"/>
      <c r="S115" s="64"/>
      <c r="T115" s="65"/>
      <c r="AT115" s="18" t="s">
        <v>200</v>
      </c>
      <c r="AU115" s="18" t="s">
        <v>88</v>
      </c>
    </row>
    <row r="116" spans="2:47" s="1" customFormat="1" ht="19.5">
      <c r="B116" s="35"/>
      <c r="C116" s="36"/>
      <c r="D116" s="196" t="s">
        <v>202</v>
      </c>
      <c r="E116" s="36"/>
      <c r="F116" s="238" t="s">
        <v>903</v>
      </c>
      <c r="G116" s="36"/>
      <c r="H116" s="36"/>
      <c r="I116" s="108"/>
      <c r="J116" s="36"/>
      <c r="K116" s="36"/>
      <c r="L116" s="39"/>
      <c r="M116" s="239"/>
      <c r="N116" s="64"/>
      <c r="O116" s="64"/>
      <c r="P116" s="64"/>
      <c r="Q116" s="64"/>
      <c r="R116" s="64"/>
      <c r="S116" s="64"/>
      <c r="T116" s="65"/>
      <c r="AT116" s="18" t="s">
        <v>202</v>
      </c>
      <c r="AU116" s="18" t="s">
        <v>88</v>
      </c>
    </row>
    <row r="117" spans="2:51" s="12" customFormat="1" ht="11.25">
      <c r="B117" s="194"/>
      <c r="C117" s="195"/>
      <c r="D117" s="196" t="s">
        <v>154</v>
      </c>
      <c r="E117" s="197" t="s">
        <v>19</v>
      </c>
      <c r="F117" s="198" t="s">
        <v>904</v>
      </c>
      <c r="G117" s="195"/>
      <c r="H117" s="197" t="s">
        <v>19</v>
      </c>
      <c r="I117" s="199"/>
      <c r="J117" s="195"/>
      <c r="K117" s="195"/>
      <c r="L117" s="200"/>
      <c r="M117" s="201"/>
      <c r="N117" s="202"/>
      <c r="O117" s="202"/>
      <c r="P117" s="202"/>
      <c r="Q117" s="202"/>
      <c r="R117" s="202"/>
      <c r="S117" s="202"/>
      <c r="T117" s="203"/>
      <c r="AT117" s="204" t="s">
        <v>154</v>
      </c>
      <c r="AU117" s="204" t="s">
        <v>88</v>
      </c>
      <c r="AV117" s="12" t="s">
        <v>86</v>
      </c>
      <c r="AW117" s="12" t="s">
        <v>38</v>
      </c>
      <c r="AX117" s="12" t="s">
        <v>78</v>
      </c>
      <c r="AY117" s="204" t="s">
        <v>141</v>
      </c>
    </row>
    <row r="118" spans="2:51" s="13" customFormat="1" ht="11.25">
      <c r="B118" s="205"/>
      <c r="C118" s="206"/>
      <c r="D118" s="196" t="s">
        <v>154</v>
      </c>
      <c r="E118" s="207" t="s">
        <v>19</v>
      </c>
      <c r="F118" s="208" t="s">
        <v>905</v>
      </c>
      <c r="G118" s="206"/>
      <c r="H118" s="209">
        <v>7.698</v>
      </c>
      <c r="I118" s="210"/>
      <c r="J118" s="206"/>
      <c r="K118" s="206"/>
      <c r="L118" s="211"/>
      <c r="M118" s="212"/>
      <c r="N118" s="213"/>
      <c r="O118" s="213"/>
      <c r="P118" s="213"/>
      <c r="Q118" s="213"/>
      <c r="R118" s="213"/>
      <c r="S118" s="213"/>
      <c r="T118" s="214"/>
      <c r="AT118" s="215" t="s">
        <v>154</v>
      </c>
      <c r="AU118" s="215" t="s">
        <v>88</v>
      </c>
      <c r="AV118" s="13" t="s">
        <v>88</v>
      </c>
      <c r="AW118" s="13" t="s">
        <v>38</v>
      </c>
      <c r="AX118" s="13" t="s">
        <v>78</v>
      </c>
      <c r="AY118" s="215" t="s">
        <v>141</v>
      </c>
    </row>
    <row r="119" spans="2:51" s="15" customFormat="1" ht="11.25">
      <c r="B119" s="227"/>
      <c r="C119" s="228"/>
      <c r="D119" s="196" t="s">
        <v>154</v>
      </c>
      <c r="E119" s="229" t="s">
        <v>19</v>
      </c>
      <c r="F119" s="230" t="s">
        <v>193</v>
      </c>
      <c r="G119" s="228"/>
      <c r="H119" s="231">
        <v>7.698</v>
      </c>
      <c r="I119" s="232"/>
      <c r="J119" s="228"/>
      <c r="K119" s="228"/>
      <c r="L119" s="233"/>
      <c r="M119" s="234"/>
      <c r="N119" s="235"/>
      <c r="O119" s="235"/>
      <c r="P119" s="235"/>
      <c r="Q119" s="235"/>
      <c r="R119" s="235"/>
      <c r="S119" s="235"/>
      <c r="T119" s="236"/>
      <c r="AT119" s="237" t="s">
        <v>154</v>
      </c>
      <c r="AU119" s="237" t="s">
        <v>88</v>
      </c>
      <c r="AV119" s="15" t="s">
        <v>151</v>
      </c>
      <c r="AW119" s="15" t="s">
        <v>38</v>
      </c>
      <c r="AX119" s="15" t="s">
        <v>86</v>
      </c>
      <c r="AY119" s="237" t="s">
        <v>141</v>
      </c>
    </row>
    <row r="120" spans="2:65" s="1" customFormat="1" ht="24" customHeight="1">
      <c r="B120" s="35"/>
      <c r="C120" s="181" t="s">
        <v>142</v>
      </c>
      <c r="D120" s="181" t="s">
        <v>146</v>
      </c>
      <c r="E120" s="182" t="s">
        <v>906</v>
      </c>
      <c r="F120" s="183" t="s">
        <v>907</v>
      </c>
      <c r="G120" s="184" t="s">
        <v>149</v>
      </c>
      <c r="H120" s="185">
        <v>80</v>
      </c>
      <c r="I120" s="186"/>
      <c r="J120" s="187">
        <f>ROUND(I120*H120,2)</f>
        <v>0</v>
      </c>
      <c r="K120" s="183" t="s">
        <v>150</v>
      </c>
      <c r="L120" s="39"/>
      <c r="M120" s="188" t="s">
        <v>19</v>
      </c>
      <c r="N120" s="189" t="s">
        <v>49</v>
      </c>
      <c r="O120" s="64"/>
      <c r="P120" s="190">
        <f>O120*H120</f>
        <v>0</v>
      </c>
      <c r="Q120" s="190">
        <v>0</v>
      </c>
      <c r="R120" s="190">
        <f>Q120*H120</f>
        <v>0</v>
      </c>
      <c r="S120" s="190">
        <v>0</v>
      </c>
      <c r="T120" s="191">
        <f>S120*H120</f>
        <v>0</v>
      </c>
      <c r="AR120" s="192" t="s">
        <v>151</v>
      </c>
      <c r="AT120" s="192" t="s">
        <v>146</v>
      </c>
      <c r="AU120" s="192" t="s">
        <v>88</v>
      </c>
      <c r="AY120" s="18" t="s">
        <v>141</v>
      </c>
      <c r="BE120" s="193">
        <f>IF(N120="základní",J120,0)</f>
        <v>0</v>
      </c>
      <c r="BF120" s="193">
        <f>IF(N120="snížená",J120,0)</f>
        <v>0</v>
      </c>
      <c r="BG120" s="193">
        <f>IF(N120="zákl. přenesená",J120,0)</f>
        <v>0</v>
      </c>
      <c r="BH120" s="193">
        <f>IF(N120="sníž. přenesená",J120,0)</f>
        <v>0</v>
      </c>
      <c r="BI120" s="193">
        <f>IF(N120="nulová",J120,0)</f>
        <v>0</v>
      </c>
      <c r="BJ120" s="18" t="s">
        <v>86</v>
      </c>
      <c r="BK120" s="193">
        <f>ROUND(I120*H120,2)</f>
        <v>0</v>
      </c>
      <c r="BL120" s="18" t="s">
        <v>151</v>
      </c>
      <c r="BM120" s="192" t="s">
        <v>908</v>
      </c>
    </row>
    <row r="121" spans="2:47" s="1" customFormat="1" ht="78">
      <c r="B121" s="35"/>
      <c r="C121" s="36"/>
      <c r="D121" s="196" t="s">
        <v>200</v>
      </c>
      <c r="E121" s="36"/>
      <c r="F121" s="238" t="s">
        <v>909</v>
      </c>
      <c r="G121" s="36"/>
      <c r="H121" s="36"/>
      <c r="I121" s="108"/>
      <c r="J121" s="36"/>
      <c r="K121" s="36"/>
      <c r="L121" s="39"/>
      <c r="M121" s="239"/>
      <c r="N121" s="64"/>
      <c r="O121" s="64"/>
      <c r="P121" s="64"/>
      <c r="Q121" s="64"/>
      <c r="R121" s="64"/>
      <c r="S121" s="64"/>
      <c r="T121" s="65"/>
      <c r="AT121" s="18" t="s">
        <v>200</v>
      </c>
      <c r="AU121" s="18" t="s">
        <v>88</v>
      </c>
    </row>
    <row r="122" spans="2:51" s="12" customFormat="1" ht="11.25">
      <c r="B122" s="194"/>
      <c r="C122" s="195"/>
      <c r="D122" s="196" t="s">
        <v>154</v>
      </c>
      <c r="E122" s="197" t="s">
        <v>19</v>
      </c>
      <c r="F122" s="198" t="s">
        <v>910</v>
      </c>
      <c r="G122" s="195"/>
      <c r="H122" s="197" t="s">
        <v>19</v>
      </c>
      <c r="I122" s="199"/>
      <c r="J122" s="195"/>
      <c r="K122" s="195"/>
      <c r="L122" s="200"/>
      <c r="M122" s="201"/>
      <c r="N122" s="202"/>
      <c r="O122" s="202"/>
      <c r="P122" s="202"/>
      <c r="Q122" s="202"/>
      <c r="R122" s="202"/>
      <c r="S122" s="202"/>
      <c r="T122" s="203"/>
      <c r="AT122" s="204" t="s">
        <v>154</v>
      </c>
      <c r="AU122" s="204" t="s">
        <v>88</v>
      </c>
      <c r="AV122" s="12" t="s">
        <v>86</v>
      </c>
      <c r="AW122" s="12" t="s">
        <v>38</v>
      </c>
      <c r="AX122" s="12" t="s">
        <v>78</v>
      </c>
      <c r="AY122" s="204" t="s">
        <v>141</v>
      </c>
    </row>
    <row r="123" spans="2:51" s="13" customFormat="1" ht="11.25">
      <c r="B123" s="205"/>
      <c r="C123" s="206"/>
      <c r="D123" s="196" t="s">
        <v>154</v>
      </c>
      <c r="E123" s="207" t="s">
        <v>19</v>
      </c>
      <c r="F123" s="208" t="s">
        <v>911</v>
      </c>
      <c r="G123" s="206"/>
      <c r="H123" s="209">
        <v>80</v>
      </c>
      <c r="I123" s="210"/>
      <c r="J123" s="206"/>
      <c r="K123" s="206"/>
      <c r="L123" s="211"/>
      <c r="M123" s="212"/>
      <c r="N123" s="213"/>
      <c r="O123" s="213"/>
      <c r="P123" s="213"/>
      <c r="Q123" s="213"/>
      <c r="R123" s="213"/>
      <c r="S123" s="213"/>
      <c r="T123" s="214"/>
      <c r="AT123" s="215" t="s">
        <v>154</v>
      </c>
      <c r="AU123" s="215" t="s">
        <v>88</v>
      </c>
      <c r="AV123" s="13" t="s">
        <v>88</v>
      </c>
      <c r="AW123" s="13" t="s">
        <v>38</v>
      </c>
      <c r="AX123" s="13" t="s">
        <v>78</v>
      </c>
      <c r="AY123" s="215" t="s">
        <v>141</v>
      </c>
    </row>
    <row r="124" spans="2:51" s="15" customFormat="1" ht="11.25">
      <c r="B124" s="227"/>
      <c r="C124" s="228"/>
      <c r="D124" s="196" t="s">
        <v>154</v>
      </c>
      <c r="E124" s="229" t="s">
        <v>19</v>
      </c>
      <c r="F124" s="230" t="s">
        <v>193</v>
      </c>
      <c r="G124" s="228"/>
      <c r="H124" s="231">
        <v>80</v>
      </c>
      <c r="I124" s="232"/>
      <c r="J124" s="228"/>
      <c r="K124" s="228"/>
      <c r="L124" s="233"/>
      <c r="M124" s="234"/>
      <c r="N124" s="235"/>
      <c r="O124" s="235"/>
      <c r="P124" s="235"/>
      <c r="Q124" s="235"/>
      <c r="R124" s="235"/>
      <c r="S124" s="235"/>
      <c r="T124" s="236"/>
      <c r="AT124" s="237" t="s">
        <v>154</v>
      </c>
      <c r="AU124" s="237" t="s">
        <v>88</v>
      </c>
      <c r="AV124" s="15" t="s">
        <v>151</v>
      </c>
      <c r="AW124" s="15" t="s">
        <v>38</v>
      </c>
      <c r="AX124" s="15" t="s">
        <v>86</v>
      </c>
      <c r="AY124" s="237" t="s">
        <v>141</v>
      </c>
    </row>
    <row r="125" spans="2:65" s="1" customFormat="1" ht="16.5" customHeight="1">
      <c r="B125" s="35"/>
      <c r="C125" s="181" t="s">
        <v>226</v>
      </c>
      <c r="D125" s="181" t="s">
        <v>146</v>
      </c>
      <c r="E125" s="182" t="s">
        <v>912</v>
      </c>
      <c r="F125" s="183" t="s">
        <v>913</v>
      </c>
      <c r="G125" s="184" t="s">
        <v>149</v>
      </c>
      <c r="H125" s="185">
        <v>80</v>
      </c>
      <c r="I125" s="186"/>
      <c r="J125" s="187">
        <f>ROUND(I125*H125,2)</f>
        <v>0</v>
      </c>
      <c r="K125" s="183" t="s">
        <v>150</v>
      </c>
      <c r="L125" s="39"/>
      <c r="M125" s="188" t="s">
        <v>19</v>
      </c>
      <c r="N125" s="189" t="s">
        <v>49</v>
      </c>
      <c r="O125" s="64"/>
      <c r="P125" s="190">
        <f>O125*H125</f>
        <v>0</v>
      </c>
      <c r="Q125" s="190">
        <v>0</v>
      </c>
      <c r="R125" s="190">
        <f>Q125*H125</f>
        <v>0</v>
      </c>
      <c r="S125" s="190">
        <v>0</v>
      </c>
      <c r="T125" s="191">
        <f>S125*H125</f>
        <v>0</v>
      </c>
      <c r="AR125" s="192" t="s">
        <v>151</v>
      </c>
      <c r="AT125" s="192" t="s">
        <v>146</v>
      </c>
      <c r="AU125" s="192" t="s">
        <v>88</v>
      </c>
      <c r="AY125" s="18" t="s">
        <v>141</v>
      </c>
      <c r="BE125" s="193">
        <f>IF(N125="základní",J125,0)</f>
        <v>0</v>
      </c>
      <c r="BF125" s="193">
        <f>IF(N125="snížená",J125,0)</f>
        <v>0</v>
      </c>
      <c r="BG125" s="193">
        <f>IF(N125="zákl. přenesená",J125,0)</f>
        <v>0</v>
      </c>
      <c r="BH125" s="193">
        <f>IF(N125="sníž. přenesená",J125,0)</f>
        <v>0</v>
      </c>
      <c r="BI125" s="193">
        <f>IF(N125="nulová",J125,0)</f>
        <v>0</v>
      </c>
      <c r="BJ125" s="18" t="s">
        <v>86</v>
      </c>
      <c r="BK125" s="193">
        <f>ROUND(I125*H125,2)</f>
        <v>0</v>
      </c>
      <c r="BL125" s="18" t="s">
        <v>151</v>
      </c>
      <c r="BM125" s="192" t="s">
        <v>914</v>
      </c>
    </row>
    <row r="126" spans="2:47" s="1" customFormat="1" ht="107.25">
      <c r="B126" s="35"/>
      <c r="C126" s="36"/>
      <c r="D126" s="196" t="s">
        <v>200</v>
      </c>
      <c r="E126" s="36"/>
      <c r="F126" s="238" t="s">
        <v>915</v>
      </c>
      <c r="G126" s="36"/>
      <c r="H126" s="36"/>
      <c r="I126" s="108"/>
      <c r="J126" s="36"/>
      <c r="K126" s="36"/>
      <c r="L126" s="39"/>
      <c r="M126" s="239"/>
      <c r="N126" s="64"/>
      <c r="O126" s="64"/>
      <c r="P126" s="64"/>
      <c r="Q126" s="64"/>
      <c r="R126" s="64"/>
      <c r="S126" s="64"/>
      <c r="T126" s="65"/>
      <c r="AT126" s="18" t="s">
        <v>200</v>
      </c>
      <c r="AU126" s="18" t="s">
        <v>88</v>
      </c>
    </row>
    <row r="127" spans="2:47" s="1" customFormat="1" ht="19.5">
      <c r="B127" s="35"/>
      <c r="C127" s="36"/>
      <c r="D127" s="196" t="s">
        <v>202</v>
      </c>
      <c r="E127" s="36"/>
      <c r="F127" s="238" t="s">
        <v>903</v>
      </c>
      <c r="G127" s="36"/>
      <c r="H127" s="36"/>
      <c r="I127" s="108"/>
      <c r="J127" s="36"/>
      <c r="K127" s="36"/>
      <c r="L127" s="39"/>
      <c r="M127" s="239"/>
      <c r="N127" s="64"/>
      <c r="O127" s="64"/>
      <c r="P127" s="64"/>
      <c r="Q127" s="64"/>
      <c r="R127" s="64"/>
      <c r="S127" s="64"/>
      <c r="T127" s="65"/>
      <c r="AT127" s="18" t="s">
        <v>202</v>
      </c>
      <c r="AU127" s="18" t="s">
        <v>88</v>
      </c>
    </row>
    <row r="128" spans="2:65" s="1" customFormat="1" ht="24" customHeight="1">
      <c r="B128" s="35"/>
      <c r="C128" s="181" t="s">
        <v>230</v>
      </c>
      <c r="D128" s="181" t="s">
        <v>146</v>
      </c>
      <c r="E128" s="182" t="s">
        <v>916</v>
      </c>
      <c r="F128" s="183" t="s">
        <v>917</v>
      </c>
      <c r="G128" s="184" t="s">
        <v>149</v>
      </c>
      <c r="H128" s="185">
        <v>80</v>
      </c>
      <c r="I128" s="186"/>
      <c r="J128" s="187">
        <f>ROUND(I128*H128,2)</f>
        <v>0</v>
      </c>
      <c r="K128" s="183" t="s">
        <v>150</v>
      </c>
      <c r="L128" s="39"/>
      <c r="M128" s="188" t="s">
        <v>19</v>
      </c>
      <c r="N128" s="189" t="s">
        <v>49</v>
      </c>
      <c r="O128" s="64"/>
      <c r="P128" s="190">
        <f>O128*H128</f>
        <v>0</v>
      </c>
      <c r="Q128" s="190">
        <v>0</v>
      </c>
      <c r="R128" s="190">
        <f>Q128*H128</f>
        <v>0</v>
      </c>
      <c r="S128" s="190">
        <v>0</v>
      </c>
      <c r="T128" s="191">
        <f>S128*H128</f>
        <v>0</v>
      </c>
      <c r="AR128" s="192" t="s">
        <v>151</v>
      </c>
      <c r="AT128" s="192" t="s">
        <v>146</v>
      </c>
      <c r="AU128" s="192" t="s">
        <v>88</v>
      </c>
      <c r="AY128" s="18" t="s">
        <v>141</v>
      </c>
      <c r="BE128" s="193">
        <f>IF(N128="základní",J128,0)</f>
        <v>0</v>
      </c>
      <c r="BF128" s="193">
        <f>IF(N128="snížená",J128,0)</f>
        <v>0</v>
      </c>
      <c r="BG128" s="193">
        <f>IF(N128="zákl. přenesená",J128,0)</f>
        <v>0</v>
      </c>
      <c r="BH128" s="193">
        <f>IF(N128="sníž. přenesená",J128,0)</f>
        <v>0</v>
      </c>
      <c r="BI128" s="193">
        <f>IF(N128="nulová",J128,0)</f>
        <v>0</v>
      </c>
      <c r="BJ128" s="18" t="s">
        <v>86</v>
      </c>
      <c r="BK128" s="193">
        <f>ROUND(I128*H128,2)</f>
        <v>0</v>
      </c>
      <c r="BL128" s="18" t="s">
        <v>151</v>
      </c>
      <c r="BM128" s="192" t="s">
        <v>918</v>
      </c>
    </row>
    <row r="129" spans="2:47" s="1" customFormat="1" ht="107.25">
      <c r="B129" s="35"/>
      <c r="C129" s="36"/>
      <c r="D129" s="196" t="s">
        <v>200</v>
      </c>
      <c r="E129" s="36"/>
      <c r="F129" s="238" t="s">
        <v>919</v>
      </c>
      <c r="G129" s="36"/>
      <c r="H129" s="36"/>
      <c r="I129" s="108"/>
      <c r="J129" s="36"/>
      <c r="K129" s="36"/>
      <c r="L129" s="39"/>
      <c r="M129" s="239"/>
      <c r="N129" s="64"/>
      <c r="O129" s="64"/>
      <c r="P129" s="64"/>
      <c r="Q129" s="64"/>
      <c r="R129" s="64"/>
      <c r="S129" s="64"/>
      <c r="T129" s="65"/>
      <c r="AT129" s="18" t="s">
        <v>200</v>
      </c>
      <c r="AU129" s="18" t="s">
        <v>88</v>
      </c>
    </row>
    <row r="130" spans="2:65" s="1" customFormat="1" ht="16.5" customHeight="1">
      <c r="B130" s="35"/>
      <c r="C130" s="240" t="s">
        <v>242</v>
      </c>
      <c r="D130" s="240" t="s">
        <v>227</v>
      </c>
      <c r="E130" s="241" t="s">
        <v>920</v>
      </c>
      <c r="F130" s="242" t="s">
        <v>921</v>
      </c>
      <c r="G130" s="243" t="s">
        <v>922</v>
      </c>
      <c r="H130" s="244">
        <v>2.8</v>
      </c>
      <c r="I130" s="245"/>
      <c r="J130" s="246">
        <f>ROUND(I130*H130,2)</f>
        <v>0</v>
      </c>
      <c r="K130" s="242" t="s">
        <v>150</v>
      </c>
      <c r="L130" s="247"/>
      <c r="M130" s="248" t="s">
        <v>19</v>
      </c>
      <c r="N130" s="249" t="s">
        <v>49</v>
      </c>
      <c r="O130" s="64"/>
      <c r="P130" s="190">
        <f>O130*H130</f>
        <v>0</v>
      </c>
      <c r="Q130" s="190">
        <v>0.001</v>
      </c>
      <c r="R130" s="190">
        <f>Q130*H130</f>
        <v>0.0028</v>
      </c>
      <c r="S130" s="190">
        <v>0</v>
      </c>
      <c r="T130" s="191">
        <f>S130*H130</f>
        <v>0</v>
      </c>
      <c r="AR130" s="192" t="s">
        <v>230</v>
      </c>
      <c r="AT130" s="192" t="s">
        <v>227</v>
      </c>
      <c r="AU130" s="192" t="s">
        <v>88</v>
      </c>
      <c r="AY130" s="18" t="s">
        <v>141</v>
      </c>
      <c r="BE130" s="193">
        <f>IF(N130="základní",J130,0)</f>
        <v>0</v>
      </c>
      <c r="BF130" s="193">
        <f>IF(N130="snížená",J130,0)</f>
        <v>0</v>
      </c>
      <c r="BG130" s="193">
        <f>IF(N130="zákl. přenesená",J130,0)</f>
        <v>0</v>
      </c>
      <c r="BH130" s="193">
        <f>IF(N130="sníž. přenesená",J130,0)</f>
        <v>0</v>
      </c>
      <c r="BI130" s="193">
        <f>IF(N130="nulová",J130,0)</f>
        <v>0</v>
      </c>
      <c r="BJ130" s="18" t="s">
        <v>86</v>
      </c>
      <c r="BK130" s="193">
        <f>ROUND(I130*H130,2)</f>
        <v>0</v>
      </c>
      <c r="BL130" s="18" t="s">
        <v>151</v>
      </c>
      <c r="BM130" s="192" t="s">
        <v>923</v>
      </c>
    </row>
    <row r="131" spans="2:51" s="12" customFormat="1" ht="11.25">
      <c r="B131" s="194"/>
      <c r="C131" s="195"/>
      <c r="D131" s="196" t="s">
        <v>154</v>
      </c>
      <c r="E131" s="197" t="s">
        <v>19</v>
      </c>
      <c r="F131" s="198" t="s">
        <v>214</v>
      </c>
      <c r="G131" s="195"/>
      <c r="H131" s="197" t="s">
        <v>19</v>
      </c>
      <c r="I131" s="199"/>
      <c r="J131" s="195"/>
      <c r="K131" s="195"/>
      <c r="L131" s="200"/>
      <c r="M131" s="201"/>
      <c r="N131" s="202"/>
      <c r="O131" s="202"/>
      <c r="P131" s="202"/>
      <c r="Q131" s="202"/>
      <c r="R131" s="202"/>
      <c r="S131" s="202"/>
      <c r="T131" s="203"/>
      <c r="AT131" s="204" t="s">
        <v>154</v>
      </c>
      <c r="AU131" s="204" t="s">
        <v>88</v>
      </c>
      <c r="AV131" s="12" t="s">
        <v>86</v>
      </c>
      <c r="AW131" s="12" t="s">
        <v>38</v>
      </c>
      <c r="AX131" s="12" t="s">
        <v>78</v>
      </c>
      <c r="AY131" s="204" t="s">
        <v>141</v>
      </c>
    </row>
    <row r="132" spans="2:51" s="13" customFormat="1" ht="11.25">
      <c r="B132" s="205"/>
      <c r="C132" s="206"/>
      <c r="D132" s="196" t="s">
        <v>154</v>
      </c>
      <c r="E132" s="207" t="s">
        <v>19</v>
      </c>
      <c r="F132" s="208" t="s">
        <v>924</v>
      </c>
      <c r="G132" s="206"/>
      <c r="H132" s="209">
        <v>2.8</v>
      </c>
      <c r="I132" s="210"/>
      <c r="J132" s="206"/>
      <c r="K132" s="206"/>
      <c r="L132" s="211"/>
      <c r="M132" s="212"/>
      <c r="N132" s="213"/>
      <c r="O132" s="213"/>
      <c r="P132" s="213"/>
      <c r="Q132" s="213"/>
      <c r="R132" s="213"/>
      <c r="S132" s="213"/>
      <c r="T132" s="214"/>
      <c r="AT132" s="215" t="s">
        <v>154</v>
      </c>
      <c r="AU132" s="215" t="s">
        <v>88</v>
      </c>
      <c r="AV132" s="13" t="s">
        <v>88</v>
      </c>
      <c r="AW132" s="13" t="s">
        <v>38</v>
      </c>
      <c r="AX132" s="13" t="s">
        <v>78</v>
      </c>
      <c r="AY132" s="215" t="s">
        <v>141</v>
      </c>
    </row>
    <row r="133" spans="2:51" s="15" customFormat="1" ht="11.25">
      <c r="B133" s="227"/>
      <c r="C133" s="228"/>
      <c r="D133" s="196" t="s">
        <v>154</v>
      </c>
      <c r="E133" s="229" t="s">
        <v>19</v>
      </c>
      <c r="F133" s="230" t="s">
        <v>193</v>
      </c>
      <c r="G133" s="228"/>
      <c r="H133" s="231">
        <v>2.8</v>
      </c>
      <c r="I133" s="232"/>
      <c r="J133" s="228"/>
      <c r="K133" s="228"/>
      <c r="L133" s="233"/>
      <c r="M133" s="234"/>
      <c r="N133" s="235"/>
      <c r="O133" s="235"/>
      <c r="P133" s="235"/>
      <c r="Q133" s="235"/>
      <c r="R133" s="235"/>
      <c r="S133" s="235"/>
      <c r="T133" s="236"/>
      <c r="AT133" s="237" t="s">
        <v>154</v>
      </c>
      <c r="AU133" s="237" t="s">
        <v>88</v>
      </c>
      <c r="AV133" s="15" t="s">
        <v>151</v>
      </c>
      <c r="AW133" s="15" t="s">
        <v>38</v>
      </c>
      <c r="AX133" s="15" t="s">
        <v>86</v>
      </c>
      <c r="AY133" s="237" t="s">
        <v>141</v>
      </c>
    </row>
    <row r="134" spans="2:65" s="1" customFormat="1" ht="16.5" customHeight="1">
      <c r="B134" s="35"/>
      <c r="C134" s="181" t="s">
        <v>247</v>
      </c>
      <c r="D134" s="181" t="s">
        <v>146</v>
      </c>
      <c r="E134" s="182" t="s">
        <v>925</v>
      </c>
      <c r="F134" s="183" t="s">
        <v>913</v>
      </c>
      <c r="G134" s="184" t="s">
        <v>149</v>
      </c>
      <c r="H134" s="185">
        <v>19.245</v>
      </c>
      <c r="I134" s="186"/>
      <c r="J134" s="187">
        <f>ROUND(I134*H134,2)</f>
        <v>0</v>
      </c>
      <c r="K134" s="183" t="s">
        <v>150</v>
      </c>
      <c r="L134" s="39"/>
      <c r="M134" s="188" t="s">
        <v>19</v>
      </c>
      <c r="N134" s="189" t="s">
        <v>49</v>
      </c>
      <c r="O134" s="64"/>
      <c r="P134" s="190">
        <f>O134*H134</f>
        <v>0</v>
      </c>
      <c r="Q134" s="190">
        <v>0</v>
      </c>
      <c r="R134" s="190">
        <f>Q134*H134</f>
        <v>0</v>
      </c>
      <c r="S134" s="190">
        <v>0</v>
      </c>
      <c r="T134" s="191">
        <f>S134*H134</f>
        <v>0</v>
      </c>
      <c r="AR134" s="192" t="s">
        <v>151</v>
      </c>
      <c r="AT134" s="192" t="s">
        <v>146</v>
      </c>
      <c r="AU134" s="192" t="s">
        <v>88</v>
      </c>
      <c r="AY134" s="18" t="s">
        <v>141</v>
      </c>
      <c r="BE134" s="193">
        <f>IF(N134="základní",J134,0)</f>
        <v>0</v>
      </c>
      <c r="BF134" s="193">
        <f>IF(N134="snížená",J134,0)</f>
        <v>0</v>
      </c>
      <c r="BG134" s="193">
        <f>IF(N134="zákl. přenesená",J134,0)</f>
        <v>0</v>
      </c>
      <c r="BH134" s="193">
        <f>IF(N134="sníž. přenesená",J134,0)</f>
        <v>0</v>
      </c>
      <c r="BI134" s="193">
        <f>IF(N134="nulová",J134,0)</f>
        <v>0</v>
      </c>
      <c r="BJ134" s="18" t="s">
        <v>86</v>
      </c>
      <c r="BK134" s="193">
        <f>ROUND(I134*H134,2)</f>
        <v>0</v>
      </c>
      <c r="BL134" s="18" t="s">
        <v>151</v>
      </c>
      <c r="BM134" s="192" t="s">
        <v>926</v>
      </c>
    </row>
    <row r="135" spans="2:47" s="1" customFormat="1" ht="107.25">
      <c r="B135" s="35"/>
      <c r="C135" s="36"/>
      <c r="D135" s="196" t="s">
        <v>200</v>
      </c>
      <c r="E135" s="36"/>
      <c r="F135" s="238" t="s">
        <v>915</v>
      </c>
      <c r="G135" s="36"/>
      <c r="H135" s="36"/>
      <c r="I135" s="108"/>
      <c r="J135" s="36"/>
      <c r="K135" s="36"/>
      <c r="L135" s="39"/>
      <c r="M135" s="239"/>
      <c r="N135" s="64"/>
      <c r="O135" s="64"/>
      <c r="P135" s="64"/>
      <c r="Q135" s="64"/>
      <c r="R135" s="64"/>
      <c r="S135" s="64"/>
      <c r="T135" s="65"/>
      <c r="AT135" s="18" t="s">
        <v>200</v>
      </c>
      <c r="AU135" s="18" t="s">
        <v>88</v>
      </c>
    </row>
    <row r="136" spans="2:51" s="12" customFormat="1" ht="11.25">
      <c r="B136" s="194"/>
      <c r="C136" s="195"/>
      <c r="D136" s="196" t="s">
        <v>154</v>
      </c>
      <c r="E136" s="197" t="s">
        <v>19</v>
      </c>
      <c r="F136" s="198" t="s">
        <v>904</v>
      </c>
      <c r="G136" s="195"/>
      <c r="H136" s="197" t="s">
        <v>19</v>
      </c>
      <c r="I136" s="199"/>
      <c r="J136" s="195"/>
      <c r="K136" s="195"/>
      <c r="L136" s="200"/>
      <c r="M136" s="201"/>
      <c r="N136" s="202"/>
      <c r="O136" s="202"/>
      <c r="P136" s="202"/>
      <c r="Q136" s="202"/>
      <c r="R136" s="202"/>
      <c r="S136" s="202"/>
      <c r="T136" s="203"/>
      <c r="AT136" s="204" t="s">
        <v>154</v>
      </c>
      <c r="AU136" s="204" t="s">
        <v>88</v>
      </c>
      <c r="AV136" s="12" t="s">
        <v>86</v>
      </c>
      <c r="AW136" s="12" t="s">
        <v>38</v>
      </c>
      <c r="AX136" s="12" t="s">
        <v>78</v>
      </c>
      <c r="AY136" s="204" t="s">
        <v>141</v>
      </c>
    </row>
    <row r="137" spans="2:51" s="13" customFormat="1" ht="11.25">
      <c r="B137" s="205"/>
      <c r="C137" s="206"/>
      <c r="D137" s="196" t="s">
        <v>154</v>
      </c>
      <c r="E137" s="207" t="s">
        <v>19</v>
      </c>
      <c r="F137" s="208" t="s">
        <v>927</v>
      </c>
      <c r="G137" s="206"/>
      <c r="H137" s="209">
        <v>19.245</v>
      </c>
      <c r="I137" s="210"/>
      <c r="J137" s="206"/>
      <c r="K137" s="206"/>
      <c r="L137" s="211"/>
      <c r="M137" s="212"/>
      <c r="N137" s="213"/>
      <c r="O137" s="213"/>
      <c r="P137" s="213"/>
      <c r="Q137" s="213"/>
      <c r="R137" s="213"/>
      <c r="S137" s="213"/>
      <c r="T137" s="214"/>
      <c r="AT137" s="215" t="s">
        <v>154</v>
      </c>
      <c r="AU137" s="215" t="s">
        <v>88</v>
      </c>
      <c r="AV137" s="13" t="s">
        <v>88</v>
      </c>
      <c r="AW137" s="13" t="s">
        <v>38</v>
      </c>
      <c r="AX137" s="13" t="s">
        <v>78</v>
      </c>
      <c r="AY137" s="215" t="s">
        <v>141</v>
      </c>
    </row>
    <row r="138" spans="2:51" s="15" customFormat="1" ht="11.25">
      <c r="B138" s="227"/>
      <c r="C138" s="228"/>
      <c r="D138" s="196" t="s">
        <v>154</v>
      </c>
      <c r="E138" s="229" t="s">
        <v>19</v>
      </c>
      <c r="F138" s="230" t="s">
        <v>193</v>
      </c>
      <c r="G138" s="228"/>
      <c r="H138" s="231">
        <v>19.245</v>
      </c>
      <c r="I138" s="232"/>
      <c r="J138" s="228"/>
      <c r="K138" s="228"/>
      <c r="L138" s="233"/>
      <c r="M138" s="234"/>
      <c r="N138" s="235"/>
      <c r="O138" s="235"/>
      <c r="P138" s="235"/>
      <c r="Q138" s="235"/>
      <c r="R138" s="235"/>
      <c r="S138" s="235"/>
      <c r="T138" s="236"/>
      <c r="AT138" s="237" t="s">
        <v>154</v>
      </c>
      <c r="AU138" s="237" t="s">
        <v>88</v>
      </c>
      <c r="AV138" s="15" t="s">
        <v>151</v>
      </c>
      <c r="AW138" s="15" t="s">
        <v>38</v>
      </c>
      <c r="AX138" s="15" t="s">
        <v>86</v>
      </c>
      <c r="AY138" s="237" t="s">
        <v>141</v>
      </c>
    </row>
    <row r="139" spans="2:65" s="1" customFormat="1" ht="24" customHeight="1">
      <c r="B139" s="35"/>
      <c r="C139" s="181" t="s">
        <v>253</v>
      </c>
      <c r="D139" s="181" t="s">
        <v>146</v>
      </c>
      <c r="E139" s="182" t="s">
        <v>928</v>
      </c>
      <c r="F139" s="183" t="s">
        <v>929</v>
      </c>
      <c r="G139" s="184" t="s">
        <v>930</v>
      </c>
      <c r="H139" s="185">
        <v>1</v>
      </c>
      <c r="I139" s="186"/>
      <c r="J139" s="187">
        <f>ROUND(I139*H139,2)</f>
        <v>0</v>
      </c>
      <c r="K139" s="183" t="s">
        <v>451</v>
      </c>
      <c r="L139" s="39"/>
      <c r="M139" s="188" t="s">
        <v>19</v>
      </c>
      <c r="N139" s="189" t="s">
        <v>49</v>
      </c>
      <c r="O139" s="64"/>
      <c r="P139" s="190">
        <f>O139*H139</f>
        <v>0</v>
      </c>
      <c r="Q139" s="190">
        <v>0</v>
      </c>
      <c r="R139" s="190">
        <f>Q139*H139</f>
        <v>0</v>
      </c>
      <c r="S139" s="190">
        <v>0</v>
      </c>
      <c r="T139" s="191">
        <f>S139*H139</f>
        <v>0</v>
      </c>
      <c r="AR139" s="192" t="s">
        <v>151</v>
      </c>
      <c r="AT139" s="192" t="s">
        <v>146</v>
      </c>
      <c r="AU139" s="192" t="s">
        <v>88</v>
      </c>
      <c r="AY139" s="18" t="s">
        <v>141</v>
      </c>
      <c r="BE139" s="193">
        <f>IF(N139="základní",J139,0)</f>
        <v>0</v>
      </c>
      <c r="BF139" s="193">
        <f>IF(N139="snížená",J139,0)</f>
        <v>0</v>
      </c>
      <c r="BG139" s="193">
        <f>IF(N139="zákl. přenesená",J139,0)</f>
        <v>0</v>
      </c>
      <c r="BH139" s="193">
        <f>IF(N139="sníž. přenesená",J139,0)</f>
        <v>0</v>
      </c>
      <c r="BI139" s="193">
        <f>IF(N139="nulová",J139,0)</f>
        <v>0</v>
      </c>
      <c r="BJ139" s="18" t="s">
        <v>86</v>
      </c>
      <c r="BK139" s="193">
        <f>ROUND(I139*H139,2)</f>
        <v>0</v>
      </c>
      <c r="BL139" s="18" t="s">
        <v>151</v>
      </c>
      <c r="BM139" s="192" t="s">
        <v>931</v>
      </c>
    </row>
    <row r="140" spans="2:63" s="11" customFormat="1" ht="22.9" customHeight="1">
      <c r="B140" s="165"/>
      <c r="C140" s="166"/>
      <c r="D140" s="167" t="s">
        <v>77</v>
      </c>
      <c r="E140" s="179" t="s">
        <v>216</v>
      </c>
      <c r="F140" s="179" t="s">
        <v>932</v>
      </c>
      <c r="G140" s="166"/>
      <c r="H140" s="166"/>
      <c r="I140" s="169"/>
      <c r="J140" s="180">
        <f>BK140</f>
        <v>0</v>
      </c>
      <c r="K140" s="166"/>
      <c r="L140" s="171"/>
      <c r="M140" s="172"/>
      <c r="N140" s="173"/>
      <c r="O140" s="173"/>
      <c r="P140" s="174">
        <f>SUM(P141:P166)</f>
        <v>0</v>
      </c>
      <c r="Q140" s="173"/>
      <c r="R140" s="174">
        <f>SUM(R141:R166)</f>
        <v>17.1595663</v>
      </c>
      <c r="S140" s="173"/>
      <c r="T140" s="175">
        <f>SUM(T141:T166)</f>
        <v>0</v>
      </c>
      <c r="AR140" s="176" t="s">
        <v>86</v>
      </c>
      <c r="AT140" s="177" t="s">
        <v>77</v>
      </c>
      <c r="AU140" s="177" t="s">
        <v>86</v>
      </c>
      <c r="AY140" s="176" t="s">
        <v>141</v>
      </c>
      <c r="BK140" s="178">
        <f>SUM(BK141:BK166)</f>
        <v>0</v>
      </c>
    </row>
    <row r="141" spans="2:65" s="1" customFormat="1" ht="16.5" customHeight="1">
      <c r="B141" s="35"/>
      <c r="C141" s="181" t="s">
        <v>258</v>
      </c>
      <c r="D141" s="181" t="s">
        <v>146</v>
      </c>
      <c r="E141" s="182" t="s">
        <v>933</v>
      </c>
      <c r="F141" s="183" t="s">
        <v>934</v>
      </c>
      <c r="G141" s="184" t="s">
        <v>149</v>
      </c>
      <c r="H141" s="185">
        <v>19.245</v>
      </c>
      <c r="I141" s="186"/>
      <c r="J141" s="187">
        <f>ROUND(I141*H141,2)</f>
        <v>0</v>
      </c>
      <c r="K141" s="183" t="s">
        <v>150</v>
      </c>
      <c r="L141" s="39"/>
      <c r="M141" s="188" t="s">
        <v>19</v>
      </c>
      <c r="N141" s="189" t="s">
        <v>49</v>
      </c>
      <c r="O141" s="64"/>
      <c r="P141" s="190">
        <f>O141*H141</f>
        <v>0</v>
      </c>
      <c r="Q141" s="190">
        <v>0.18907</v>
      </c>
      <c r="R141" s="190">
        <f>Q141*H141</f>
        <v>3.63865215</v>
      </c>
      <c r="S141" s="190">
        <v>0</v>
      </c>
      <c r="T141" s="191">
        <f>S141*H141</f>
        <v>0</v>
      </c>
      <c r="AR141" s="192" t="s">
        <v>151</v>
      </c>
      <c r="AT141" s="192" t="s">
        <v>146</v>
      </c>
      <c r="AU141" s="192" t="s">
        <v>88</v>
      </c>
      <c r="AY141" s="18" t="s">
        <v>141</v>
      </c>
      <c r="BE141" s="193">
        <f>IF(N141="základní",J141,0)</f>
        <v>0</v>
      </c>
      <c r="BF141" s="193">
        <f>IF(N141="snížená",J141,0)</f>
        <v>0</v>
      </c>
      <c r="BG141" s="193">
        <f>IF(N141="zákl. přenesená",J141,0)</f>
        <v>0</v>
      </c>
      <c r="BH141" s="193">
        <f>IF(N141="sníž. přenesená",J141,0)</f>
        <v>0</v>
      </c>
      <c r="BI141" s="193">
        <f>IF(N141="nulová",J141,0)</f>
        <v>0</v>
      </c>
      <c r="BJ141" s="18" t="s">
        <v>86</v>
      </c>
      <c r="BK141" s="193">
        <f>ROUND(I141*H141,2)</f>
        <v>0</v>
      </c>
      <c r="BL141" s="18" t="s">
        <v>151</v>
      </c>
      <c r="BM141" s="192" t="s">
        <v>935</v>
      </c>
    </row>
    <row r="142" spans="2:47" s="1" customFormat="1" ht="19.5">
      <c r="B142" s="35"/>
      <c r="C142" s="36"/>
      <c r="D142" s="196" t="s">
        <v>202</v>
      </c>
      <c r="E142" s="36"/>
      <c r="F142" s="238" t="s">
        <v>936</v>
      </c>
      <c r="G142" s="36"/>
      <c r="H142" s="36"/>
      <c r="I142" s="108"/>
      <c r="J142" s="36"/>
      <c r="K142" s="36"/>
      <c r="L142" s="39"/>
      <c r="M142" s="239"/>
      <c r="N142" s="64"/>
      <c r="O142" s="64"/>
      <c r="P142" s="64"/>
      <c r="Q142" s="64"/>
      <c r="R142" s="64"/>
      <c r="S142" s="64"/>
      <c r="T142" s="65"/>
      <c r="AT142" s="18" t="s">
        <v>202</v>
      </c>
      <c r="AU142" s="18" t="s">
        <v>88</v>
      </c>
    </row>
    <row r="143" spans="2:51" s="12" customFormat="1" ht="11.25">
      <c r="B143" s="194"/>
      <c r="C143" s="195"/>
      <c r="D143" s="196" t="s">
        <v>154</v>
      </c>
      <c r="E143" s="197" t="s">
        <v>19</v>
      </c>
      <c r="F143" s="198" t="s">
        <v>214</v>
      </c>
      <c r="G143" s="195"/>
      <c r="H143" s="197" t="s">
        <v>19</v>
      </c>
      <c r="I143" s="199"/>
      <c r="J143" s="195"/>
      <c r="K143" s="195"/>
      <c r="L143" s="200"/>
      <c r="M143" s="201"/>
      <c r="N143" s="202"/>
      <c r="O143" s="202"/>
      <c r="P143" s="202"/>
      <c r="Q143" s="202"/>
      <c r="R143" s="202"/>
      <c r="S143" s="202"/>
      <c r="T143" s="203"/>
      <c r="AT143" s="204" t="s">
        <v>154</v>
      </c>
      <c r="AU143" s="204" t="s">
        <v>88</v>
      </c>
      <c r="AV143" s="12" t="s">
        <v>86</v>
      </c>
      <c r="AW143" s="12" t="s">
        <v>38</v>
      </c>
      <c r="AX143" s="12" t="s">
        <v>78</v>
      </c>
      <c r="AY143" s="204" t="s">
        <v>141</v>
      </c>
    </row>
    <row r="144" spans="2:51" s="13" customFormat="1" ht="11.25">
      <c r="B144" s="205"/>
      <c r="C144" s="206"/>
      <c r="D144" s="196" t="s">
        <v>154</v>
      </c>
      <c r="E144" s="207" t="s">
        <v>19</v>
      </c>
      <c r="F144" s="208" t="s">
        <v>893</v>
      </c>
      <c r="G144" s="206"/>
      <c r="H144" s="209">
        <v>19.245</v>
      </c>
      <c r="I144" s="210"/>
      <c r="J144" s="206"/>
      <c r="K144" s="206"/>
      <c r="L144" s="211"/>
      <c r="M144" s="212"/>
      <c r="N144" s="213"/>
      <c r="O144" s="213"/>
      <c r="P144" s="213"/>
      <c r="Q144" s="213"/>
      <c r="R144" s="213"/>
      <c r="S144" s="213"/>
      <c r="T144" s="214"/>
      <c r="AT144" s="215" t="s">
        <v>154</v>
      </c>
      <c r="AU144" s="215" t="s">
        <v>88</v>
      </c>
      <c r="AV144" s="13" t="s">
        <v>88</v>
      </c>
      <c r="AW144" s="13" t="s">
        <v>38</v>
      </c>
      <c r="AX144" s="13" t="s">
        <v>78</v>
      </c>
      <c r="AY144" s="215" t="s">
        <v>141</v>
      </c>
    </row>
    <row r="145" spans="2:51" s="15" customFormat="1" ht="11.25">
      <c r="B145" s="227"/>
      <c r="C145" s="228"/>
      <c r="D145" s="196" t="s">
        <v>154</v>
      </c>
      <c r="E145" s="229" t="s">
        <v>19</v>
      </c>
      <c r="F145" s="230" t="s">
        <v>193</v>
      </c>
      <c r="G145" s="228"/>
      <c r="H145" s="231">
        <v>19.245</v>
      </c>
      <c r="I145" s="232"/>
      <c r="J145" s="228"/>
      <c r="K145" s="228"/>
      <c r="L145" s="233"/>
      <c r="M145" s="234"/>
      <c r="N145" s="235"/>
      <c r="O145" s="235"/>
      <c r="P145" s="235"/>
      <c r="Q145" s="235"/>
      <c r="R145" s="235"/>
      <c r="S145" s="235"/>
      <c r="T145" s="236"/>
      <c r="AT145" s="237" t="s">
        <v>154</v>
      </c>
      <c r="AU145" s="237" t="s">
        <v>88</v>
      </c>
      <c r="AV145" s="15" t="s">
        <v>151</v>
      </c>
      <c r="AW145" s="15" t="s">
        <v>38</v>
      </c>
      <c r="AX145" s="15" t="s">
        <v>86</v>
      </c>
      <c r="AY145" s="237" t="s">
        <v>141</v>
      </c>
    </row>
    <row r="146" spans="2:65" s="1" customFormat="1" ht="16.5" customHeight="1">
      <c r="B146" s="35"/>
      <c r="C146" s="181" t="s">
        <v>270</v>
      </c>
      <c r="D146" s="181" t="s">
        <v>146</v>
      </c>
      <c r="E146" s="182" t="s">
        <v>937</v>
      </c>
      <c r="F146" s="183" t="s">
        <v>938</v>
      </c>
      <c r="G146" s="184" t="s">
        <v>149</v>
      </c>
      <c r="H146" s="185">
        <v>19.245</v>
      </c>
      <c r="I146" s="186"/>
      <c r="J146" s="187">
        <f>ROUND(I146*H146,2)</f>
        <v>0</v>
      </c>
      <c r="K146" s="183" t="s">
        <v>150</v>
      </c>
      <c r="L146" s="39"/>
      <c r="M146" s="188" t="s">
        <v>19</v>
      </c>
      <c r="N146" s="189" t="s">
        <v>49</v>
      </c>
      <c r="O146" s="64"/>
      <c r="P146" s="190">
        <f>O146*H146</f>
        <v>0</v>
      </c>
      <c r="Q146" s="190">
        <v>0.27994</v>
      </c>
      <c r="R146" s="190">
        <f>Q146*H146</f>
        <v>5.3874453</v>
      </c>
      <c r="S146" s="190">
        <v>0</v>
      </c>
      <c r="T146" s="191">
        <f>S146*H146</f>
        <v>0</v>
      </c>
      <c r="AR146" s="192" t="s">
        <v>151</v>
      </c>
      <c r="AT146" s="192" t="s">
        <v>146</v>
      </c>
      <c r="AU146" s="192" t="s">
        <v>88</v>
      </c>
      <c r="AY146" s="18" t="s">
        <v>141</v>
      </c>
      <c r="BE146" s="193">
        <f>IF(N146="základní",J146,0)</f>
        <v>0</v>
      </c>
      <c r="BF146" s="193">
        <f>IF(N146="snížená",J146,0)</f>
        <v>0</v>
      </c>
      <c r="BG146" s="193">
        <f>IF(N146="zákl. přenesená",J146,0)</f>
        <v>0</v>
      </c>
      <c r="BH146" s="193">
        <f>IF(N146="sníž. přenesená",J146,0)</f>
        <v>0</v>
      </c>
      <c r="BI146" s="193">
        <f>IF(N146="nulová",J146,0)</f>
        <v>0</v>
      </c>
      <c r="BJ146" s="18" t="s">
        <v>86</v>
      </c>
      <c r="BK146" s="193">
        <f>ROUND(I146*H146,2)</f>
        <v>0</v>
      </c>
      <c r="BL146" s="18" t="s">
        <v>151</v>
      </c>
      <c r="BM146" s="192" t="s">
        <v>939</v>
      </c>
    </row>
    <row r="147" spans="2:47" s="1" customFormat="1" ht="19.5">
      <c r="B147" s="35"/>
      <c r="C147" s="36"/>
      <c r="D147" s="196" t="s">
        <v>202</v>
      </c>
      <c r="E147" s="36"/>
      <c r="F147" s="238" t="s">
        <v>936</v>
      </c>
      <c r="G147" s="36"/>
      <c r="H147" s="36"/>
      <c r="I147" s="108"/>
      <c r="J147" s="36"/>
      <c r="K147" s="36"/>
      <c r="L147" s="39"/>
      <c r="M147" s="239"/>
      <c r="N147" s="64"/>
      <c r="O147" s="64"/>
      <c r="P147" s="64"/>
      <c r="Q147" s="64"/>
      <c r="R147" s="64"/>
      <c r="S147" s="64"/>
      <c r="T147" s="65"/>
      <c r="AT147" s="18" t="s">
        <v>202</v>
      </c>
      <c r="AU147" s="18" t="s">
        <v>88</v>
      </c>
    </row>
    <row r="148" spans="2:51" s="12" customFormat="1" ht="11.25">
      <c r="B148" s="194"/>
      <c r="C148" s="195"/>
      <c r="D148" s="196" t="s">
        <v>154</v>
      </c>
      <c r="E148" s="197" t="s">
        <v>19</v>
      </c>
      <c r="F148" s="198" t="s">
        <v>214</v>
      </c>
      <c r="G148" s="195"/>
      <c r="H148" s="197" t="s">
        <v>19</v>
      </c>
      <c r="I148" s="199"/>
      <c r="J148" s="195"/>
      <c r="K148" s="195"/>
      <c r="L148" s="200"/>
      <c r="M148" s="201"/>
      <c r="N148" s="202"/>
      <c r="O148" s="202"/>
      <c r="P148" s="202"/>
      <c r="Q148" s="202"/>
      <c r="R148" s="202"/>
      <c r="S148" s="202"/>
      <c r="T148" s="203"/>
      <c r="AT148" s="204" t="s">
        <v>154</v>
      </c>
      <c r="AU148" s="204" t="s">
        <v>88</v>
      </c>
      <c r="AV148" s="12" t="s">
        <v>86</v>
      </c>
      <c r="AW148" s="12" t="s">
        <v>38</v>
      </c>
      <c r="AX148" s="12" t="s">
        <v>78</v>
      </c>
      <c r="AY148" s="204" t="s">
        <v>141</v>
      </c>
    </row>
    <row r="149" spans="2:51" s="13" customFormat="1" ht="11.25">
      <c r="B149" s="205"/>
      <c r="C149" s="206"/>
      <c r="D149" s="196" t="s">
        <v>154</v>
      </c>
      <c r="E149" s="207" t="s">
        <v>19</v>
      </c>
      <c r="F149" s="208" t="s">
        <v>893</v>
      </c>
      <c r="G149" s="206"/>
      <c r="H149" s="209">
        <v>19.245</v>
      </c>
      <c r="I149" s="210"/>
      <c r="J149" s="206"/>
      <c r="K149" s="206"/>
      <c r="L149" s="211"/>
      <c r="M149" s="212"/>
      <c r="N149" s="213"/>
      <c r="O149" s="213"/>
      <c r="P149" s="213"/>
      <c r="Q149" s="213"/>
      <c r="R149" s="213"/>
      <c r="S149" s="213"/>
      <c r="T149" s="214"/>
      <c r="AT149" s="215" t="s">
        <v>154</v>
      </c>
      <c r="AU149" s="215" t="s">
        <v>88</v>
      </c>
      <c r="AV149" s="13" t="s">
        <v>88</v>
      </c>
      <c r="AW149" s="13" t="s">
        <v>38</v>
      </c>
      <c r="AX149" s="13" t="s">
        <v>78</v>
      </c>
      <c r="AY149" s="215" t="s">
        <v>141</v>
      </c>
    </row>
    <row r="150" spans="2:51" s="15" customFormat="1" ht="11.25">
      <c r="B150" s="227"/>
      <c r="C150" s="228"/>
      <c r="D150" s="196" t="s">
        <v>154</v>
      </c>
      <c r="E150" s="229" t="s">
        <v>19</v>
      </c>
      <c r="F150" s="230" t="s">
        <v>193</v>
      </c>
      <c r="G150" s="228"/>
      <c r="H150" s="231">
        <v>19.245</v>
      </c>
      <c r="I150" s="232"/>
      <c r="J150" s="228"/>
      <c r="K150" s="228"/>
      <c r="L150" s="233"/>
      <c r="M150" s="234"/>
      <c r="N150" s="235"/>
      <c r="O150" s="235"/>
      <c r="P150" s="235"/>
      <c r="Q150" s="235"/>
      <c r="R150" s="235"/>
      <c r="S150" s="235"/>
      <c r="T150" s="236"/>
      <c r="AT150" s="237" t="s">
        <v>154</v>
      </c>
      <c r="AU150" s="237" t="s">
        <v>88</v>
      </c>
      <c r="AV150" s="15" t="s">
        <v>151</v>
      </c>
      <c r="AW150" s="15" t="s">
        <v>38</v>
      </c>
      <c r="AX150" s="15" t="s">
        <v>86</v>
      </c>
      <c r="AY150" s="237" t="s">
        <v>141</v>
      </c>
    </row>
    <row r="151" spans="2:65" s="1" customFormat="1" ht="36" customHeight="1">
      <c r="B151" s="35"/>
      <c r="C151" s="181" t="s">
        <v>275</v>
      </c>
      <c r="D151" s="181" t="s">
        <v>146</v>
      </c>
      <c r="E151" s="182" t="s">
        <v>940</v>
      </c>
      <c r="F151" s="183" t="s">
        <v>941</v>
      </c>
      <c r="G151" s="184" t="s">
        <v>149</v>
      </c>
      <c r="H151" s="185">
        <v>19.245</v>
      </c>
      <c r="I151" s="186"/>
      <c r="J151" s="187">
        <f>ROUND(I151*H151,2)</f>
        <v>0</v>
      </c>
      <c r="K151" s="183" t="s">
        <v>150</v>
      </c>
      <c r="L151" s="39"/>
      <c r="M151" s="188" t="s">
        <v>19</v>
      </c>
      <c r="N151" s="189" t="s">
        <v>49</v>
      </c>
      <c r="O151" s="64"/>
      <c r="P151" s="190">
        <f>O151*H151</f>
        <v>0</v>
      </c>
      <c r="Q151" s="190">
        <v>0.08565</v>
      </c>
      <c r="R151" s="190">
        <f>Q151*H151</f>
        <v>1.6483342500000002</v>
      </c>
      <c r="S151" s="190">
        <v>0</v>
      </c>
      <c r="T151" s="191">
        <f>S151*H151</f>
        <v>0</v>
      </c>
      <c r="AR151" s="192" t="s">
        <v>151</v>
      </c>
      <c r="AT151" s="192" t="s">
        <v>146</v>
      </c>
      <c r="AU151" s="192" t="s">
        <v>88</v>
      </c>
      <c r="AY151" s="18" t="s">
        <v>141</v>
      </c>
      <c r="BE151" s="193">
        <f>IF(N151="základní",J151,0)</f>
        <v>0</v>
      </c>
      <c r="BF151" s="193">
        <f>IF(N151="snížená",J151,0)</f>
        <v>0</v>
      </c>
      <c r="BG151" s="193">
        <f>IF(N151="zákl. přenesená",J151,0)</f>
        <v>0</v>
      </c>
      <c r="BH151" s="193">
        <f>IF(N151="sníž. přenesená",J151,0)</f>
        <v>0</v>
      </c>
      <c r="BI151" s="193">
        <f>IF(N151="nulová",J151,0)</f>
        <v>0</v>
      </c>
      <c r="BJ151" s="18" t="s">
        <v>86</v>
      </c>
      <c r="BK151" s="193">
        <f>ROUND(I151*H151,2)</f>
        <v>0</v>
      </c>
      <c r="BL151" s="18" t="s">
        <v>151</v>
      </c>
      <c r="BM151" s="192" t="s">
        <v>942</v>
      </c>
    </row>
    <row r="152" spans="2:47" s="1" customFormat="1" ht="107.25">
      <c r="B152" s="35"/>
      <c r="C152" s="36"/>
      <c r="D152" s="196" t="s">
        <v>200</v>
      </c>
      <c r="E152" s="36"/>
      <c r="F152" s="238" t="s">
        <v>943</v>
      </c>
      <c r="G152" s="36"/>
      <c r="H152" s="36"/>
      <c r="I152" s="108"/>
      <c r="J152" s="36"/>
      <c r="K152" s="36"/>
      <c r="L152" s="39"/>
      <c r="M152" s="239"/>
      <c r="N152" s="64"/>
      <c r="O152" s="64"/>
      <c r="P152" s="64"/>
      <c r="Q152" s="64"/>
      <c r="R152" s="64"/>
      <c r="S152" s="64"/>
      <c r="T152" s="65"/>
      <c r="AT152" s="18" t="s">
        <v>200</v>
      </c>
      <c r="AU152" s="18" t="s">
        <v>88</v>
      </c>
    </row>
    <row r="153" spans="2:47" s="1" customFormat="1" ht="19.5">
      <c r="B153" s="35"/>
      <c r="C153" s="36"/>
      <c r="D153" s="196" t="s">
        <v>202</v>
      </c>
      <c r="E153" s="36"/>
      <c r="F153" s="238" t="s">
        <v>944</v>
      </c>
      <c r="G153" s="36"/>
      <c r="H153" s="36"/>
      <c r="I153" s="108"/>
      <c r="J153" s="36"/>
      <c r="K153" s="36"/>
      <c r="L153" s="39"/>
      <c r="M153" s="239"/>
      <c r="N153" s="64"/>
      <c r="O153" s="64"/>
      <c r="P153" s="64"/>
      <c r="Q153" s="64"/>
      <c r="R153" s="64"/>
      <c r="S153" s="64"/>
      <c r="T153" s="65"/>
      <c r="AT153" s="18" t="s">
        <v>202</v>
      </c>
      <c r="AU153" s="18" t="s">
        <v>88</v>
      </c>
    </row>
    <row r="154" spans="2:65" s="1" customFormat="1" ht="16.5" customHeight="1">
      <c r="B154" s="35"/>
      <c r="C154" s="240" t="s">
        <v>8</v>
      </c>
      <c r="D154" s="240" t="s">
        <v>227</v>
      </c>
      <c r="E154" s="241" t="s">
        <v>945</v>
      </c>
      <c r="F154" s="242" t="s">
        <v>946</v>
      </c>
      <c r="G154" s="243" t="s">
        <v>149</v>
      </c>
      <c r="H154" s="244">
        <v>19.822</v>
      </c>
      <c r="I154" s="245"/>
      <c r="J154" s="246">
        <f>ROUND(I154*H154,2)</f>
        <v>0</v>
      </c>
      <c r="K154" s="242" t="s">
        <v>150</v>
      </c>
      <c r="L154" s="247"/>
      <c r="M154" s="248" t="s">
        <v>19</v>
      </c>
      <c r="N154" s="249" t="s">
        <v>49</v>
      </c>
      <c r="O154" s="64"/>
      <c r="P154" s="190">
        <f>O154*H154</f>
        <v>0</v>
      </c>
      <c r="Q154" s="190">
        <v>0.113</v>
      </c>
      <c r="R154" s="190">
        <f>Q154*H154</f>
        <v>2.239886</v>
      </c>
      <c r="S154" s="190">
        <v>0</v>
      </c>
      <c r="T154" s="191">
        <f>S154*H154</f>
        <v>0</v>
      </c>
      <c r="AR154" s="192" t="s">
        <v>230</v>
      </c>
      <c r="AT154" s="192" t="s">
        <v>227</v>
      </c>
      <c r="AU154" s="192" t="s">
        <v>88</v>
      </c>
      <c r="AY154" s="18" t="s">
        <v>141</v>
      </c>
      <c r="BE154" s="193">
        <f>IF(N154="základní",J154,0)</f>
        <v>0</v>
      </c>
      <c r="BF154" s="193">
        <f>IF(N154="snížená",J154,0)</f>
        <v>0</v>
      </c>
      <c r="BG154" s="193">
        <f>IF(N154="zákl. přenesená",J154,0)</f>
        <v>0</v>
      </c>
      <c r="BH154" s="193">
        <f>IF(N154="sníž. přenesená",J154,0)</f>
        <v>0</v>
      </c>
      <c r="BI154" s="193">
        <f>IF(N154="nulová",J154,0)</f>
        <v>0</v>
      </c>
      <c r="BJ154" s="18" t="s">
        <v>86</v>
      </c>
      <c r="BK154" s="193">
        <f>ROUND(I154*H154,2)</f>
        <v>0</v>
      </c>
      <c r="BL154" s="18" t="s">
        <v>151</v>
      </c>
      <c r="BM154" s="192" t="s">
        <v>947</v>
      </c>
    </row>
    <row r="155" spans="2:65" s="1" customFormat="1" ht="16.5" customHeight="1">
      <c r="B155" s="35"/>
      <c r="C155" s="181" t="s">
        <v>284</v>
      </c>
      <c r="D155" s="181" t="s">
        <v>146</v>
      </c>
      <c r="E155" s="182" t="s">
        <v>948</v>
      </c>
      <c r="F155" s="183" t="s">
        <v>934</v>
      </c>
      <c r="G155" s="184" t="s">
        <v>149</v>
      </c>
      <c r="H155" s="185">
        <v>9.38</v>
      </c>
      <c r="I155" s="186"/>
      <c r="J155" s="187">
        <f>ROUND(I155*H155,2)</f>
        <v>0</v>
      </c>
      <c r="K155" s="183" t="s">
        <v>150</v>
      </c>
      <c r="L155" s="39"/>
      <c r="M155" s="188" t="s">
        <v>19</v>
      </c>
      <c r="N155" s="189" t="s">
        <v>49</v>
      </c>
      <c r="O155" s="64"/>
      <c r="P155" s="190">
        <f>O155*H155</f>
        <v>0</v>
      </c>
      <c r="Q155" s="190">
        <v>0.18907</v>
      </c>
      <c r="R155" s="190">
        <f>Q155*H155</f>
        <v>1.7734766</v>
      </c>
      <c r="S155" s="190">
        <v>0</v>
      </c>
      <c r="T155" s="191">
        <f>S155*H155</f>
        <v>0</v>
      </c>
      <c r="AR155" s="192" t="s">
        <v>151</v>
      </c>
      <c r="AT155" s="192" t="s">
        <v>146</v>
      </c>
      <c r="AU155" s="192" t="s">
        <v>88</v>
      </c>
      <c r="AY155" s="18" t="s">
        <v>141</v>
      </c>
      <c r="BE155" s="193">
        <f>IF(N155="základní",J155,0)</f>
        <v>0</v>
      </c>
      <c r="BF155" s="193">
        <f>IF(N155="snížená",J155,0)</f>
        <v>0</v>
      </c>
      <c r="BG155" s="193">
        <f>IF(N155="zákl. přenesená",J155,0)</f>
        <v>0</v>
      </c>
      <c r="BH155" s="193">
        <f>IF(N155="sníž. přenesená",J155,0)</f>
        <v>0</v>
      </c>
      <c r="BI155" s="193">
        <f>IF(N155="nulová",J155,0)</f>
        <v>0</v>
      </c>
      <c r="BJ155" s="18" t="s">
        <v>86</v>
      </c>
      <c r="BK155" s="193">
        <f>ROUND(I155*H155,2)</f>
        <v>0</v>
      </c>
      <c r="BL155" s="18" t="s">
        <v>151</v>
      </c>
      <c r="BM155" s="192" t="s">
        <v>949</v>
      </c>
    </row>
    <row r="156" spans="2:47" s="1" customFormat="1" ht="19.5">
      <c r="B156" s="35"/>
      <c r="C156" s="36"/>
      <c r="D156" s="196" t="s">
        <v>202</v>
      </c>
      <c r="E156" s="36"/>
      <c r="F156" s="238" t="s">
        <v>950</v>
      </c>
      <c r="G156" s="36"/>
      <c r="H156" s="36"/>
      <c r="I156" s="108"/>
      <c r="J156" s="36"/>
      <c r="K156" s="36"/>
      <c r="L156" s="39"/>
      <c r="M156" s="239"/>
      <c r="N156" s="64"/>
      <c r="O156" s="64"/>
      <c r="P156" s="64"/>
      <c r="Q156" s="64"/>
      <c r="R156" s="64"/>
      <c r="S156" s="64"/>
      <c r="T156" s="65"/>
      <c r="AT156" s="18" t="s">
        <v>202</v>
      </c>
      <c r="AU156" s="18" t="s">
        <v>88</v>
      </c>
    </row>
    <row r="157" spans="2:51" s="12" customFormat="1" ht="11.25">
      <c r="B157" s="194"/>
      <c r="C157" s="195"/>
      <c r="D157" s="196" t="s">
        <v>154</v>
      </c>
      <c r="E157" s="197" t="s">
        <v>19</v>
      </c>
      <c r="F157" s="198" t="s">
        <v>214</v>
      </c>
      <c r="G157" s="195"/>
      <c r="H157" s="197" t="s">
        <v>19</v>
      </c>
      <c r="I157" s="199"/>
      <c r="J157" s="195"/>
      <c r="K157" s="195"/>
      <c r="L157" s="200"/>
      <c r="M157" s="201"/>
      <c r="N157" s="202"/>
      <c r="O157" s="202"/>
      <c r="P157" s="202"/>
      <c r="Q157" s="202"/>
      <c r="R157" s="202"/>
      <c r="S157" s="202"/>
      <c r="T157" s="203"/>
      <c r="AT157" s="204" t="s">
        <v>154</v>
      </c>
      <c r="AU157" s="204" t="s">
        <v>88</v>
      </c>
      <c r="AV157" s="12" t="s">
        <v>86</v>
      </c>
      <c r="AW157" s="12" t="s">
        <v>38</v>
      </c>
      <c r="AX157" s="12" t="s">
        <v>78</v>
      </c>
      <c r="AY157" s="204" t="s">
        <v>141</v>
      </c>
    </row>
    <row r="158" spans="2:51" s="13" customFormat="1" ht="11.25">
      <c r="B158" s="205"/>
      <c r="C158" s="206"/>
      <c r="D158" s="196" t="s">
        <v>154</v>
      </c>
      <c r="E158" s="207" t="s">
        <v>19</v>
      </c>
      <c r="F158" s="208" t="s">
        <v>951</v>
      </c>
      <c r="G158" s="206"/>
      <c r="H158" s="209">
        <v>9.38</v>
      </c>
      <c r="I158" s="210"/>
      <c r="J158" s="206"/>
      <c r="K158" s="206"/>
      <c r="L158" s="211"/>
      <c r="M158" s="212"/>
      <c r="N158" s="213"/>
      <c r="O158" s="213"/>
      <c r="P158" s="213"/>
      <c r="Q158" s="213"/>
      <c r="R158" s="213"/>
      <c r="S158" s="213"/>
      <c r="T158" s="214"/>
      <c r="AT158" s="215" t="s">
        <v>154</v>
      </c>
      <c r="AU158" s="215" t="s">
        <v>88</v>
      </c>
      <c r="AV158" s="13" t="s">
        <v>88</v>
      </c>
      <c r="AW158" s="13" t="s">
        <v>38</v>
      </c>
      <c r="AX158" s="13" t="s">
        <v>78</v>
      </c>
      <c r="AY158" s="215" t="s">
        <v>141</v>
      </c>
    </row>
    <row r="159" spans="2:51" s="15" customFormat="1" ht="11.25">
      <c r="B159" s="227"/>
      <c r="C159" s="228"/>
      <c r="D159" s="196" t="s">
        <v>154</v>
      </c>
      <c r="E159" s="229" t="s">
        <v>19</v>
      </c>
      <c r="F159" s="230" t="s">
        <v>193</v>
      </c>
      <c r="G159" s="228"/>
      <c r="H159" s="231">
        <v>9.38</v>
      </c>
      <c r="I159" s="232"/>
      <c r="J159" s="228"/>
      <c r="K159" s="228"/>
      <c r="L159" s="233"/>
      <c r="M159" s="234"/>
      <c r="N159" s="235"/>
      <c r="O159" s="235"/>
      <c r="P159" s="235"/>
      <c r="Q159" s="235"/>
      <c r="R159" s="235"/>
      <c r="S159" s="235"/>
      <c r="T159" s="236"/>
      <c r="AT159" s="237" t="s">
        <v>154</v>
      </c>
      <c r="AU159" s="237" t="s">
        <v>88</v>
      </c>
      <c r="AV159" s="15" t="s">
        <v>151</v>
      </c>
      <c r="AW159" s="15" t="s">
        <v>38</v>
      </c>
      <c r="AX159" s="15" t="s">
        <v>86</v>
      </c>
      <c r="AY159" s="237" t="s">
        <v>141</v>
      </c>
    </row>
    <row r="160" spans="2:65" s="1" customFormat="1" ht="36" customHeight="1">
      <c r="B160" s="35"/>
      <c r="C160" s="181" t="s">
        <v>293</v>
      </c>
      <c r="D160" s="181" t="s">
        <v>146</v>
      </c>
      <c r="E160" s="182" t="s">
        <v>952</v>
      </c>
      <c r="F160" s="183" t="s">
        <v>953</v>
      </c>
      <c r="G160" s="184" t="s">
        <v>149</v>
      </c>
      <c r="H160" s="185">
        <v>9.38</v>
      </c>
      <c r="I160" s="186"/>
      <c r="J160" s="187">
        <f>ROUND(I160*H160,2)</f>
        <v>0</v>
      </c>
      <c r="K160" s="183" t="s">
        <v>150</v>
      </c>
      <c r="L160" s="39"/>
      <c r="M160" s="188" t="s">
        <v>19</v>
      </c>
      <c r="N160" s="189" t="s">
        <v>49</v>
      </c>
      <c r="O160" s="64"/>
      <c r="P160" s="190">
        <f>O160*H160</f>
        <v>0</v>
      </c>
      <c r="Q160" s="190">
        <v>0.1461</v>
      </c>
      <c r="R160" s="190">
        <f>Q160*H160</f>
        <v>1.3704180000000001</v>
      </c>
      <c r="S160" s="190">
        <v>0</v>
      </c>
      <c r="T160" s="191">
        <f>S160*H160</f>
        <v>0</v>
      </c>
      <c r="AR160" s="192" t="s">
        <v>151</v>
      </c>
      <c r="AT160" s="192" t="s">
        <v>146</v>
      </c>
      <c r="AU160" s="192" t="s">
        <v>88</v>
      </c>
      <c r="AY160" s="18" t="s">
        <v>141</v>
      </c>
      <c r="BE160" s="193">
        <f>IF(N160="základní",J160,0)</f>
        <v>0</v>
      </c>
      <c r="BF160" s="193">
        <f>IF(N160="snížená",J160,0)</f>
        <v>0</v>
      </c>
      <c r="BG160" s="193">
        <f>IF(N160="zákl. přenesená",J160,0)</f>
        <v>0</v>
      </c>
      <c r="BH160" s="193">
        <f>IF(N160="sníž. přenesená",J160,0)</f>
        <v>0</v>
      </c>
      <c r="BI160" s="193">
        <f>IF(N160="nulová",J160,0)</f>
        <v>0</v>
      </c>
      <c r="BJ160" s="18" t="s">
        <v>86</v>
      </c>
      <c r="BK160" s="193">
        <f>ROUND(I160*H160,2)</f>
        <v>0</v>
      </c>
      <c r="BL160" s="18" t="s">
        <v>151</v>
      </c>
      <c r="BM160" s="192" t="s">
        <v>954</v>
      </c>
    </row>
    <row r="161" spans="2:47" s="1" customFormat="1" ht="87.75">
      <c r="B161" s="35"/>
      <c r="C161" s="36"/>
      <c r="D161" s="196" t="s">
        <v>200</v>
      </c>
      <c r="E161" s="36"/>
      <c r="F161" s="238" t="s">
        <v>955</v>
      </c>
      <c r="G161" s="36"/>
      <c r="H161" s="36"/>
      <c r="I161" s="108"/>
      <c r="J161" s="36"/>
      <c r="K161" s="36"/>
      <c r="L161" s="39"/>
      <c r="M161" s="239"/>
      <c r="N161" s="64"/>
      <c r="O161" s="64"/>
      <c r="P161" s="64"/>
      <c r="Q161" s="64"/>
      <c r="R161" s="64"/>
      <c r="S161" s="64"/>
      <c r="T161" s="65"/>
      <c r="AT161" s="18" t="s">
        <v>200</v>
      </c>
      <c r="AU161" s="18" t="s">
        <v>88</v>
      </c>
    </row>
    <row r="162" spans="2:47" s="1" customFormat="1" ht="19.5">
      <c r="B162" s="35"/>
      <c r="C162" s="36"/>
      <c r="D162" s="196" t="s">
        <v>202</v>
      </c>
      <c r="E162" s="36"/>
      <c r="F162" s="238" t="s">
        <v>881</v>
      </c>
      <c r="G162" s="36"/>
      <c r="H162" s="36"/>
      <c r="I162" s="108"/>
      <c r="J162" s="36"/>
      <c r="K162" s="36"/>
      <c r="L162" s="39"/>
      <c r="M162" s="239"/>
      <c r="N162" s="64"/>
      <c r="O162" s="64"/>
      <c r="P162" s="64"/>
      <c r="Q162" s="64"/>
      <c r="R162" s="64"/>
      <c r="S162" s="64"/>
      <c r="T162" s="65"/>
      <c r="AT162" s="18" t="s">
        <v>202</v>
      </c>
      <c r="AU162" s="18" t="s">
        <v>88</v>
      </c>
    </row>
    <row r="163" spans="2:51" s="12" customFormat="1" ht="11.25">
      <c r="B163" s="194"/>
      <c r="C163" s="195"/>
      <c r="D163" s="196" t="s">
        <v>154</v>
      </c>
      <c r="E163" s="197" t="s">
        <v>19</v>
      </c>
      <c r="F163" s="198" t="s">
        <v>214</v>
      </c>
      <c r="G163" s="195"/>
      <c r="H163" s="197" t="s">
        <v>19</v>
      </c>
      <c r="I163" s="199"/>
      <c r="J163" s="195"/>
      <c r="K163" s="195"/>
      <c r="L163" s="200"/>
      <c r="M163" s="201"/>
      <c r="N163" s="202"/>
      <c r="O163" s="202"/>
      <c r="P163" s="202"/>
      <c r="Q163" s="202"/>
      <c r="R163" s="202"/>
      <c r="S163" s="202"/>
      <c r="T163" s="203"/>
      <c r="AT163" s="204" t="s">
        <v>154</v>
      </c>
      <c r="AU163" s="204" t="s">
        <v>88</v>
      </c>
      <c r="AV163" s="12" t="s">
        <v>86</v>
      </c>
      <c r="AW163" s="12" t="s">
        <v>38</v>
      </c>
      <c r="AX163" s="12" t="s">
        <v>78</v>
      </c>
      <c r="AY163" s="204" t="s">
        <v>141</v>
      </c>
    </row>
    <row r="164" spans="2:51" s="13" customFormat="1" ht="11.25">
      <c r="B164" s="205"/>
      <c r="C164" s="206"/>
      <c r="D164" s="196" t="s">
        <v>154</v>
      </c>
      <c r="E164" s="207" t="s">
        <v>19</v>
      </c>
      <c r="F164" s="208" t="s">
        <v>951</v>
      </c>
      <c r="G164" s="206"/>
      <c r="H164" s="209">
        <v>9.38</v>
      </c>
      <c r="I164" s="210"/>
      <c r="J164" s="206"/>
      <c r="K164" s="206"/>
      <c r="L164" s="211"/>
      <c r="M164" s="212"/>
      <c r="N164" s="213"/>
      <c r="O164" s="213"/>
      <c r="P164" s="213"/>
      <c r="Q164" s="213"/>
      <c r="R164" s="213"/>
      <c r="S164" s="213"/>
      <c r="T164" s="214"/>
      <c r="AT164" s="215" t="s">
        <v>154</v>
      </c>
      <c r="AU164" s="215" t="s">
        <v>88</v>
      </c>
      <c r="AV164" s="13" t="s">
        <v>88</v>
      </c>
      <c r="AW164" s="13" t="s">
        <v>38</v>
      </c>
      <c r="AX164" s="13" t="s">
        <v>78</v>
      </c>
      <c r="AY164" s="215" t="s">
        <v>141</v>
      </c>
    </row>
    <row r="165" spans="2:51" s="15" customFormat="1" ht="11.25">
      <c r="B165" s="227"/>
      <c r="C165" s="228"/>
      <c r="D165" s="196" t="s">
        <v>154</v>
      </c>
      <c r="E165" s="229" t="s">
        <v>19</v>
      </c>
      <c r="F165" s="230" t="s">
        <v>193</v>
      </c>
      <c r="G165" s="228"/>
      <c r="H165" s="231">
        <v>9.38</v>
      </c>
      <c r="I165" s="232"/>
      <c r="J165" s="228"/>
      <c r="K165" s="228"/>
      <c r="L165" s="233"/>
      <c r="M165" s="234"/>
      <c r="N165" s="235"/>
      <c r="O165" s="235"/>
      <c r="P165" s="235"/>
      <c r="Q165" s="235"/>
      <c r="R165" s="235"/>
      <c r="S165" s="235"/>
      <c r="T165" s="236"/>
      <c r="AT165" s="237" t="s">
        <v>154</v>
      </c>
      <c r="AU165" s="237" t="s">
        <v>88</v>
      </c>
      <c r="AV165" s="15" t="s">
        <v>151</v>
      </c>
      <c r="AW165" s="15" t="s">
        <v>38</v>
      </c>
      <c r="AX165" s="15" t="s">
        <v>86</v>
      </c>
      <c r="AY165" s="237" t="s">
        <v>141</v>
      </c>
    </row>
    <row r="166" spans="2:65" s="1" customFormat="1" ht="16.5" customHeight="1">
      <c r="B166" s="35"/>
      <c r="C166" s="240" t="s">
        <v>298</v>
      </c>
      <c r="D166" s="240" t="s">
        <v>227</v>
      </c>
      <c r="E166" s="241" t="s">
        <v>956</v>
      </c>
      <c r="F166" s="242" t="s">
        <v>957</v>
      </c>
      <c r="G166" s="243" t="s">
        <v>149</v>
      </c>
      <c r="H166" s="244">
        <v>9.661</v>
      </c>
      <c r="I166" s="245"/>
      <c r="J166" s="246">
        <f>ROUND(I166*H166,2)</f>
        <v>0</v>
      </c>
      <c r="K166" s="242" t="s">
        <v>150</v>
      </c>
      <c r="L166" s="247"/>
      <c r="M166" s="248" t="s">
        <v>19</v>
      </c>
      <c r="N166" s="249" t="s">
        <v>49</v>
      </c>
      <c r="O166" s="64"/>
      <c r="P166" s="190">
        <f>O166*H166</f>
        <v>0</v>
      </c>
      <c r="Q166" s="190">
        <v>0.114</v>
      </c>
      <c r="R166" s="190">
        <f>Q166*H166</f>
        <v>1.101354</v>
      </c>
      <c r="S166" s="190">
        <v>0</v>
      </c>
      <c r="T166" s="191">
        <f>S166*H166</f>
        <v>0</v>
      </c>
      <c r="AR166" s="192" t="s">
        <v>230</v>
      </c>
      <c r="AT166" s="192" t="s">
        <v>227</v>
      </c>
      <c r="AU166" s="192" t="s">
        <v>88</v>
      </c>
      <c r="AY166" s="18" t="s">
        <v>141</v>
      </c>
      <c r="BE166" s="193">
        <f>IF(N166="základní",J166,0)</f>
        <v>0</v>
      </c>
      <c r="BF166" s="193">
        <f>IF(N166="snížená",J166,0)</f>
        <v>0</v>
      </c>
      <c r="BG166" s="193">
        <f>IF(N166="zákl. přenesená",J166,0)</f>
        <v>0</v>
      </c>
      <c r="BH166" s="193">
        <f>IF(N166="sníž. přenesená",J166,0)</f>
        <v>0</v>
      </c>
      <c r="BI166" s="193">
        <f>IF(N166="nulová",J166,0)</f>
        <v>0</v>
      </c>
      <c r="BJ166" s="18" t="s">
        <v>86</v>
      </c>
      <c r="BK166" s="193">
        <f>ROUND(I166*H166,2)</f>
        <v>0</v>
      </c>
      <c r="BL166" s="18" t="s">
        <v>151</v>
      </c>
      <c r="BM166" s="192" t="s">
        <v>958</v>
      </c>
    </row>
    <row r="167" spans="2:63" s="11" customFormat="1" ht="22.9" customHeight="1">
      <c r="B167" s="165"/>
      <c r="C167" s="166"/>
      <c r="D167" s="167" t="s">
        <v>77</v>
      </c>
      <c r="E167" s="179" t="s">
        <v>242</v>
      </c>
      <c r="F167" s="179" t="s">
        <v>351</v>
      </c>
      <c r="G167" s="166"/>
      <c r="H167" s="166"/>
      <c r="I167" s="169"/>
      <c r="J167" s="180">
        <f>BK167</f>
        <v>0</v>
      </c>
      <c r="K167" s="166"/>
      <c r="L167" s="171"/>
      <c r="M167" s="172"/>
      <c r="N167" s="173"/>
      <c r="O167" s="173"/>
      <c r="P167" s="174">
        <f>SUM(P168:P188)</f>
        <v>0</v>
      </c>
      <c r="Q167" s="173"/>
      <c r="R167" s="174">
        <f>SUM(R168:R188)</f>
        <v>2.4257994</v>
      </c>
      <c r="S167" s="173"/>
      <c r="T167" s="175">
        <f>SUM(T168:T188)</f>
        <v>0.7</v>
      </c>
      <c r="AR167" s="176" t="s">
        <v>86</v>
      </c>
      <c r="AT167" s="177" t="s">
        <v>77</v>
      </c>
      <c r="AU167" s="177" t="s">
        <v>86</v>
      </c>
      <c r="AY167" s="176" t="s">
        <v>141</v>
      </c>
      <c r="BK167" s="178">
        <f>SUM(BK168:BK188)</f>
        <v>0</v>
      </c>
    </row>
    <row r="168" spans="2:65" s="1" customFormat="1" ht="36" customHeight="1">
      <c r="B168" s="35"/>
      <c r="C168" s="181" t="s">
        <v>303</v>
      </c>
      <c r="D168" s="181" t="s">
        <v>146</v>
      </c>
      <c r="E168" s="182" t="s">
        <v>959</v>
      </c>
      <c r="F168" s="183" t="s">
        <v>960</v>
      </c>
      <c r="G168" s="184" t="s">
        <v>287</v>
      </c>
      <c r="H168" s="185">
        <v>2</v>
      </c>
      <c r="I168" s="186"/>
      <c r="J168" s="187">
        <f>ROUND(I168*H168,2)</f>
        <v>0</v>
      </c>
      <c r="K168" s="183" t="s">
        <v>150</v>
      </c>
      <c r="L168" s="39"/>
      <c r="M168" s="188" t="s">
        <v>19</v>
      </c>
      <c r="N168" s="189" t="s">
        <v>49</v>
      </c>
      <c r="O168" s="64"/>
      <c r="P168" s="190">
        <f>O168*H168</f>
        <v>0</v>
      </c>
      <c r="Q168" s="190">
        <v>0</v>
      </c>
      <c r="R168" s="190">
        <f>Q168*H168</f>
        <v>0</v>
      </c>
      <c r="S168" s="190">
        <v>0.35</v>
      </c>
      <c r="T168" s="191">
        <f>S168*H168</f>
        <v>0.7</v>
      </c>
      <c r="AR168" s="192" t="s">
        <v>151</v>
      </c>
      <c r="AT168" s="192" t="s">
        <v>146</v>
      </c>
      <c r="AU168" s="192" t="s">
        <v>88</v>
      </c>
      <c r="AY168" s="18" t="s">
        <v>141</v>
      </c>
      <c r="BE168" s="193">
        <f>IF(N168="základní",J168,0)</f>
        <v>0</v>
      </c>
      <c r="BF168" s="193">
        <f>IF(N168="snížená",J168,0)</f>
        <v>0</v>
      </c>
      <c r="BG168" s="193">
        <f>IF(N168="zákl. přenesená",J168,0)</f>
        <v>0</v>
      </c>
      <c r="BH168" s="193">
        <f>IF(N168="sníž. přenesená",J168,0)</f>
        <v>0</v>
      </c>
      <c r="BI168" s="193">
        <f>IF(N168="nulová",J168,0)</f>
        <v>0</v>
      </c>
      <c r="BJ168" s="18" t="s">
        <v>86</v>
      </c>
      <c r="BK168" s="193">
        <f>ROUND(I168*H168,2)</f>
        <v>0</v>
      </c>
      <c r="BL168" s="18" t="s">
        <v>151</v>
      </c>
      <c r="BM168" s="192" t="s">
        <v>961</v>
      </c>
    </row>
    <row r="169" spans="2:47" s="1" customFormat="1" ht="58.5">
      <c r="B169" s="35"/>
      <c r="C169" s="36"/>
      <c r="D169" s="196" t="s">
        <v>200</v>
      </c>
      <c r="E169" s="36"/>
      <c r="F169" s="238" t="s">
        <v>962</v>
      </c>
      <c r="G169" s="36"/>
      <c r="H169" s="36"/>
      <c r="I169" s="108"/>
      <c r="J169" s="36"/>
      <c r="K169" s="36"/>
      <c r="L169" s="39"/>
      <c r="M169" s="239"/>
      <c r="N169" s="64"/>
      <c r="O169" s="64"/>
      <c r="P169" s="64"/>
      <c r="Q169" s="64"/>
      <c r="R169" s="64"/>
      <c r="S169" s="64"/>
      <c r="T169" s="65"/>
      <c r="AT169" s="18" t="s">
        <v>200</v>
      </c>
      <c r="AU169" s="18" t="s">
        <v>88</v>
      </c>
    </row>
    <row r="170" spans="2:47" s="1" customFormat="1" ht="19.5">
      <c r="B170" s="35"/>
      <c r="C170" s="36"/>
      <c r="D170" s="196" t="s">
        <v>202</v>
      </c>
      <c r="E170" s="36"/>
      <c r="F170" s="238" t="s">
        <v>963</v>
      </c>
      <c r="G170" s="36"/>
      <c r="H170" s="36"/>
      <c r="I170" s="108"/>
      <c r="J170" s="36"/>
      <c r="K170" s="36"/>
      <c r="L170" s="39"/>
      <c r="M170" s="239"/>
      <c r="N170" s="64"/>
      <c r="O170" s="64"/>
      <c r="P170" s="64"/>
      <c r="Q170" s="64"/>
      <c r="R170" s="64"/>
      <c r="S170" s="64"/>
      <c r="T170" s="65"/>
      <c r="AT170" s="18" t="s">
        <v>202</v>
      </c>
      <c r="AU170" s="18" t="s">
        <v>88</v>
      </c>
    </row>
    <row r="171" spans="2:51" s="12" customFormat="1" ht="11.25">
      <c r="B171" s="194"/>
      <c r="C171" s="195"/>
      <c r="D171" s="196" t="s">
        <v>154</v>
      </c>
      <c r="E171" s="197" t="s">
        <v>19</v>
      </c>
      <c r="F171" s="198" t="s">
        <v>964</v>
      </c>
      <c r="G171" s="195"/>
      <c r="H171" s="197" t="s">
        <v>19</v>
      </c>
      <c r="I171" s="199"/>
      <c r="J171" s="195"/>
      <c r="K171" s="195"/>
      <c r="L171" s="200"/>
      <c r="M171" s="201"/>
      <c r="N171" s="202"/>
      <c r="O171" s="202"/>
      <c r="P171" s="202"/>
      <c r="Q171" s="202"/>
      <c r="R171" s="202"/>
      <c r="S171" s="202"/>
      <c r="T171" s="203"/>
      <c r="AT171" s="204" t="s">
        <v>154</v>
      </c>
      <c r="AU171" s="204" t="s">
        <v>88</v>
      </c>
      <c r="AV171" s="12" t="s">
        <v>86</v>
      </c>
      <c r="AW171" s="12" t="s">
        <v>38</v>
      </c>
      <c r="AX171" s="12" t="s">
        <v>78</v>
      </c>
      <c r="AY171" s="204" t="s">
        <v>141</v>
      </c>
    </row>
    <row r="172" spans="2:51" s="13" customFormat="1" ht="11.25">
      <c r="B172" s="205"/>
      <c r="C172" s="206"/>
      <c r="D172" s="196" t="s">
        <v>154</v>
      </c>
      <c r="E172" s="207" t="s">
        <v>19</v>
      </c>
      <c r="F172" s="208" t="s">
        <v>88</v>
      </c>
      <c r="G172" s="206"/>
      <c r="H172" s="209">
        <v>2</v>
      </c>
      <c r="I172" s="210"/>
      <c r="J172" s="206"/>
      <c r="K172" s="206"/>
      <c r="L172" s="211"/>
      <c r="M172" s="212"/>
      <c r="N172" s="213"/>
      <c r="O172" s="213"/>
      <c r="P172" s="213"/>
      <c r="Q172" s="213"/>
      <c r="R172" s="213"/>
      <c r="S172" s="213"/>
      <c r="T172" s="214"/>
      <c r="AT172" s="215" t="s">
        <v>154</v>
      </c>
      <c r="AU172" s="215" t="s">
        <v>88</v>
      </c>
      <c r="AV172" s="13" t="s">
        <v>88</v>
      </c>
      <c r="AW172" s="13" t="s">
        <v>38</v>
      </c>
      <c r="AX172" s="13" t="s">
        <v>78</v>
      </c>
      <c r="AY172" s="215" t="s">
        <v>141</v>
      </c>
    </row>
    <row r="173" spans="2:51" s="15" customFormat="1" ht="11.25">
      <c r="B173" s="227"/>
      <c r="C173" s="228"/>
      <c r="D173" s="196" t="s">
        <v>154</v>
      </c>
      <c r="E173" s="229" t="s">
        <v>19</v>
      </c>
      <c r="F173" s="230" t="s">
        <v>193</v>
      </c>
      <c r="G173" s="228"/>
      <c r="H173" s="231">
        <v>2</v>
      </c>
      <c r="I173" s="232"/>
      <c r="J173" s="228"/>
      <c r="K173" s="228"/>
      <c r="L173" s="233"/>
      <c r="M173" s="234"/>
      <c r="N173" s="235"/>
      <c r="O173" s="235"/>
      <c r="P173" s="235"/>
      <c r="Q173" s="235"/>
      <c r="R173" s="235"/>
      <c r="S173" s="235"/>
      <c r="T173" s="236"/>
      <c r="AT173" s="237" t="s">
        <v>154</v>
      </c>
      <c r="AU173" s="237" t="s">
        <v>88</v>
      </c>
      <c r="AV173" s="15" t="s">
        <v>151</v>
      </c>
      <c r="AW173" s="15" t="s">
        <v>38</v>
      </c>
      <c r="AX173" s="15" t="s">
        <v>86</v>
      </c>
      <c r="AY173" s="237" t="s">
        <v>141</v>
      </c>
    </row>
    <row r="174" spans="2:65" s="1" customFormat="1" ht="24" customHeight="1">
      <c r="B174" s="35"/>
      <c r="C174" s="181" t="s">
        <v>308</v>
      </c>
      <c r="D174" s="181" t="s">
        <v>146</v>
      </c>
      <c r="E174" s="182" t="s">
        <v>965</v>
      </c>
      <c r="F174" s="183" t="s">
        <v>966</v>
      </c>
      <c r="G174" s="184" t="s">
        <v>287</v>
      </c>
      <c r="H174" s="185">
        <v>2</v>
      </c>
      <c r="I174" s="186"/>
      <c r="J174" s="187">
        <f>ROUND(I174*H174,2)</f>
        <v>0</v>
      </c>
      <c r="K174" s="183" t="s">
        <v>150</v>
      </c>
      <c r="L174" s="39"/>
      <c r="M174" s="188" t="s">
        <v>19</v>
      </c>
      <c r="N174" s="189" t="s">
        <v>49</v>
      </c>
      <c r="O174" s="64"/>
      <c r="P174" s="190">
        <f>O174*H174</f>
        <v>0</v>
      </c>
      <c r="Q174" s="190">
        <v>0.13096</v>
      </c>
      <c r="R174" s="190">
        <f>Q174*H174</f>
        <v>0.26192</v>
      </c>
      <c r="S174" s="190">
        <v>0</v>
      </c>
      <c r="T174" s="191">
        <f>S174*H174</f>
        <v>0</v>
      </c>
      <c r="AR174" s="192" t="s">
        <v>151</v>
      </c>
      <c r="AT174" s="192" t="s">
        <v>146</v>
      </c>
      <c r="AU174" s="192" t="s">
        <v>88</v>
      </c>
      <c r="AY174" s="18" t="s">
        <v>141</v>
      </c>
      <c r="BE174" s="193">
        <f>IF(N174="základní",J174,0)</f>
        <v>0</v>
      </c>
      <c r="BF174" s="193">
        <f>IF(N174="snížená",J174,0)</f>
        <v>0</v>
      </c>
      <c r="BG174" s="193">
        <f>IF(N174="zákl. přenesená",J174,0)</f>
        <v>0</v>
      </c>
      <c r="BH174" s="193">
        <f>IF(N174="sníž. přenesená",J174,0)</f>
        <v>0</v>
      </c>
      <c r="BI174" s="193">
        <f>IF(N174="nulová",J174,0)</f>
        <v>0</v>
      </c>
      <c r="BJ174" s="18" t="s">
        <v>86</v>
      </c>
      <c r="BK174" s="193">
        <f>ROUND(I174*H174,2)</f>
        <v>0</v>
      </c>
      <c r="BL174" s="18" t="s">
        <v>151</v>
      </c>
      <c r="BM174" s="192" t="s">
        <v>967</v>
      </c>
    </row>
    <row r="175" spans="2:47" s="1" customFormat="1" ht="87.75">
      <c r="B175" s="35"/>
      <c r="C175" s="36"/>
      <c r="D175" s="196" t="s">
        <v>200</v>
      </c>
      <c r="E175" s="36"/>
      <c r="F175" s="238" t="s">
        <v>968</v>
      </c>
      <c r="G175" s="36"/>
      <c r="H175" s="36"/>
      <c r="I175" s="108"/>
      <c r="J175" s="36"/>
      <c r="K175" s="36"/>
      <c r="L175" s="39"/>
      <c r="M175" s="239"/>
      <c r="N175" s="64"/>
      <c r="O175" s="64"/>
      <c r="P175" s="64"/>
      <c r="Q175" s="64"/>
      <c r="R175" s="64"/>
      <c r="S175" s="64"/>
      <c r="T175" s="65"/>
      <c r="AT175" s="18" t="s">
        <v>200</v>
      </c>
      <c r="AU175" s="18" t="s">
        <v>88</v>
      </c>
    </row>
    <row r="176" spans="2:47" s="1" customFormat="1" ht="19.5">
      <c r="B176" s="35"/>
      <c r="C176" s="36"/>
      <c r="D176" s="196" t="s">
        <v>202</v>
      </c>
      <c r="E176" s="36"/>
      <c r="F176" s="238" t="s">
        <v>969</v>
      </c>
      <c r="G176" s="36"/>
      <c r="H176" s="36"/>
      <c r="I176" s="108"/>
      <c r="J176" s="36"/>
      <c r="K176" s="36"/>
      <c r="L176" s="39"/>
      <c r="M176" s="239"/>
      <c r="N176" s="64"/>
      <c r="O176" s="64"/>
      <c r="P176" s="64"/>
      <c r="Q176" s="64"/>
      <c r="R176" s="64"/>
      <c r="S176" s="64"/>
      <c r="T176" s="65"/>
      <c r="AT176" s="18" t="s">
        <v>202</v>
      </c>
      <c r="AU176" s="18" t="s">
        <v>88</v>
      </c>
    </row>
    <row r="177" spans="2:65" s="1" customFormat="1" ht="16.5" customHeight="1">
      <c r="B177" s="35"/>
      <c r="C177" s="240" t="s">
        <v>7</v>
      </c>
      <c r="D177" s="240" t="s">
        <v>227</v>
      </c>
      <c r="E177" s="241" t="s">
        <v>970</v>
      </c>
      <c r="F177" s="242" t="s">
        <v>971</v>
      </c>
      <c r="G177" s="243" t="s">
        <v>972</v>
      </c>
      <c r="H177" s="244">
        <v>8.24</v>
      </c>
      <c r="I177" s="245"/>
      <c r="J177" s="246">
        <f>ROUND(I177*H177,2)</f>
        <v>0</v>
      </c>
      <c r="K177" s="242" t="s">
        <v>451</v>
      </c>
      <c r="L177" s="247"/>
      <c r="M177" s="248" t="s">
        <v>19</v>
      </c>
      <c r="N177" s="249" t="s">
        <v>49</v>
      </c>
      <c r="O177" s="64"/>
      <c r="P177" s="190">
        <f>O177*H177</f>
        <v>0</v>
      </c>
      <c r="Q177" s="190">
        <v>0</v>
      </c>
      <c r="R177" s="190">
        <f>Q177*H177</f>
        <v>0</v>
      </c>
      <c r="S177" s="190">
        <v>0</v>
      </c>
      <c r="T177" s="191">
        <f>S177*H177</f>
        <v>0</v>
      </c>
      <c r="AR177" s="192" t="s">
        <v>230</v>
      </c>
      <c r="AT177" s="192" t="s">
        <v>227</v>
      </c>
      <c r="AU177" s="192" t="s">
        <v>88</v>
      </c>
      <c r="AY177" s="18" t="s">
        <v>141</v>
      </c>
      <c r="BE177" s="193">
        <f>IF(N177="základní",J177,0)</f>
        <v>0</v>
      </c>
      <c r="BF177" s="193">
        <f>IF(N177="snížená",J177,0)</f>
        <v>0</v>
      </c>
      <c r="BG177" s="193">
        <f>IF(N177="zákl. přenesená",J177,0)</f>
        <v>0</v>
      </c>
      <c r="BH177" s="193">
        <f>IF(N177="sníž. přenesená",J177,0)</f>
        <v>0</v>
      </c>
      <c r="BI177" s="193">
        <f>IF(N177="nulová",J177,0)</f>
        <v>0</v>
      </c>
      <c r="BJ177" s="18" t="s">
        <v>86</v>
      </c>
      <c r="BK177" s="193">
        <f>ROUND(I177*H177,2)</f>
        <v>0</v>
      </c>
      <c r="BL177" s="18" t="s">
        <v>151</v>
      </c>
      <c r="BM177" s="192" t="s">
        <v>973</v>
      </c>
    </row>
    <row r="178" spans="2:65" s="1" customFormat="1" ht="24" customHeight="1">
      <c r="B178" s="35"/>
      <c r="C178" s="181" t="s">
        <v>319</v>
      </c>
      <c r="D178" s="181" t="s">
        <v>146</v>
      </c>
      <c r="E178" s="182" t="s">
        <v>974</v>
      </c>
      <c r="F178" s="183" t="s">
        <v>975</v>
      </c>
      <c r="G178" s="184" t="s">
        <v>287</v>
      </c>
      <c r="H178" s="185">
        <v>12.83</v>
      </c>
      <c r="I178" s="186"/>
      <c r="J178" s="187">
        <f>ROUND(I178*H178,2)</f>
        <v>0</v>
      </c>
      <c r="K178" s="183" t="s">
        <v>150</v>
      </c>
      <c r="L178" s="39"/>
      <c r="M178" s="188" t="s">
        <v>19</v>
      </c>
      <c r="N178" s="189" t="s">
        <v>49</v>
      </c>
      <c r="O178" s="64"/>
      <c r="P178" s="190">
        <f>O178*H178</f>
        <v>0</v>
      </c>
      <c r="Q178" s="190">
        <v>0.10095</v>
      </c>
      <c r="R178" s="190">
        <f>Q178*H178</f>
        <v>1.2951885</v>
      </c>
      <c r="S178" s="190">
        <v>0</v>
      </c>
      <c r="T178" s="191">
        <f>S178*H178</f>
        <v>0</v>
      </c>
      <c r="AR178" s="192" t="s">
        <v>151</v>
      </c>
      <c r="AT178" s="192" t="s">
        <v>146</v>
      </c>
      <c r="AU178" s="192" t="s">
        <v>88</v>
      </c>
      <c r="AY178" s="18" t="s">
        <v>141</v>
      </c>
      <c r="BE178" s="193">
        <f>IF(N178="základní",J178,0)</f>
        <v>0</v>
      </c>
      <c r="BF178" s="193">
        <f>IF(N178="snížená",J178,0)</f>
        <v>0</v>
      </c>
      <c r="BG178" s="193">
        <f>IF(N178="zákl. přenesená",J178,0)</f>
        <v>0</v>
      </c>
      <c r="BH178" s="193">
        <f>IF(N178="sníž. přenesená",J178,0)</f>
        <v>0</v>
      </c>
      <c r="BI178" s="193">
        <f>IF(N178="nulová",J178,0)</f>
        <v>0</v>
      </c>
      <c r="BJ178" s="18" t="s">
        <v>86</v>
      </c>
      <c r="BK178" s="193">
        <f>ROUND(I178*H178,2)</f>
        <v>0</v>
      </c>
      <c r="BL178" s="18" t="s">
        <v>151</v>
      </c>
      <c r="BM178" s="192" t="s">
        <v>976</v>
      </c>
    </row>
    <row r="179" spans="2:47" s="1" customFormat="1" ht="58.5">
      <c r="B179" s="35"/>
      <c r="C179" s="36"/>
      <c r="D179" s="196" t="s">
        <v>200</v>
      </c>
      <c r="E179" s="36"/>
      <c r="F179" s="238" t="s">
        <v>977</v>
      </c>
      <c r="G179" s="36"/>
      <c r="H179" s="36"/>
      <c r="I179" s="108"/>
      <c r="J179" s="36"/>
      <c r="K179" s="36"/>
      <c r="L179" s="39"/>
      <c r="M179" s="239"/>
      <c r="N179" s="64"/>
      <c r="O179" s="64"/>
      <c r="P179" s="64"/>
      <c r="Q179" s="64"/>
      <c r="R179" s="64"/>
      <c r="S179" s="64"/>
      <c r="T179" s="65"/>
      <c r="AT179" s="18" t="s">
        <v>200</v>
      </c>
      <c r="AU179" s="18" t="s">
        <v>88</v>
      </c>
    </row>
    <row r="180" spans="2:47" s="1" customFormat="1" ht="19.5">
      <c r="B180" s="35"/>
      <c r="C180" s="36"/>
      <c r="D180" s="196" t="s">
        <v>202</v>
      </c>
      <c r="E180" s="36"/>
      <c r="F180" s="238" t="s">
        <v>903</v>
      </c>
      <c r="G180" s="36"/>
      <c r="H180" s="36"/>
      <c r="I180" s="108"/>
      <c r="J180" s="36"/>
      <c r="K180" s="36"/>
      <c r="L180" s="39"/>
      <c r="M180" s="239"/>
      <c r="N180" s="64"/>
      <c r="O180" s="64"/>
      <c r="P180" s="64"/>
      <c r="Q180" s="64"/>
      <c r="R180" s="64"/>
      <c r="S180" s="64"/>
      <c r="T180" s="65"/>
      <c r="AT180" s="18" t="s">
        <v>202</v>
      </c>
      <c r="AU180" s="18" t="s">
        <v>88</v>
      </c>
    </row>
    <row r="181" spans="2:51" s="12" customFormat="1" ht="11.25">
      <c r="B181" s="194"/>
      <c r="C181" s="195"/>
      <c r="D181" s="196" t="s">
        <v>154</v>
      </c>
      <c r="E181" s="197" t="s">
        <v>19</v>
      </c>
      <c r="F181" s="198" t="s">
        <v>904</v>
      </c>
      <c r="G181" s="195"/>
      <c r="H181" s="197" t="s">
        <v>19</v>
      </c>
      <c r="I181" s="199"/>
      <c r="J181" s="195"/>
      <c r="K181" s="195"/>
      <c r="L181" s="200"/>
      <c r="M181" s="201"/>
      <c r="N181" s="202"/>
      <c r="O181" s="202"/>
      <c r="P181" s="202"/>
      <c r="Q181" s="202"/>
      <c r="R181" s="202"/>
      <c r="S181" s="202"/>
      <c r="T181" s="203"/>
      <c r="AT181" s="204" t="s">
        <v>154</v>
      </c>
      <c r="AU181" s="204" t="s">
        <v>88</v>
      </c>
      <c r="AV181" s="12" t="s">
        <v>86</v>
      </c>
      <c r="AW181" s="12" t="s">
        <v>38</v>
      </c>
      <c r="AX181" s="12" t="s">
        <v>78</v>
      </c>
      <c r="AY181" s="204" t="s">
        <v>141</v>
      </c>
    </row>
    <row r="182" spans="2:51" s="13" customFormat="1" ht="11.25">
      <c r="B182" s="205"/>
      <c r="C182" s="206"/>
      <c r="D182" s="196" t="s">
        <v>154</v>
      </c>
      <c r="E182" s="207" t="s">
        <v>19</v>
      </c>
      <c r="F182" s="208" t="s">
        <v>978</v>
      </c>
      <c r="G182" s="206"/>
      <c r="H182" s="209">
        <v>12.83</v>
      </c>
      <c r="I182" s="210"/>
      <c r="J182" s="206"/>
      <c r="K182" s="206"/>
      <c r="L182" s="211"/>
      <c r="M182" s="212"/>
      <c r="N182" s="213"/>
      <c r="O182" s="213"/>
      <c r="P182" s="213"/>
      <c r="Q182" s="213"/>
      <c r="R182" s="213"/>
      <c r="S182" s="213"/>
      <c r="T182" s="214"/>
      <c r="AT182" s="215" t="s">
        <v>154</v>
      </c>
      <c r="AU182" s="215" t="s">
        <v>88</v>
      </c>
      <c r="AV182" s="13" t="s">
        <v>88</v>
      </c>
      <c r="AW182" s="13" t="s">
        <v>38</v>
      </c>
      <c r="AX182" s="13" t="s">
        <v>78</v>
      </c>
      <c r="AY182" s="215" t="s">
        <v>141</v>
      </c>
    </row>
    <row r="183" spans="2:51" s="15" customFormat="1" ht="11.25">
      <c r="B183" s="227"/>
      <c r="C183" s="228"/>
      <c r="D183" s="196" t="s">
        <v>154</v>
      </c>
      <c r="E183" s="229" t="s">
        <v>19</v>
      </c>
      <c r="F183" s="230" t="s">
        <v>193</v>
      </c>
      <c r="G183" s="228"/>
      <c r="H183" s="231">
        <v>12.83</v>
      </c>
      <c r="I183" s="232"/>
      <c r="J183" s="228"/>
      <c r="K183" s="228"/>
      <c r="L183" s="233"/>
      <c r="M183" s="234"/>
      <c r="N183" s="235"/>
      <c r="O183" s="235"/>
      <c r="P183" s="235"/>
      <c r="Q183" s="235"/>
      <c r="R183" s="235"/>
      <c r="S183" s="235"/>
      <c r="T183" s="236"/>
      <c r="AT183" s="237" t="s">
        <v>154</v>
      </c>
      <c r="AU183" s="237" t="s">
        <v>88</v>
      </c>
      <c r="AV183" s="15" t="s">
        <v>151</v>
      </c>
      <c r="AW183" s="15" t="s">
        <v>38</v>
      </c>
      <c r="AX183" s="15" t="s">
        <v>86</v>
      </c>
      <c r="AY183" s="237" t="s">
        <v>141</v>
      </c>
    </row>
    <row r="184" spans="2:65" s="1" customFormat="1" ht="16.5" customHeight="1">
      <c r="B184" s="35"/>
      <c r="C184" s="181" t="s">
        <v>325</v>
      </c>
      <c r="D184" s="181" t="s">
        <v>146</v>
      </c>
      <c r="E184" s="182" t="s">
        <v>979</v>
      </c>
      <c r="F184" s="183" t="s">
        <v>980</v>
      </c>
      <c r="G184" s="184" t="s">
        <v>900</v>
      </c>
      <c r="H184" s="185">
        <v>0.385</v>
      </c>
      <c r="I184" s="186"/>
      <c r="J184" s="187">
        <f>ROUND(I184*H184,2)</f>
        <v>0</v>
      </c>
      <c r="K184" s="183" t="s">
        <v>150</v>
      </c>
      <c r="L184" s="39"/>
      <c r="M184" s="188" t="s">
        <v>19</v>
      </c>
      <c r="N184" s="189" t="s">
        <v>49</v>
      </c>
      <c r="O184" s="64"/>
      <c r="P184" s="190">
        <f>O184*H184</f>
        <v>0</v>
      </c>
      <c r="Q184" s="190">
        <v>2.25634</v>
      </c>
      <c r="R184" s="190">
        <f>Q184*H184</f>
        <v>0.8686908999999999</v>
      </c>
      <c r="S184" s="190">
        <v>0</v>
      </c>
      <c r="T184" s="191">
        <f>S184*H184</f>
        <v>0</v>
      </c>
      <c r="AR184" s="192" t="s">
        <v>151</v>
      </c>
      <c r="AT184" s="192" t="s">
        <v>146</v>
      </c>
      <c r="AU184" s="192" t="s">
        <v>88</v>
      </c>
      <c r="AY184" s="18" t="s">
        <v>141</v>
      </c>
      <c r="BE184" s="193">
        <f>IF(N184="základní",J184,0)</f>
        <v>0</v>
      </c>
      <c r="BF184" s="193">
        <f>IF(N184="snížená",J184,0)</f>
        <v>0</v>
      </c>
      <c r="BG184" s="193">
        <f>IF(N184="zákl. přenesená",J184,0)</f>
        <v>0</v>
      </c>
      <c r="BH184" s="193">
        <f>IF(N184="sníž. přenesená",J184,0)</f>
        <v>0</v>
      </c>
      <c r="BI184" s="193">
        <f>IF(N184="nulová",J184,0)</f>
        <v>0</v>
      </c>
      <c r="BJ184" s="18" t="s">
        <v>86</v>
      </c>
      <c r="BK184" s="193">
        <f>ROUND(I184*H184,2)</f>
        <v>0</v>
      </c>
      <c r="BL184" s="18" t="s">
        <v>151</v>
      </c>
      <c r="BM184" s="192" t="s">
        <v>981</v>
      </c>
    </row>
    <row r="185" spans="2:51" s="12" customFormat="1" ht="11.25">
      <c r="B185" s="194"/>
      <c r="C185" s="195"/>
      <c r="D185" s="196" t="s">
        <v>154</v>
      </c>
      <c r="E185" s="197" t="s">
        <v>19</v>
      </c>
      <c r="F185" s="198" t="s">
        <v>214</v>
      </c>
      <c r="G185" s="195"/>
      <c r="H185" s="197" t="s">
        <v>19</v>
      </c>
      <c r="I185" s="199"/>
      <c r="J185" s="195"/>
      <c r="K185" s="195"/>
      <c r="L185" s="200"/>
      <c r="M185" s="201"/>
      <c r="N185" s="202"/>
      <c r="O185" s="202"/>
      <c r="P185" s="202"/>
      <c r="Q185" s="202"/>
      <c r="R185" s="202"/>
      <c r="S185" s="202"/>
      <c r="T185" s="203"/>
      <c r="AT185" s="204" t="s">
        <v>154</v>
      </c>
      <c r="AU185" s="204" t="s">
        <v>88</v>
      </c>
      <c r="AV185" s="12" t="s">
        <v>86</v>
      </c>
      <c r="AW185" s="12" t="s">
        <v>38</v>
      </c>
      <c r="AX185" s="12" t="s">
        <v>78</v>
      </c>
      <c r="AY185" s="204" t="s">
        <v>141</v>
      </c>
    </row>
    <row r="186" spans="2:51" s="13" customFormat="1" ht="11.25">
      <c r="B186" s="205"/>
      <c r="C186" s="206"/>
      <c r="D186" s="196" t="s">
        <v>154</v>
      </c>
      <c r="E186" s="207" t="s">
        <v>19</v>
      </c>
      <c r="F186" s="208" t="s">
        <v>982</v>
      </c>
      <c r="G186" s="206"/>
      <c r="H186" s="209">
        <v>0.385</v>
      </c>
      <c r="I186" s="210"/>
      <c r="J186" s="206"/>
      <c r="K186" s="206"/>
      <c r="L186" s="211"/>
      <c r="M186" s="212"/>
      <c r="N186" s="213"/>
      <c r="O186" s="213"/>
      <c r="P186" s="213"/>
      <c r="Q186" s="213"/>
      <c r="R186" s="213"/>
      <c r="S186" s="213"/>
      <c r="T186" s="214"/>
      <c r="AT186" s="215" t="s">
        <v>154</v>
      </c>
      <c r="AU186" s="215" t="s">
        <v>88</v>
      </c>
      <c r="AV186" s="13" t="s">
        <v>88</v>
      </c>
      <c r="AW186" s="13" t="s">
        <v>38</v>
      </c>
      <c r="AX186" s="13" t="s">
        <v>78</v>
      </c>
      <c r="AY186" s="215" t="s">
        <v>141</v>
      </c>
    </row>
    <row r="187" spans="2:51" s="15" customFormat="1" ht="11.25">
      <c r="B187" s="227"/>
      <c r="C187" s="228"/>
      <c r="D187" s="196" t="s">
        <v>154</v>
      </c>
      <c r="E187" s="229" t="s">
        <v>19</v>
      </c>
      <c r="F187" s="230" t="s">
        <v>193</v>
      </c>
      <c r="G187" s="228"/>
      <c r="H187" s="231">
        <v>0.385</v>
      </c>
      <c r="I187" s="232"/>
      <c r="J187" s="228"/>
      <c r="K187" s="228"/>
      <c r="L187" s="233"/>
      <c r="M187" s="234"/>
      <c r="N187" s="235"/>
      <c r="O187" s="235"/>
      <c r="P187" s="235"/>
      <c r="Q187" s="235"/>
      <c r="R187" s="235"/>
      <c r="S187" s="235"/>
      <c r="T187" s="236"/>
      <c r="AT187" s="237" t="s">
        <v>154</v>
      </c>
      <c r="AU187" s="237" t="s">
        <v>88</v>
      </c>
      <c r="AV187" s="15" t="s">
        <v>151</v>
      </c>
      <c r="AW187" s="15" t="s">
        <v>38</v>
      </c>
      <c r="AX187" s="15" t="s">
        <v>86</v>
      </c>
      <c r="AY187" s="237" t="s">
        <v>141</v>
      </c>
    </row>
    <row r="188" spans="2:65" s="1" customFormat="1" ht="16.5" customHeight="1">
      <c r="B188" s="35"/>
      <c r="C188" s="240" t="s">
        <v>331</v>
      </c>
      <c r="D188" s="240" t="s">
        <v>227</v>
      </c>
      <c r="E188" s="241" t="s">
        <v>983</v>
      </c>
      <c r="F188" s="242" t="s">
        <v>984</v>
      </c>
      <c r="G188" s="243" t="s">
        <v>972</v>
      </c>
      <c r="H188" s="244">
        <v>26.43</v>
      </c>
      <c r="I188" s="245"/>
      <c r="J188" s="246">
        <f>ROUND(I188*H188,2)</f>
        <v>0</v>
      </c>
      <c r="K188" s="242" t="s">
        <v>451</v>
      </c>
      <c r="L188" s="247"/>
      <c r="M188" s="248" t="s">
        <v>19</v>
      </c>
      <c r="N188" s="249" t="s">
        <v>49</v>
      </c>
      <c r="O188" s="64"/>
      <c r="P188" s="190">
        <f>O188*H188</f>
        <v>0</v>
      </c>
      <c r="Q188" s="190">
        <v>0</v>
      </c>
      <c r="R188" s="190">
        <f>Q188*H188</f>
        <v>0</v>
      </c>
      <c r="S188" s="190">
        <v>0</v>
      </c>
      <c r="T188" s="191">
        <f>S188*H188</f>
        <v>0</v>
      </c>
      <c r="AR188" s="192" t="s">
        <v>230</v>
      </c>
      <c r="AT188" s="192" t="s">
        <v>227</v>
      </c>
      <c r="AU188" s="192" t="s">
        <v>88</v>
      </c>
      <c r="AY188" s="18" t="s">
        <v>141</v>
      </c>
      <c r="BE188" s="193">
        <f>IF(N188="základní",J188,0)</f>
        <v>0</v>
      </c>
      <c r="BF188" s="193">
        <f>IF(N188="snížená",J188,0)</f>
        <v>0</v>
      </c>
      <c r="BG188" s="193">
        <f>IF(N188="zákl. přenesená",J188,0)</f>
        <v>0</v>
      </c>
      <c r="BH188" s="193">
        <f>IF(N188="sníž. přenesená",J188,0)</f>
        <v>0</v>
      </c>
      <c r="BI188" s="193">
        <f>IF(N188="nulová",J188,0)</f>
        <v>0</v>
      </c>
      <c r="BJ188" s="18" t="s">
        <v>86</v>
      </c>
      <c r="BK188" s="193">
        <f>ROUND(I188*H188,2)</f>
        <v>0</v>
      </c>
      <c r="BL188" s="18" t="s">
        <v>151</v>
      </c>
      <c r="BM188" s="192" t="s">
        <v>985</v>
      </c>
    </row>
    <row r="189" spans="2:63" s="11" customFormat="1" ht="22.9" customHeight="1">
      <c r="B189" s="165"/>
      <c r="C189" s="166"/>
      <c r="D189" s="167" t="s">
        <v>77</v>
      </c>
      <c r="E189" s="179" t="s">
        <v>395</v>
      </c>
      <c r="F189" s="179" t="s">
        <v>396</v>
      </c>
      <c r="G189" s="166"/>
      <c r="H189" s="166"/>
      <c r="I189" s="169"/>
      <c r="J189" s="180">
        <f>BK189</f>
        <v>0</v>
      </c>
      <c r="K189" s="166"/>
      <c r="L189" s="171"/>
      <c r="M189" s="172"/>
      <c r="N189" s="173"/>
      <c r="O189" s="173"/>
      <c r="P189" s="174">
        <f>SUM(P190:P200)</f>
        <v>0</v>
      </c>
      <c r="Q189" s="173"/>
      <c r="R189" s="174">
        <f>SUM(R190:R200)</f>
        <v>0</v>
      </c>
      <c r="S189" s="173"/>
      <c r="T189" s="175">
        <f>SUM(T190:T200)</f>
        <v>0</v>
      </c>
      <c r="AR189" s="176" t="s">
        <v>86</v>
      </c>
      <c r="AT189" s="177" t="s">
        <v>77</v>
      </c>
      <c r="AU189" s="177" t="s">
        <v>86</v>
      </c>
      <c r="AY189" s="176" t="s">
        <v>141</v>
      </c>
      <c r="BK189" s="178">
        <f>SUM(BK190:BK200)</f>
        <v>0</v>
      </c>
    </row>
    <row r="190" spans="2:65" s="1" customFormat="1" ht="24" customHeight="1">
      <c r="B190" s="35"/>
      <c r="C190" s="181" t="s">
        <v>338</v>
      </c>
      <c r="D190" s="181" t="s">
        <v>146</v>
      </c>
      <c r="E190" s="182" t="s">
        <v>986</v>
      </c>
      <c r="F190" s="183" t="s">
        <v>987</v>
      </c>
      <c r="G190" s="184" t="s">
        <v>400</v>
      </c>
      <c r="H190" s="185">
        <v>22.746</v>
      </c>
      <c r="I190" s="186"/>
      <c r="J190" s="187">
        <f>ROUND(I190*H190,2)</f>
        <v>0</v>
      </c>
      <c r="K190" s="183" t="s">
        <v>150</v>
      </c>
      <c r="L190" s="39"/>
      <c r="M190" s="188" t="s">
        <v>19</v>
      </c>
      <c r="N190" s="189" t="s">
        <v>49</v>
      </c>
      <c r="O190" s="64"/>
      <c r="P190" s="190">
        <f>O190*H190</f>
        <v>0</v>
      </c>
      <c r="Q190" s="190">
        <v>0</v>
      </c>
      <c r="R190" s="190">
        <f>Q190*H190</f>
        <v>0</v>
      </c>
      <c r="S190" s="190">
        <v>0</v>
      </c>
      <c r="T190" s="191">
        <f>S190*H190</f>
        <v>0</v>
      </c>
      <c r="AR190" s="192" t="s">
        <v>151</v>
      </c>
      <c r="AT190" s="192" t="s">
        <v>146</v>
      </c>
      <c r="AU190" s="192" t="s">
        <v>88</v>
      </c>
      <c r="AY190" s="18" t="s">
        <v>141</v>
      </c>
      <c r="BE190" s="193">
        <f>IF(N190="základní",J190,0)</f>
        <v>0</v>
      </c>
      <c r="BF190" s="193">
        <f>IF(N190="snížená",J190,0)</f>
        <v>0</v>
      </c>
      <c r="BG190" s="193">
        <f>IF(N190="zákl. přenesená",J190,0)</f>
        <v>0</v>
      </c>
      <c r="BH190" s="193">
        <f>IF(N190="sníž. přenesená",J190,0)</f>
        <v>0</v>
      </c>
      <c r="BI190" s="193">
        <f>IF(N190="nulová",J190,0)</f>
        <v>0</v>
      </c>
      <c r="BJ190" s="18" t="s">
        <v>86</v>
      </c>
      <c r="BK190" s="193">
        <f>ROUND(I190*H190,2)</f>
        <v>0</v>
      </c>
      <c r="BL190" s="18" t="s">
        <v>151</v>
      </c>
      <c r="BM190" s="192" t="s">
        <v>988</v>
      </c>
    </row>
    <row r="191" spans="2:47" s="1" customFormat="1" ht="107.25">
      <c r="B191" s="35"/>
      <c r="C191" s="36"/>
      <c r="D191" s="196" t="s">
        <v>200</v>
      </c>
      <c r="E191" s="36"/>
      <c r="F191" s="238" t="s">
        <v>402</v>
      </c>
      <c r="G191" s="36"/>
      <c r="H191" s="36"/>
      <c r="I191" s="108"/>
      <c r="J191" s="36"/>
      <c r="K191" s="36"/>
      <c r="L191" s="39"/>
      <c r="M191" s="239"/>
      <c r="N191" s="64"/>
      <c r="O191" s="64"/>
      <c r="P191" s="64"/>
      <c r="Q191" s="64"/>
      <c r="R191" s="64"/>
      <c r="S191" s="64"/>
      <c r="T191" s="65"/>
      <c r="AT191" s="18" t="s">
        <v>200</v>
      </c>
      <c r="AU191" s="18" t="s">
        <v>88</v>
      </c>
    </row>
    <row r="192" spans="2:65" s="1" customFormat="1" ht="24" customHeight="1">
      <c r="B192" s="35"/>
      <c r="C192" s="181" t="s">
        <v>345</v>
      </c>
      <c r="D192" s="181" t="s">
        <v>146</v>
      </c>
      <c r="E192" s="182" t="s">
        <v>404</v>
      </c>
      <c r="F192" s="183" t="s">
        <v>405</v>
      </c>
      <c r="G192" s="184" t="s">
        <v>400</v>
      </c>
      <c r="H192" s="185">
        <v>22.746</v>
      </c>
      <c r="I192" s="186"/>
      <c r="J192" s="187">
        <f>ROUND(I192*H192,2)</f>
        <v>0</v>
      </c>
      <c r="K192" s="183" t="s">
        <v>150</v>
      </c>
      <c r="L192" s="39"/>
      <c r="M192" s="188" t="s">
        <v>19</v>
      </c>
      <c r="N192" s="189" t="s">
        <v>49</v>
      </c>
      <c r="O192" s="64"/>
      <c r="P192" s="190">
        <f>O192*H192</f>
        <v>0</v>
      </c>
      <c r="Q192" s="190">
        <v>0</v>
      </c>
      <c r="R192" s="190">
        <f>Q192*H192</f>
        <v>0</v>
      </c>
      <c r="S192" s="190">
        <v>0</v>
      </c>
      <c r="T192" s="191">
        <f>S192*H192</f>
        <v>0</v>
      </c>
      <c r="AR192" s="192" t="s">
        <v>151</v>
      </c>
      <c r="AT192" s="192" t="s">
        <v>146</v>
      </c>
      <c r="AU192" s="192" t="s">
        <v>88</v>
      </c>
      <c r="AY192" s="18" t="s">
        <v>141</v>
      </c>
      <c r="BE192" s="193">
        <f>IF(N192="základní",J192,0)</f>
        <v>0</v>
      </c>
      <c r="BF192" s="193">
        <f>IF(N192="snížená",J192,0)</f>
        <v>0</v>
      </c>
      <c r="BG192" s="193">
        <f>IF(N192="zákl. přenesená",J192,0)</f>
        <v>0</v>
      </c>
      <c r="BH192" s="193">
        <f>IF(N192="sníž. přenesená",J192,0)</f>
        <v>0</v>
      </c>
      <c r="BI192" s="193">
        <f>IF(N192="nulová",J192,0)</f>
        <v>0</v>
      </c>
      <c r="BJ192" s="18" t="s">
        <v>86</v>
      </c>
      <c r="BK192" s="193">
        <f>ROUND(I192*H192,2)</f>
        <v>0</v>
      </c>
      <c r="BL192" s="18" t="s">
        <v>151</v>
      </c>
      <c r="BM192" s="192" t="s">
        <v>989</v>
      </c>
    </row>
    <row r="193" spans="2:47" s="1" customFormat="1" ht="68.25">
      <c r="B193" s="35"/>
      <c r="C193" s="36"/>
      <c r="D193" s="196" t="s">
        <v>200</v>
      </c>
      <c r="E193" s="36"/>
      <c r="F193" s="238" t="s">
        <v>407</v>
      </c>
      <c r="G193" s="36"/>
      <c r="H193" s="36"/>
      <c r="I193" s="108"/>
      <c r="J193" s="36"/>
      <c r="K193" s="36"/>
      <c r="L193" s="39"/>
      <c r="M193" s="239"/>
      <c r="N193" s="64"/>
      <c r="O193" s="64"/>
      <c r="P193" s="64"/>
      <c r="Q193" s="64"/>
      <c r="R193" s="64"/>
      <c r="S193" s="64"/>
      <c r="T193" s="65"/>
      <c r="AT193" s="18" t="s">
        <v>200</v>
      </c>
      <c r="AU193" s="18" t="s">
        <v>88</v>
      </c>
    </row>
    <row r="194" spans="2:65" s="1" customFormat="1" ht="24" customHeight="1">
      <c r="B194" s="35"/>
      <c r="C194" s="181" t="s">
        <v>354</v>
      </c>
      <c r="D194" s="181" t="s">
        <v>146</v>
      </c>
      <c r="E194" s="182" t="s">
        <v>409</v>
      </c>
      <c r="F194" s="183" t="s">
        <v>410</v>
      </c>
      <c r="G194" s="184" t="s">
        <v>400</v>
      </c>
      <c r="H194" s="185">
        <v>432.174</v>
      </c>
      <c r="I194" s="186"/>
      <c r="J194" s="187">
        <f>ROUND(I194*H194,2)</f>
        <v>0</v>
      </c>
      <c r="K194" s="183" t="s">
        <v>150</v>
      </c>
      <c r="L194" s="39"/>
      <c r="M194" s="188" t="s">
        <v>19</v>
      </c>
      <c r="N194" s="189" t="s">
        <v>49</v>
      </c>
      <c r="O194" s="64"/>
      <c r="P194" s="190">
        <f>O194*H194</f>
        <v>0</v>
      </c>
      <c r="Q194" s="190">
        <v>0</v>
      </c>
      <c r="R194" s="190">
        <f>Q194*H194</f>
        <v>0</v>
      </c>
      <c r="S194" s="190">
        <v>0</v>
      </c>
      <c r="T194" s="191">
        <f>S194*H194</f>
        <v>0</v>
      </c>
      <c r="AR194" s="192" t="s">
        <v>151</v>
      </c>
      <c r="AT194" s="192" t="s">
        <v>146</v>
      </c>
      <c r="AU194" s="192" t="s">
        <v>88</v>
      </c>
      <c r="AY194" s="18" t="s">
        <v>141</v>
      </c>
      <c r="BE194" s="193">
        <f>IF(N194="základní",J194,0)</f>
        <v>0</v>
      </c>
      <c r="BF194" s="193">
        <f>IF(N194="snížená",J194,0)</f>
        <v>0</v>
      </c>
      <c r="BG194" s="193">
        <f>IF(N194="zákl. přenesená",J194,0)</f>
        <v>0</v>
      </c>
      <c r="BH194" s="193">
        <f>IF(N194="sníž. přenesená",J194,0)</f>
        <v>0</v>
      </c>
      <c r="BI194" s="193">
        <f>IF(N194="nulová",J194,0)</f>
        <v>0</v>
      </c>
      <c r="BJ194" s="18" t="s">
        <v>86</v>
      </c>
      <c r="BK194" s="193">
        <f>ROUND(I194*H194,2)</f>
        <v>0</v>
      </c>
      <c r="BL194" s="18" t="s">
        <v>151</v>
      </c>
      <c r="BM194" s="192" t="s">
        <v>990</v>
      </c>
    </row>
    <row r="195" spans="2:47" s="1" customFormat="1" ht="78">
      <c r="B195" s="35"/>
      <c r="C195" s="36"/>
      <c r="D195" s="196" t="s">
        <v>200</v>
      </c>
      <c r="E195" s="36"/>
      <c r="F195" s="238" t="s">
        <v>412</v>
      </c>
      <c r="G195" s="36"/>
      <c r="H195" s="36"/>
      <c r="I195" s="108"/>
      <c r="J195" s="36"/>
      <c r="K195" s="36"/>
      <c r="L195" s="39"/>
      <c r="M195" s="239"/>
      <c r="N195" s="64"/>
      <c r="O195" s="64"/>
      <c r="P195" s="64"/>
      <c r="Q195" s="64"/>
      <c r="R195" s="64"/>
      <c r="S195" s="64"/>
      <c r="T195" s="65"/>
      <c r="AT195" s="18" t="s">
        <v>200</v>
      </c>
      <c r="AU195" s="18" t="s">
        <v>88</v>
      </c>
    </row>
    <row r="196" spans="2:51" s="13" customFormat="1" ht="11.25">
      <c r="B196" s="205"/>
      <c r="C196" s="206"/>
      <c r="D196" s="196" t="s">
        <v>154</v>
      </c>
      <c r="E196" s="207" t="s">
        <v>19</v>
      </c>
      <c r="F196" s="208" t="s">
        <v>991</v>
      </c>
      <c r="G196" s="206"/>
      <c r="H196" s="209">
        <v>432.174</v>
      </c>
      <c r="I196" s="210"/>
      <c r="J196" s="206"/>
      <c r="K196" s="206"/>
      <c r="L196" s="211"/>
      <c r="M196" s="212"/>
      <c r="N196" s="213"/>
      <c r="O196" s="213"/>
      <c r="P196" s="213"/>
      <c r="Q196" s="213"/>
      <c r="R196" s="213"/>
      <c r="S196" s="213"/>
      <c r="T196" s="214"/>
      <c r="AT196" s="215" t="s">
        <v>154</v>
      </c>
      <c r="AU196" s="215" t="s">
        <v>88</v>
      </c>
      <c r="AV196" s="13" t="s">
        <v>88</v>
      </c>
      <c r="AW196" s="13" t="s">
        <v>38</v>
      </c>
      <c r="AX196" s="13" t="s">
        <v>86</v>
      </c>
      <c r="AY196" s="215" t="s">
        <v>141</v>
      </c>
    </row>
    <row r="197" spans="2:65" s="1" customFormat="1" ht="24" customHeight="1">
      <c r="B197" s="35"/>
      <c r="C197" s="181" t="s">
        <v>363</v>
      </c>
      <c r="D197" s="181" t="s">
        <v>146</v>
      </c>
      <c r="E197" s="182" t="s">
        <v>415</v>
      </c>
      <c r="F197" s="183" t="s">
        <v>416</v>
      </c>
      <c r="G197" s="184" t="s">
        <v>400</v>
      </c>
      <c r="H197" s="185">
        <v>20.88</v>
      </c>
      <c r="I197" s="186"/>
      <c r="J197" s="187">
        <f>ROUND(I197*H197,2)</f>
        <v>0</v>
      </c>
      <c r="K197" s="183" t="s">
        <v>150</v>
      </c>
      <c r="L197" s="39"/>
      <c r="M197" s="188" t="s">
        <v>19</v>
      </c>
      <c r="N197" s="189" t="s">
        <v>49</v>
      </c>
      <c r="O197" s="64"/>
      <c r="P197" s="190">
        <f>O197*H197</f>
        <v>0</v>
      </c>
      <c r="Q197" s="190">
        <v>0</v>
      </c>
      <c r="R197" s="190">
        <f>Q197*H197</f>
        <v>0</v>
      </c>
      <c r="S197" s="190">
        <v>0</v>
      </c>
      <c r="T197" s="191">
        <f>S197*H197</f>
        <v>0</v>
      </c>
      <c r="AR197" s="192" t="s">
        <v>151</v>
      </c>
      <c r="AT197" s="192" t="s">
        <v>146</v>
      </c>
      <c r="AU197" s="192" t="s">
        <v>88</v>
      </c>
      <c r="AY197" s="18" t="s">
        <v>141</v>
      </c>
      <c r="BE197" s="193">
        <f>IF(N197="základní",J197,0)</f>
        <v>0</v>
      </c>
      <c r="BF197" s="193">
        <f>IF(N197="snížená",J197,0)</f>
        <v>0</v>
      </c>
      <c r="BG197" s="193">
        <f>IF(N197="zákl. přenesená",J197,0)</f>
        <v>0</v>
      </c>
      <c r="BH197" s="193">
        <f>IF(N197="sníž. přenesená",J197,0)</f>
        <v>0</v>
      </c>
      <c r="BI197" s="193">
        <f>IF(N197="nulová",J197,0)</f>
        <v>0</v>
      </c>
      <c r="BJ197" s="18" t="s">
        <v>86</v>
      </c>
      <c r="BK197" s="193">
        <f>ROUND(I197*H197,2)</f>
        <v>0</v>
      </c>
      <c r="BL197" s="18" t="s">
        <v>151</v>
      </c>
      <c r="BM197" s="192" t="s">
        <v>992</v>
      </c>
    </row>
    <row r="198" spans="2:47" s="1" customFormat="1" ht="58.5">
      <c r="B198" s="35"/>
      <c r="C198" s="36"/>
      <c r="D198" s="196" t="s">
        <v>200</v>
      </c>
      <c r="E198" s="36"/>
      <c r="F198" s="238" t="s">
        <v>418</v>
      </c>
      <c r="G198" s="36"/>
      <c r="H198" s="36"/>
      <c r="I198" s="108"/>
      <c r="J198" s="36"/>
      <c r="K198" s="36"/>
      <c r="L198" s="39"/>
      <c r="M198" s="239"/>
      <c r="N198" s="64"/>
      <c r="O198" s="64"/>
      <c r="P198" s="64"/>
      <c r="Q198" s="64"/>
      <c r="R198" s="64"/>
      <c r="S198" s="64"/>
      <c r="T198" s="65"/>
      <c r="AT198" s="18" t="s">
        <v>200</v>
      </c>
      <c r="AU198" s="18" t="s">
        <v>88</v>
      </c>
    </row>
    <row r="199" spans="2:65" s="1" customFormat="1" ht="24" customHeight="1">
      <c r="B199" s="35"/>
      <c r="C199" s="181" t="s">
        <v>369</v>
      </c>
      <c r="D199" s="181" t="s">
        <v>146</v>
      </c>
      <c r="E199" s="182" t="s">
        <v>993</v>
      </c>
      <c r="F199" s="183" t="s">
        <v>994</v>
      </c>
      <c r="G199" s="184" t="s">
        <v>400</v>
      </c>
      <c r="H199" s="185">
        <v>1.866</v>
      </c>
      <c r="I199" s="186"/>
      <c r="J199" s="187">
        <f>ROUND(I199*H199,2)</f>
        <v>0</v>
      </c>
      <c r="K199" s="183" t="s">
        <v>150</v>
      </c>
      <c r="L199" s="39"/>
      <c r="M199" s="188" t="s">
        <v>19</v>
      </c>
      <c r="N199" s="189" t="s">
        <v>49</v>
      </c>
      <c r="O199" s="64"/>
      <c r="P199" s="190">
        <f>O199*H199</f>
        <v>0</v>
      </c>
      <c r="Q199" s="190">
        <v>0</v>
      </c>
      <c r="R199" s="190">
        <f>Q199*H199</f>
        <v>0</v>
      </c>
      <c r="S199" s="190">
        <v>0</v>
      </c>
      <c r="T199" s="191">
        <f>S199*H199</f>
        <v>0</v>
      </c>
      <c r="AR199" s="192" t="s">
        <v>151</v>
      </c>
      <c r="AT199" s="192" t="s">
        <v>146</v>
      </c>
      <c r="AU199" s="192" t="s">
        <v>88</v>
      </c>
      <c r="AY199" s="18" t="s">
        <v>141</v>
      </c>
      <c r="BE199" s="193">
        <f>IF(N199="základní",J199,0)</f>
        <v>0</v>
      </c>
      <c r="BF199" s="193">
        <f>IF(N199="snížená",J199,0)</f>
        <v>0</v>
      </c>
      <c r="BG199" s="193">
        <f>IF(N199="zákl. přenesená",J199,0)</f>
        <v>0</v>
      </c>
      <c r="BH199" s="193">
        <f>IF(N199="sníž. přenesená",J199,0)</f>
        <v>0</v>
      </c>
      <c r="BI199" s="193">
        <f>IF(N199="nulová",J199,0)</f>
        <v>0</v>
      </c>
      <c r="BJ199" s="18" t="s">
        <v>86</v>
      </c>
      <c r="BK199" s="193">
        <f>ROUND(I199*H199,2)</f>
        <v>0</v>
      </c>
      <c r="BL199" s="18" t="s">
        <v>151</v>
      </c>
      <c r="BM199" s="192" t="s">
        <v>995</v>
      </c>
    </row>
    <row r="200" spans="2:47" s="1" customFormat="1" ht="68.25">
      <c r="B200" s="35"/>
      <c r="C200" s="36"/>
      <c r="D200" s="196" t="s">
        <v>200</v>
      </c>
      <c r="E200" s="36"/>
      <c r="F200" s="238" t="s">
        <v>996</v>
      </c>
      <c r="G200" s="36"/>
      <c r="H200" s="36"/>
      <c r="I200" s="108"/>
      <c r="J200" s="36"/>
      <c r="K200" s="36"/>
      <c r="L200" s="39"/>
      <c r="M200" s="239"/>
      <c r="N200" s="64"/>
      <c r="O200" s="64"/>
      <c r="P200" s="64"/>
      <c r="Q200" s="64"/>
      <c r="R200" s="64"/>
      <c r="S200" s="64"/>
      <c r="T200" s="65"/>
      <c r="AT200" s="18" t="s">
        <v>200</v>
      </c>
      <c r="AU200" s="18" t="s">
        <v>88</v>
      </c>
    </row>
    <row r="201" spans="2:63" s="11" customFormat="1" ht="22.9" customHeight="1">
      <c r="B201" s="165"/>
      <c r="C201" s="166"/>
      <c r="D201" s="167" t="s">
        <v>77</v>
      </c>
      <c r="E201" s="179" t="s">
        <v>423</v>
      </c>
      <c r="F201" s="179" t="s">
        <v>424</v>
      </c>
      <c r="G201" s="166"/>
      <c r="H201" s="166"/>
      <c r="I201" s="169"/>
      <c r="J201" s="180">
        <f>BK201</f>
        <v>0</v>
      </c>
      <c r="K201" s="166"/>
      <c r="L201" s="171"/>
      <c r="M201" s="172"/>
      <c r="N201" s="173"/>
      <c r="O201" s="173"/>
      <c r="P201" s="174">
        <f>SUM(P202:P203)</f>
        <v>0</v>
      </c>
      <c r="Q201" s="173"/>
      <c r="R201" s="174">
        <f>SUM(R202:R203)</f>
        <v>0</v>
      </c>
      <c r="S201" s="173"/>
      <c r="T201" s="175">
        <f>SUM(T202:T203)</f>
        <v>0</v>
      </c>
      <c r="AR201" s="176" t="s">
        <v>86</v>
      </c>
      <c r="AT201" s="177" t="s">
        <v>77</v>
      </c>
      <c r="AU201" s="177" t="s">
        <v>86</v>
      </c>
      <c r="AY201" s="176" t="s">
        <v>141</v>
      </c>
      <c r="BK201" s="178">
        <f>SUM(BK202:BK203)</f>
        <v>0</v>
      </c>
    </row>
    <row r="202" spans="2:65" s="1" customFormat="1" ht="24" customHeight="1">
      <c r="B202" s="35"/>
      <c r="C202" s="181" t="s">
        <v>374</v>
      </c>
      <c r="D202" s="181" t="s">
        <v>146</v>
      </c>
      <c r="E202" s="182" t="s">
        <v>997</v>
      </c>
      <c r="F202" s="183" t="s">
        <v>998</v>
      </c>
      <c r="G202" s="184" t="s">
        <v>400</v>
      </c>
      <c r="H202" s="185">
        <v>19.588</v>
      </c>
      <c r="I202" s="186"/>
      <c r="J202" s="187">
        <f>ROUND(I202*H202,2)</f>
        <v>0</v>
      </c>
      <c r="K202" s="183" t="s">
        <v>150</v>
      </c>
      <c r="L202" s="39"/>
      <c r="M202" s="188" t="s">
        <v>19</v>
      </c>
      <c r="N202" s="189" t="s">
        <v>49</v>
      </c>
      <c r="O202" s="64"/>
      <c r="P202" s="190">
        <f>O202*H202</f>
        <v>0</v>
      </c>
      <c r="Q202" s="190">
        <v>0</v>
      </c>
      <c r="R202" s="190">
        <f>Q202*H202</f>
        <v>0</v>
      </c>
      <c r="S202" s="190">
        <v>0</v>
      </c>
      <c r="T202" s="191">
        <f>S202*H202</f>
        <v>0</v>
      </c>
      <c r="AR202" s="192" t="s">
        <v>151</v>
      </c>
      <c r="AT202" s="192" t="s">
        <v>146</v>
      </c>
      <c r="AU202" s="192" t="s">
        <v>88</v>
      </c>
      <c r="AY202" s="18" t="s">
        <v>141</v>
      </c>
      <c r="BE202" s="193">
        <f>IF(N202="základní",J202,0)</f>
        <v>0</v>
      </c>
      <c r="BF202" s="193">
        <f>IF(N202="snížená",J202,0)</f>
        <v>0</v>
      </c>
      <c r="BG202" s="193">
        <f>IF(N202="zákl. přenesená",J202,0)</f>
        <v>0</v>
      </c>
      <c r="BH202" s="193">
        <f>IF(N202="sníž. přenesená",J202,0)</f>
        <v>0</v>
      </c>
      <c r="BI202" s="193">
        <f>IF(N202="nulová",J202,0)</f>
        <v>0</v>
      </c>
      <c r="BJ202" s="18" t="s">
        <v>86</v>
      </c>
      <c r="BK202" s="193">
        <f>ROUND(I202*H202,2)</f>
        <v>0</v>
      </c>
      <c r="BL202" s="18" t="s">
        <v>151</v>
      </c>
      <c r="BM202" s="192" t="s">
        <v>999</v>
      </c>
    </row>
    <row r="203" spans="2:47" s="1" customFormat="1" ht="58.5">
      <c r="B203" s="35"/>
      <c r="C203" s="36"/>
      <c r="D203" s="196" t="s">
        <v>200</v>
      </c>
      <c r="E203" s="36"/>
      <c r="F203" s="238" t="s">
        <v>429</v>
      </c>
      <c r="G203" s="36"/>
      <c r="H203" s="36"/>
      <c r="I203" s="108"/>
      <c r="J203" s="36"/>
      <c r="K203" s="36"/>
      <c r="L203" s="39"/>
      <c r="M203" s="239"/>
      <c r="N203" s="64"/>
      <c r="O203" s="64"/>
      <c r="P203" s="64"/>
      <c r="Q203" s="64"/>
      <c r="R203" s="64"/>
      <c r="S203" s="64"/>
      <c r="T203" s="65"/>
      <c r="AT203" s="18" t="s">
        <v>200</v>
      </c>
      <c r="AU203" s="18" t="s">
        <v>88</v>
      </c>
    </row>
    <row r="204" spans="2:63" s="11" customFormat="1" ht="25.9" customHeight="1">
      <c r="B204" s="165"/>
      <c r="C204" s="166"/>
      <c r="D204" s="167" t="s">
        <v>77</v>
      </c>
      <c r="E204" s="168" t="s">
        <v>430</v>
      </c>
      <c r="F204" s="168" t="s">
        <v>431</v>
      </c>
      <c r="G204" s="166"/>
      <c r="H204" s="166"/>
      <c r="I204" s="169"/>
      <c r="J204" s="170">
        <f>BK204</f>
        <v>0</v>
      </c>
      <c r="K204" s="166"/>
      <c r="L204" s="171"/>
      <c r="M204" s="172"/>
      <c r="N204" s="173"/>
      <c r="O204" s="173"/>
      <c r="P204" s="174">
        <f>P205+P210+P217</f>
        <v>0</v>
      </c>
      <c r="Q204" s="173"/>
      <c r="R204" s="174">
        <f>R205+R210+R217</f>
        <v>0.045287999999999995</v>
      </c>
      <c r="S204" s="173"/>
      <c r="T204" s="175">
        <f>T205+T210+T217</f>
        <v>0</v>
      </c>
      <c r="AR204" s="176" t="s">
        <v>88</v>
      </c>
      <c r="AT204" s="177" t="s">
        <v>77</v>
      </c>
      <c r="AU204" s="177" t="s">
        <v>78</v>
      </c>
      <c r="AY204" s="176" t="s">
        <v>141</v>
      </c>
      <c r="BK204" s="178">
        <f>BK205+BK210+BK217</f>
        <v>0</v>
      </c>
    </row>
    <row r="205" spans="2:63" s="11" customFormat="1" ht="22.9" customHeight="1">
      <c r="B205" s="165"/>
      <c r="C205" s="166"/>
      <c r="D205" s="167" t="s">
        <v>77</v>
      </c>
      <c r="E205" s="179" t="s">
        <v>1000</v>
      </c>
      <c r="F205" s="179" t="s">
        <v>1001</v>
      </c>
      <c r="G205" s="166"/>
      <c r="H205" s="166"/>
      <c r="I205" s="169"/>
      <c r="J205" s="180">
        <f>BK205</f>
        <v>0</v>
      </c>
      <c r="K205" s="166"/>
      <c r="L205" s="171"/>
      <c r="M205" s="172"/>
      <c r="N205" s="173"/>
      <c r="O205" s="173"/>
      <c r="P205" s="174">
        <f>SUM(P206:P209)</f>
        <v>0</v>
      </c>
      <c r="Q205" s="173"/>
      <c r="R205" s="174">
        <f>SUM(R206:R209)</f>
        <v>0.0174</v>
      </c>
      <c r="S205" s="173"/>
      <c r="T205" s="175">
        <f>SUM(T206:T209)</f>
        <v>0</v>
      </c>
      <c r="AR205" s="176" t="s">
        <v>88</v>
      </c>
      <c r="AT205" s="177" t="s">
        <v>77</v>
      </c>
      <c r="AU205" s="177" t="s">
        <v>86</v>
      </c>
      <c r="AY205" s="176" t="s">
        <v>141</v>
      </c>
      <c r="BK205" s="178">
        <f>SUM(BK206:BK209)</f>
        <v>0</v>
      </c>
    </row>
    <row r="206" spans="2:65" s="1" customFormat="1" ht="24" customHeight="1">
      <c r="B206" s="35"/>
      <c r="C206" s="181" t="s">
        <v>379</v>
      </c>
      <c r="D206" s="181" t="s">
        <v>146</v>
      </c>
      <c r="E206" s="182" t="s">
        <v>1002</v>
      </c>
      <c r="F206" s="183" t="s">
        <v>1003</v>
      </c>
      <c r="G206" s="184" t="s">
        <v>149</v>
      </c>
      <c r="H206" s="185">
        <v>30</v>
      </c>
      <c r="I206" s="186"/>
      <c r="J206" s="187">
        <f>ROUND(I206*H206,2)</f>
        <v>0</v>
      </c>
      <c r="K206" s="183" t="s">
        <v>150</v>
      </c>
      <c r="L206" s="39"/>
      <c r="M206" s="188" t="s">
        <v>19</v>
      </c>
      <c r="N206" s="189" t="s">
        <v>49</v>
      </c>
      <c r="O206" s="64"/>
      <c r="P206" s="190">
        <f>O206*H206</f>
        <v>0</v>
      </c>
      <c r="Q206" s="190">
        <v>0.00058</v>
      </c>
      <c r="R206" s="190">
        <f>Q206*H206</f>
        <v>0.0174</v>
      </c>
      <c r="S206" s="190">
        <v>0</v>
      </c>
      <c r="T206" s="191">
        <f>S206*H206</f>
        <v>0</v>
      </c>
      <c r="AR206" s="192" t="s">
        <v>284</v>
      </c>
      <c r="AT206" s="192" t="s">
        <v>146</v>
      </c>
      <c r="AU206" s="192" t="s">
        <v>88</v>
      </c>
      <c r="AY206" s="18" t="s">
        <v>141</v>
      </c>
      <c r="BE206" s="193">
        <f>IF(N206="základní",J206,0)</f>
        <v>0</v>
      </c>
      <c r="BF206" s="193">
        <f>IF(N206="snížená",J206,0)</f>
        <v>0</v>
      </c>
      <c r="BG206" s="193">
        <f>IF(N206="zákl. přenesená",J206,0)</f>
        <v>0</v>
      </c>
      <c r="BH206" s="193">
        <f>IF(N206="sníž. přenesená",J206,0)</f>
        <v>0</v>
      </c>
      <c r="BI206" s="193">
        <f>IF(N206="nulová",J206,0)</f>
        <v>0</v>
      </c>
      <c r="BJ206" s="18" t="s">
        <v>86</v>
      </c>
      <c r="BK206" s="193">
        <f>ROUND(I206*H206,2)</f>
        <v>0</v>
      </c>
      <c r="BL206" s="18" t="s">
        <v>284</v>
      </c>
      <c r="BM206" s="192" t="s">
        <v>1004</v>
      </c>
    </row>
    <row r="207" spans="2:47" s="1" customFormat="1" ht="19.5">
      <c r="B207" s="35"/>
      <c r="C207" s="36"/>
      <c r="D207" s="196" t="s">
        <v>202</v>
      </c>
      <c r="E207" s="36"/>
      <c r="F207" s="238" t="s">
        <v>1005</v>
      </c>
      <c r="G207" s="36"/>
      <c r="H207" s="36"/>
      <c r="I207" s="108"/>
      <c r="J207" s="36"/>
      <c r="K207" s="36"/>
      <c r="L207" s="39"/>
      <c r="M207" s="239"/>
      <c r="N207" s="64"/>
      <c r="O207" s="64"/>
      <c r="P207" s="64"/>
      <c r="Q207" s="64"/>
      <c r="R207" s="64"/>
      <c r="S207" s="64"/>
      <c r="T207" s="65"/>
      <c r="AT207" s="18" t="s">
        <v>202</v>
      </c>
      <c r="AU207" s="18" t="s">
        <v>88</v>
      </c>
    </row>
    <row r="208" spans="2:65" s="1" customFormat="1" ht="24" customHeight="1">
      <c r="B208" s="35"/>
      <c r="C208" s="181" t="s">
        <v>383</v>
      </c>
      <c r="D208" s="181" t="s">
        <v>146</v>
      </c>
      <c r="E208" s="182" t="s">
        <v>1006</v>
      </c>
      <c r="F208" s="183" t="s">
        <v>1007</v>
      </c>
      <c r="G208" s="184" t="s">
        <v>443</v>
      </c>
      <c r="H208" s="250"/>
      <c r="I208" s="186"/>
      <c r="J208" s="187">
        <f>ROUND(I208*H208,2)</f>
        <v>0</v>
      </c>
      <c r="K208" s="183" t="s">
        <v>150</v>
      </c>
      <c r="L208" s="39"/>
      <c r="M208" s="188" t="s">
        <v>19</v>
      </c>
      <c r="N208" s="189" t="s">
        <v>49</v>
      </c>
      <c r="O208" s="64"/>
      <c r="P208" s="190">
        <f>O208*H208</f>
        <v>0</v>
      </c>
      <c r="Q208" s="190">
        <v>0</v>
      </c>
      <c r="R208" s="190">
        <f>Q208*H208</f>
        <v>0</v>
      </c>
      <c r="S208" s="190">
        <v>0</v>
      </c>
      <c r="T208" s="191">
        <f>S208*H208</f>
        <v>0</v>
      </c>
      <c r="AR208" s="192" t="s">
        <v>284</v>
      </c>
      <c r="AT208" s="192" t="s">
        <v>146</v>
      </c>
      <c r="AU208" s="192" t="s">
        <v>88</v>
      </c>
      <c r="AY208" s="18" t="s">
        <v>141</v>
      </c>
      <c r="BE208" s="193">
        <f>IF(N208="základní",J208,0)</f>
        <v>0</v>
      </c>
      <c r="BF208" s="193">
        <f>IF(N208="snížená",J208,0)</f>
        <v>0</v>
      </c>
      <c r="BG208" s="193">
        <f>IF(N208="zákl. přenesená",J208,0)</f>
        <v>0</v>
      </c>
      <c r="BH208" s="193">
        <f>IF(N208="sníž. přenesená",J208,0)</f>
        <v>0</v>
      </c>
      <c r="BI208" s="193">
        <f>IF(N208="nulová",J208,0)</f>
        <v>0</v>
      </c>
      <c r="BJ208" s="18" t="s">
        <v>86</v>
      </c>
      <c r="BK208" s="193">
        <f>ROUND(I208*H208,2)</f>
        <v>0</v>
      </c>
      <c r="BL208" s="18" t="s">
        <v>284</v>
      </c>
      <c r="BM208" s="192" t="s">
        <v>1008</v>
      </c>
    </row>
    <row r="209" spans="2:47" s="1" customFormat="1" ht="78">
      <c r="B209" s="35"/>
      <c r="C209" s="36"/>
      <c r="D209" s="196" t="s">
        <v>200</v>
      </c>
      <c r="E209" s="36"/>
      <c r="F209" s="238" t="s">
        <v>1009</v>
      </c>
      <c r="G209" s="36"/>
      <c r="H209" s="36"/>
      <c r="I209" s="108"/>
      <c r="J209" s="36"/>
      <c r="K209" s="36"/>
      <c r="L209" s="39"/>
      <c r="M209" s="239"/>
      <c r="N209" s="64"/>
      <c r="O209" s="64"/>
      <c r="P209" s="64"/>
      <c r="Q209" s="64"/>
      <c r="R209" s="64"/>
      <c r="S209" s="64"/>
      <c r="T209" s="65"/>
      <c r="AT209" s="18" t="s">
        <v>200</v>
      </c>
      <c r="AU209" s="18" t="s">
        <v>88</v>
      </c>
    </row>
    <row r="210" spans="2:63" s="11" customFormat="1" ht="22.9" customHeight="1">
      <c r="B210" s="165"/>
      <c r="C210" s="166"/>
      <c r="D210" s="167" t="s">
        <v>77</v>
      </c>
      <c r="E210" s="179" t="s">
        <v>480</v>
      </c>
      <c r="F210" s="179" t="s">
        <v>481</v>
      </c>
      <c r="G210" s="166"/>
      <c r="H210" s="166"/>
      <c r="I210" s="169"/>
      <c r="J210" s="180">
        <f>BK210</f>
        <v>0</v>
      </c>
      <c r="K210" s="166"/>
      <c r="L210" s="171"/>
      <c r="M210" s="172"/>
      <c r="N210" s="173"/>
      <c r="O210" s="173"/>
      <c r="P210" s="174">
        <f>SUM(P211:P216)</f>
        <v>0</v>
      </c>
      <c r="Q210" s="173"/>
      <c r="R210" s="174">
        <f>SUM(R211:R216)</f>
        <v>0</v>
      </c>
      <c r="S210" s="173"/>
      <c r="T210" s="175">
        <f>SUM(T211:T216)</f>
        <v>0</v>
      </c>
      <c r="AR210" s="176" t="s">
        <v>88</v>
      </c>
      <c r="AT210" s="177" t="s">
        <v>77</v>
      </c>
      <c r="AU210" s="177" t="s">
        <v>86</v>
      </c>
      <c r="AY210" s="176" t="s">
        <v>141</v>
      </c>
      <c r="BK210" s="178">
        <f>SUM(BK211:BK216)</f>
        <v>0</v>
      </c>
    </row>
    <row r="211" spans="2:65" s="1" customFormat="1" ht="24" customHeight="1">
      <c r="B211" s="35"/>
      <c r="C211" s="181" t="s">
        <v>389</v>
      </c>
      <c r="D211" s="181" t="s">
        <v>146</v>
      </c>
      <c r="E211" s="182" t="s">
        <v>1010</v>
      </c>
      <c r="F211" s="183" t="s">
        <v>1011</v>
      </c>
      <c r="G211" s="184" t="s">
        <v>473</v>
      </c>
      <c r="H211" s="185">
        <v>4</v>
      </c>
      <c r="I211" s="186"/>
      <c r="J211" s="187">
        <f>ROUND(I211*H211,2)</f>
        <v>0</v>
      </c>
      <c r="K211" s="183" t="s">
        <v>451</v>
      </c>
      <c r="L211" s="39"/>
      <c r="M211" s="188" t="s">
        <v>19</v>
      </c>
      <c r="N211" s="189" t="s">
        <v>49</v>
      </c>
      <c r="O211" s="64"/>
      <c r="P211" s="190">
        <f>O211*H211</f>
        <v>0</v>
      </c>
      <c r="Q211" s="190">
        <v>0</v>
      </c>
      <c r="R211" s="190">
        <f>Q211*H211</f>
        <v>0</v>
      </c>
      <c r="S211" s="190">
        <v>0</v>
      </c>
      <c r="T211" s="191">
        <f>S211*H211</f>
        <v>0</v>
      </c>
      <c r="AR211" s="192" t="s">
        <v>284</v>
      </c>
      <c r="AT211" s="192" t="s">
        <v>146</v>
      </c>
      <c r="AU211" s="192" t="s">
        <v>88</v>
      </c>
      <c r="AY211" s="18" t="s">
        <v>141</v>
      </c>
      <c r="BE211" s="193">
        <f>IF(N211="základní",J211,0)</f>
        <v>0</v>
      </c>
      <c r="BF211" s="193">
        <f>IF(N211="snížená",J211,0)</f>
        <v>0</v>
      </c>
      <c r="BG211" s="193">
        <f>IF(N211="zákl. přenesená",J211,0)</f>
        <v>0</v>
      </c>
      <c r="BH211" s="193">
        <f>IF(N211="sníž. přenesená",J211,0)</f>
        <v>0</v>
      </c>
      <c r="BI211" s="193">
        <f>IF(N211="nulová",J211,0)</f>
        <v>0</v>
      </c>
      <c r="BJ211" s="18" t="s">
        <v>86</v>
      </c>
      <c r="BK211" s="193">
        <f>ROUND(I211*H211,2)</f>
        <v>0</v>
      </c>
      <c r="BL211" s="18" t="s">
        <v>284</v>
      </c>
      <c r="BM211" s="192" t="s">
        <v>1012</v>
      </c>
    </row>
    <row r="212" spans="2:51" s="12" customFormat="1" ht="11.25">
      <c r="B212" s="194"/>
      <c r="C212" s="195"/>
      <c r="D212" s="196" t="s">
        <v>154</v>
      </c>
      <c r="E212" s="197" t="s">
        <v>19</v>
      </c>
      <c r="F212" s="198" t="s">
        <v>335</v>
      </c>
      <c r="G212" s="195"/>
      <c r="H212" s="197" t="s">
        <v>19</v>
      </c>
      <c r="I212" s="199"/>
      <c r="J212" s="195"/>
      <c r="K212" s="195"/>
      <c r="L212" s="200"/>
      <c r="M212" s="201"/>
      <c r="N212" s="202"/>
      <c r="O212" s="202"/>
      <c r="P212" s="202"/>
      <c r="Q212" s="202"/>
      <c r="R212" s="202"/>
      <c r="S212" s="202"/>
      <c r="T212" s="203"/>
      <c r="AT212" s="204" t="s">
        <v>154</v>
      </c>
      <c r="AU212" s="204" t="s">
        <v>88</v>
      </c>
      <c r="AV212" s="12" t="s">
        <v>86</v>
      </c>
      <c r="AW212" s="12" t="s">
        <v>38</v>
      </c>
      <c r="AX212" s="12" t="s">
        <v>78</v>
      </c>
      <c r="AY212" s="204" t="s">
        <v>141</v>
      </c>
    </row>
    <row r="213" spans="2:51" s="13" customFormat="1" ht="11.25">
      <c r="B213" s="205"/>
      <c r="C213" s="206"/>
      <c r="D213" s="196" t="s">
        <v>154</v>
      </c>
      <c r="E213" s="207" t="s">
        <v>19</v>
      </c>
      <c r="F213" s="208" t="s">
        <v>151</v>
      </c>
      <c r="G213" s="206"/>
      <c r="H213" s="209">
        <v>4</v>
      </c>
      <c r="I213" s="210"/>
      <c r="J213" s="206"/>
      <c r="K213" s="206"/>
      <c r="L213" s="211"/>
      <c r="M213" s="212"/>
      <c r="N213" s="213"/>
      <c r="O213" s="213"/>
      <c r="P213" s="213"/>
      <c r="Q213" s="213"/>
      <c r="R213" s="213"/>
      <c r="S213" s="213"/>
      <c r="T213" s="214"/>
      <c r="AT213" s="215" t="s">
        <v>154</v>
      </c>
      <c r="AU213" s="215" t="s">
        <v>88</v>
      </c>
      <c r="AV213" s="13" t="s">
        <v>88</v>
      </c>
      <c r="AW213" s="13" t="s">
        <v>38</v>
      </c>
      <c r="AX213" s="13" t="s">
        <v>78</v>
      </c>
      <c r="AY213" s="215" t="s">
        <v>141</v>
      </c>
    </row>
    <row r="214" spans="2:51" s="15" customFormat="1" ht="11.25">
      <c r="B214" s="227"/>
      <c r="C214" s="228"/>
      <c r="D214" s="196" t="s">
        <v>154</v>
      </c>
      <c r="E214" s="229" t="s">
        <v>19</v>
      </c>
      <c r="F214" s="230" t="s">
        <v>193</v>
      </c>
      <c r="G214" s="228"/>
      <c r="H214" s="231">
        <v>4</v>
      </c>
      <c r="I214" s="232"/>
      <c r="J214" s="228"/>
      <c r="K214" s="228"/>
      <c r="L214" s="233"/>
      <c r="M214" s="234"/>
      <c r="N214" s="235"/>
      <c r="O214" s="235"/>
      <c r="P214" s="235"/>
      <c r="Q214" s="235"/>
      <c r="R214" s="235"/>
      <c r="S214" s="235"/>
      <c r="T214" s="236"/>
      <c r="AT214" s="237" t="s">
        <v>154</v>
      </c>
      <c r="AU214" s="237" t="s">
        <v>88</v>
      </c>
      <c r="AV214" s="15" t="s">
        <v>151</v>
      </c>
      <c r="AW214" s="15" t="s">
        <v>38</v>
      </c>
      <c r="AX214" s="15" t="s">
        <v>86</v>
      </c>
      <c r="AY214" s="237" t="s">
        <v>141</v>
      </c>
    </row>
    <row r="215" spans="2:65" s="1" customFormat="1" ht="24" customHeight="1">
      <c r="B215" s="35"/>
      <c r="C215" s="181" t="s">
        <v>397</v>
      </c>
      <c r="D215" s="181" t="s">
        <v>146</v>
      </c>
      <c r="E215" s="182" t="s">
        <v>1013</v>
      </c>
      <c r="F215" s="183" t="s">
        <v>1014</v>
      </c>
      <c r="G215" s="184" t="s">
        <v>443</v>
      </c>
      <c r="H215" s="250"/>
      <c r="I215" s="186"/>
      <c r="J215" s="187">
        <f>ROUND(I215*H215,2)</f>
        <v>0</v>
      </c>
      <c r="K215" s="183" t="s">
        <v>150</v>
      </c>
      <c r="L215" s="39"/>
      <c r="M215" s="188" t="s">
        <v>19</v>
      </c>
      <c r="N215" s="189" t="s">
        <v>49</v>
      </c>
      <c r="O215" s="64"/>
      <c r="P215" s="190">
        <f>O215*H215</f>
        <v>0</v>
      </c>
      <c r="Q215" s="190">
        <v>0</v>
      </c>
      <c r="R215" s="190">
        <f>Q215*H215</f>
        <v>0</v>
      </c>
      <c r="S215" s="190">
        <v>0</v>
      </c>
      <c r="T215" s="191">
        <f>S215*H215</f>
        <v>0</v>
      </c>
      <c r="AR215" s="192" t="s">
        <v>284</v>
      </c>
      <c r="AT215" s="192" t="s">
        <v>146</v>
      </c>
      <c r="AU215" s="192" t="s">
        <v>88</v>
      </c>
      <c r="AY215" s="18" t="s">
        <v>141</v>
      </c>
      <c r="BE215" s="193">
        <f>IF(N215="základní",J215,0)</f>
        <v>0</v>
      </c>
      <c r="BF215" s="193">
        <f>IF(N215="snížená",J215,0)</f>
        <v>0</v>
      </c>
      <c r="BG215" s="193">
        <f>IF(N215="zákl. přenesená",J215,0)</f>
        <v>0</v>
      </c>
      <c r="BH215" s="193">
        <f>IF(N215="sníž. přenesená",J215,0)</f>
        <v>0</v>
      </c>
      <c r="BI215" s="193">
        <f>IF(N215="nulová",J215,0)</f>
        <v>0</v>
      </c>
      <c r="BJ215" s="18" t="s">
        <v>86</v>
      </c>
      <c r="BK215" s="193">
        <f>ROUND(I215*H215,2)</f>
        <v>0</v>
      </c>
      <c r="BL215" s="18" t="s">
        <v>284</v>
      </c>
      <c r="BM215" s="192" t="s">
        <v>1015</v>
      </c>
    </row>
    <row r="216" spans="2:47" s="1" customFormat="1" ht="78">
      <c r="B216" s="35"/>
      <c r="C216" s="36"/>
      <c r="D216" s="196" t="s">
        <v>200</v>
      </c>
      <c r="E216" s="36"/>
      <c r="F216" s="238" t="s">
        <v>508</v>
      </c>
      <c r="G216" s="36"/>
      <c r="H216" s="36"/>
      <c r="I216" s="108"/>
      <c r="J216" s="36"/>
      <c r="K216" s="36"/>
      <c r="L216" s="39"/>
      <c r="M216" s="239"/>
      <c r="N216" s="64"/>
      <c r="O216" s="64"/>
      <c r="P216" s="64"/>
      <c r="Q216" s="64"/>
      <c r="R216" s="64"/>
      <c r="S216" s="64"/>
      <c r="T216" s="65"/>
      <c r="AT216" s="18" t="s">
        <v>200</v>
      </c>
      <c r="AU216" s="18" t="s">
        <v>88</v>
      </c>
    </row>
    <row r="217" spans="2:63" s="11" customFormat="1" ht="22.9" customHeight="1">
      <c r="B217" s="165"/>
      <c r="C217" s="166"/>
      <c r="D217" s="167" t="s">
        <v>77</v>
      </c>
      <c r="E217" s="179" t="s">
        <v>745</v>
      </c>
      <c r="F217" s="179" t="s">
        <v>746</v>
      </c>
      <c r="G217" s="166"/>
      <c r="H217" s="166"/>
      <c r="I217" s="169"/>
      <c r="J217" s="180">
        <f>BK217</f>
        <v>0</v>
      </c>
      <c r="K217" s="166"/>
      <c r="L217" s="171"/>
      <c r="M217" s="172"/>
      <c r="N217" s="173"/>
      <c r="O217" s="173"/>
      <c r="P217" s="174">
        <f>SUM(P218:P243)</f>
        <v>0</v>
      </c>
      <c r="Q217" s="173"/>
      <c r="R217" s="174">
        <f>SUM(R218:R243)</f>
        <v>0.027887999999999996</v>
      </c>
      <c r="S217" s="173"/>
      <c r="T217" s="175">
        <f>SUM(T218:T243)</f>
        <v>0</v>
      </c>
      <c r="AR217" s="176" t="s">
        <v>88</v>
      </c>
      <c r="AT217" s="177" t="s">
        <v>77</v>
      </c>
      <c r="AU217" s="177" t="s">
        <v>86</v>
      </c>
      <c r="AY217" s="176" t="s">
        <v>141</v>
      </c>
      <c r="BK217" s="178">
        <f>SUM(BK218:BK243)</f>
        <v>0</v>
      </c>
    </row>
    <row r="218" spans="2:65" s="1" customFormat="1" ht="16.5" customHeight="1">
      <c r="B218" s="35"/>
      <c r="C218" s="181" t="s">
        <v>403</v>
      </c>
      <c r="D218" s="181" t="s">
        <v>146</v>
      </c>
      <c r="E218" s="182" t="s">
        <v>1016</v>
      </c>
      <c r="F218" s="183" t="s">
        <v>1017</v>
      </c>
      <c r="G218" s="184" t="s">
        <v>149</v>
      </c>
      <c r="H218" s="185">
        <v>3.16</v>
      </c>
      <c r="I218" s="186"/>
      <c r="J218" s="187">
        <f>ROUND(I218*H218,2)</f>
        <v>0</v>
      </c>
      <c r="K218" s="183" t="s">
        <v>150</v>
      </c>
      <c r="L218" s="39"/>
      <c r="M218" s="188" t="s">
        <v>19</v>
      </c>
      <c r="N218" s="189" t="s">
        <v>49</v>
      </c>
      <c r="O218" s="64"/>
      <c r="P218" s="190">
        <f>O218*H218</f>
        <v>0</v>
      </c>
      <c r="Q218" s="190">
        <v>0.0003</v>
      </c>
      <c r="R218" s="190">
        <f>Q218*H218</f>
        <v>0.000948</v>
      </c>
      <c r="S218" s="190">
        <v>0</v>
      </c>
      <c r="T218" s="191">
        <f>S218*H218</f>
        <v>0</v>
      </c>
      <c r="AR218" s="192" t="s">
        <v>284</v>
      </c>
      <c r="AT218" s="192" t="s">
        <v>146</v>
      </c>
      <c r="AU218" s="192" t="s">
        <v>88</v>
      </c>
      <c r="AY218" s="18" t="s">
        <v>141</v>
      </c>
      <c r="BE218" s="193">
        <f>IF(N218="základní",J218,0)</f>
        <v>0</v>
      </c>
      <c r="BF218" s="193">
        <f>IF(N218="snížená",J218,0)</f>
        <v>0</v>
      </c>
      <c r="BG218" s="193">
        <f>IF(N218="zákl. přenesená",J218,0)</f>
        <v>0</v>
      </c>
      <c r="BH218" s="193">
        <f>IF(N218="sníž. přenesená",J218,0)</f>
        <v>0</v>
      </c>
      <c r="BI218" s="193">
        <f>IF(N218="nulová",J218,0)</f>
        <v>0</v>
      </c>
      <c r="BJ218" s="18" t="s">
        <v>86</v>
      </c>
      <c r="BK218" s="193">
        <f>ROUND(I218*H218,2)</f>
        <v>0</v>
      </c>
      <c r="BL218" s="18" t="s">
        <v>284</v>
      </c>
      <c r="BM218" s="192" t="s">
        <v>1018</v>
      </c>
    </row>
    <row r="219" spans="2:47" s="1" customFormat="1" ht="48.75">
      <c r="B219" s="35"/>
      <c r="C219" s="36"/>
      <c r="D219" s="196" t="s">
        <v>200</v>
      </c>
      <c r="E219" s="36"/>
      <c r="F219" s="238" t="s">
        <v>1019</v>
      </c>
      <c r="G219" s="36"/>
      <c r="H219" s="36"/>
      <c r="I219" s="108"/>
      <c r="J219" s="36"/>
      <c r="K219" s="36"/>
      <c r="L219" s="39"/>
      <c r="M219" s="239"/>
      <c r="N219" s="64"/>
      <c r="O219" s="64"/>
      <c r="P219" s="64"/>
      <c r="Q219" s="64"/>
      <c r="R219" s="64"/>
      <c r="S219" s="64"/>
      <c r="T219" s="65"/>
      <c r="AT219" s="18" t="s">
        <v>200</v>
      </c>
      <c r="AU219" s="18" t="s">
        <v>88</v>
      </c>
    </row>
    <row r="220" spans="2:47" s="1" customFormat="1" ht="19.5">
      <c r="B220" s="35"/>
      <c r="C220" s="36"/>
      <c r="D220" s="196" t="s">
        <v>202</v>
      </c>
      <c r="E220" s="36"/>
      <c r="F220" s="238" t="s">
        <v>1020</v>
      </c>
      <c r="G220" s="36"/>
      <c r="H220" s="36"/>
      <c r="I220" s="108"/>
      <c r="J220" s="36"/>
      <c r="K220" s="36"/>
      <c r="L220" s="39"/>
      <c r="M220" s="239"/>
      <c r="N220" s="64"/>
      <c r="O220" s="64"/>
      <c r="P220" s="64"/>
      <c r="Q220" s="64"/>
      <c r="R220" s="64"/>
      <c r="S220" s="64"/>
      <c r="T220" s="65"/>
      <c r="AT220" s="18" t="s">
        <v>202</v>
      </c>
      <c r="AU220" s="18" t="s">
        <v>88</v>
      </c>
    </row>
    <row r="221" spans="2:51" s="12" customFormat="1" ht="11.25">
      <c r="B221" s="194"/>
      <c r="C221" s="195"/>
      <c r="D221" s="196" t="s">
        <v>154</v>
      </c>
      <c r="E221" s="197" t="s">
        <v>19</v>
      </c>
      <c r="F221" s="198" t="s">
        <v>904</v>
      </c>
      <c r="G221" s="195"/>
      <c r="H221" s="197" t="s">
        <v>19</v>
      </c>
      <c r="I221" s="199"/>
      <c r="J221" s="195"/>
      <c r="K221" s="195"/>
      <c r="L221" s="200"/>
      <c r="M221" s="201"/>
      <c r="N221" s="202"/>
      <c r="O221" s="202"/>
      <c r="P221" s="202"/>
      <c r="Q221" s="202"/>
      <c r="R221" s="202"/>
      <c r="S221" s="202"/>
      <c r="T221" s="203"/>
      <c r="AT221" s="204" t="s">
        <v>154</v>
      </c>
      <c r="AU221" s="204" t="s">
        <v>88</v>
      </c>
      <c r="AV221" s="12" t="s">
        <v>86</v>
      </c>
      <c r="AW221" s="12" t="s">
        <v>38</v>
      </c>
      <c r="AX221" s="12" t="s">
        <v>78</v>
      </c>
      <c r="AY221" s="204" t="s">
        <v>141</v>
      </c>
    </row>
    <row r="222" spans="2:51" s="12" customFormat="1" ht="11.25">
      <c r="B222" s="194"/>
      <c r="C222" s="195"/>
      <c r="D222" s="196" t="s">
        <v>154</v>
      </c>
      <c r="E222" s="197" t="s">
        <v>19</v>
      </c>
      <c r="F222" s="198" t="s">
        <v>1021</v>
      </c>
      <c r="G222" s="195"/>
      <c r="H222" s="197" t="s">
        <v>19</v>
      </c>
      <c r="I222" s="199"/>
      <c r="J222" s="195"/>
      <c r="K222" s="195"/>
      <c r="L222" s="200"/>
      <c r="M222" s="201"/>
      <c r="N222" s="202"/>
      <c r="O222" s="202"/>
      <c r="P222" s="202"/>
      <c r="Q222" s="202"/>
      <c r="R222" s="202"/>
      <c r="S222" s="202"/>
      <c r="T222" s="203"/>
      <c r="AT222" s="204" t="s">
        <v>154</v>
      </c>
      <c r="AU222" s="204" t="s">
        <v>88</v>
      </c>
      <c r="AV222" s="12" t="s">
        <v>86</v>
      </c>
      <c r="AW222" s="12" t="s">
        <v>38</v>
      </c>
      <c r="AX222" s="12" t="s">
        <v>78</v>
      </c>
      <c r="AY222" s="204" t="s">
        <v>141</v>
      </c>
    </row>
    <row r="223" spans="2:51" s="13" customFormat="1" ht="11.25">
      <c r="B223" s="205"/>
      <c r="C223" s="206"/>
      <c r="D223" s="196" t="s">
        <v>154</v>
      </c>
      <c r="E223" s="207" t="s">
        <v>19</v>
      </c>
      <c r="F223" s="208" t="s">
        <v>1022</v>
      </c>
      <c r="G223" s="206"/>
      <c r="H223" s="209">
        <v>3.16</v>
      </c>
      <c r="I223" s="210"/>
      <c r="J223" s="206"/>
      <c r="K223" s="206"/>
      <c r="L223" s="211"/>
      <c r="M223" s="212"/>
      <c r="N223" s="213"/>
      <c r="O223" s="213"/>
      <c r="P223" s="213"/>
      <c r="Q223" s="213"/>
      <c r="R223" s="213"/>
      <c r="S223" s="213"/>
      <c r="T223" s="214"/>
      <c r="AT223" s="215" t="s">
        <v>154</v>
      </c>
      <c r="AU223" s="215" t="s">
        <v>88</v>
      </c>
      <c r="AV223" s="13" t="s">
        <v>88</v>
      </c>
      <c r="AW223" s="13" t="s">
        <v>38</v>
      </c>
      <c r="AX223" s="13" t="s">
        <v>78</v>
      </c>
      <c r="AY223" s="215" t="s">
        <v>141</v>
      </c>
    </row>
    <row r="224" spans="2:51" s="15" customFormat="1" ht="11.25">
      <c r="B224" s="227"/>
      <c r="C224" s="228"/>
      <c r="D224" s="196" t="s">
        <v>154</v>
      </c>
      <c r="E224" s="229" t="s">
        <v>19</v>
      </c>
      <c r="F224" s="230" t="s">
        <v>193</v>
      </c>
      <c r="G224" s="228"/>
      <c r="H224" s="231">
        <v>3.16</v>
      </c>
      <c r="I224" s="232"/>
      <c r="J224" s="228"/>
      <c r="K224" s="228"/>
      <c r="L224" s="233"/>
      <c r="M224" s="234"/>
      <c r="N224" s="235"/>
      <c r="O224" s="235"/>
      <c r="P224" s="235"/>
      <c r="Q224" s="235"/>
      <c r="R224" s="235"/>
      <c r="S224" s="235"/>
      <c r="T224" s="236"/>
      <c r="AT224" s="237" t="s">
        <v>154</v>
      </c>
      <c r="AU224" s="237" t="s">
        <v>88</v>
      </c>
      <c r="AV224" s="15" t="s">
        <v>151</v>
      </c>
      <c r="AW224" s="15" t="s">
        <v>38</v>
      </c>
      <c r="AX224" s="15" t="s">
        <v>86</v>
      </c>
      <c r="AY224" s="237" t="s">
        <v>141</v>
      </c>
    </row>
    <row r="225" spans="2:65" s="1" customFormat="1" ht="16.5" customHeight="1">
      <c r="B225" s="35"/>
      <c r="C225" s="181" t="s">
        <v>408</v>
      </c>
      <c r="D225" s="181" t="s">
        <v>146</v>
      </c>
      <c r="E225" s="182" t="s">
        <v>1023</v>
      </c>
      <c r="F225" s="183" t="s">
        <v>1024</v>
      </c>
      <c r="G225" s="184" t="s">
        <v>287</v>
      </c>
      <c r="H225" s="185">
        <v>3</v>
      </c>
      <c r="I225" s="186"/>
      <c r="J225" s="187">
        <f>ROUND(I225*H225,2)</f>
        <v>0</v>
      </c>
      <c r="K225" s="183" t="s">
        <v>150</v>
      </c>
      <c r="L225" s="39"/>
      <c r="M225" s="188" t="s">
        <v>19</v>
      </c>
      <c r="N225" s="189" t="s">
        <v>49</v>
      </c>
      <c r="O225" s="64"/>
      <c r="P225" s="190">
        <f>O225*H225</f>
        <v>0</v>
      </c>
      <c r="Q225" s="190">
        <v>0.00058</v>
      </c>
      <c r="R225" s="190">
        <f>Q225*H225</f>
        <v>0.00174</v>
      </c>
      <c r="S225" s="190">
        <v>0</v>
      </c>
      <c r="T225" s="191">
        <f>S225*H225</f>
        <v>0</v>
      </c>
      <c r="AR225" s="192" t="s">
        <v>284</v>
      </c>
      <c r="AT225" s="192" t="s">
        <v>146</v>
      </c>
      <c r="AU225" s="192" t="s">
        <v>88</v>
      </c>
      <c r="AY225" s="18" t="s">
        <v>141</v>
      </c>
      <c r="BE225" s="193">
        <f>IF(N225="základní",J225,0)</f>
        <v>0</v>
      </c>
      <c r="BF225" s="193">
        <f>IF(N225="snížená",J225,0)</f>
        <v>0</v>
      </c>
      <c r="BG225" s="193">
        <f>IF(N225="zákl. přenesená",J225,0)</f>
        <v>0</v>
      </c>
      <c r="BH225" s="193">
        <f>IF(N225="sníž. přenesená",J225,0)</f>
        <v>0</v>
      </c>
      <c r="BI225" s="193">
        <f>IF(N225="nulová",J225,0)</f>
        <v>0</v>
      </c>
      <c r="BJ225" s="18" t="s">
        <v>86</v>
      </c>
      <c r="BK225" s="193">
        <f>ROUND(I225*H225,2)</f>
        <v>0</v>
      </c>
      <c r="BL225" s="18" t="s">
        <v>284</v>
      </c>
      <c r="BM225" s="192" t="s">
        <v>1025</v>
      </c>
    </row>
    <row r="226" spans="2:51" s="12" customFormat="1" ht="11.25">
      <c r="B226" s="194"/>
      <c r="C226" s="195"/>
      <c r="D226" s="196" t="s">
        <v>154</v>
      </c>
      <c r="E226" s="197" t="s">
        <v>19</v>
      </c>
      <c r="F226" s="198" t="s">
        <v>904</v>
      </c>
      <c r="G226" s="195"/>
      <c r="H226" s="197" t="s">
        <v>19</v>
      </c>
      <c r="I226" s="199"/>
      <c r="J226" s="195"/>
      <c r="K226" s="195"/>
      <c r="L226" s="200"/>
      <c r="M226" s="201"/>
      <c r="N226" s="202"/>
      <c r="O226" s="202"/>
      <c r="P226" s="202"/>
      <c r="Q226" s="202"/>
      <c r="R226" s="202"/>
      <c r="S226" s="202"/>
      <c r="T226" s="203"/>
      <c r="AT226" s="204" t="s">
        <v>154</v>
      </c>
      <c r="AU226" s="204" t="s">
        <v>88</v>
      </c>
      <c r="AV226" s="12" t="s">
        <v>86</v>
      </c>
      <c r="AW226" s="12" t="s">
        <v>38</v>
      </c>
      <c r="AX226" s="12" t="s">
        <v>78</v>
      </c>
      <c r="AY226" s="204" t="s">
        <v>141</v>
      </c>
    </row>
    <row r="227" spans="2:51" s="12" customFormat="1" ht="11.25">
      <c r="B227" s="194"/>
      <c r="C227" s="195"/>
      <c r="D227" s="196" t="s">
        <v>154</v>
      </c>
      <c r="E227" s="197" t="s">
        <v>19</v>
      </c>
      <c r="F227" s="198" t="s">
        <v>1021</v>
      </c>
      <c r="G227" s="195"/>
      <c r="H227" s="197" t="s">
        <v>19</v>
      </c>
      <c r="I227" s="199"/>
      <c r="J227" s="195"/>
      <c r="K227" s="195"/>
      <c r="L227" s="200"/>
      <c r="M227" s="201"/>
      <c r="N227" s="202"/>
      <c r="O227" s="202"/>
      <c r="P227" s="202"/>
      <c r="Q227" s="202"/>
      <c r="R227" s="202"/>
      <c r="S227" s="202"/>
      <c r="T227" s="203"/>
      <c r="AT227" s="204" t="s">
        <v>154</v>
      </c>
      <c r="AU227" s="204" t="s">
        <v>88</v>
      </c>
      <c r="AV227" s="12" t="s">
        <v>86</v>
      </c>
      <c r="AW227" s="12" t="s">
        <v>38</v>
      </c>
      <c r="AX227" s="12" t="s">
        <v>78</v>
      </c>
      <c r="AY227" s="204" t="s">
        <v>141</v>
      </c>
    </row>
    <row r="228" spans="2:51" s="13" customFormat="1" ht="11.25">
      <c r="B228" s="205"/>
      <c r="C228" s="206"/>
      <c r="D228" s="196" t="s">
        <v>154</v>
      </c>
      <c r="E228" s="207" t="s">
        <v>19</v>
      </c>
      <c r="F228" s="208" t="s">
        <v>152</v>
      </c>
      <c r="G228" s="206"/>
      <c r="H228" s="209">
        <v>3</v>
      </c>
      <c r="I228" s="210"/>
      <c r="J228" s="206"/>
      <c r="K228" s="206"/>
      <c r="L228" s="211"/>
      <c r="M228" s="212"/>
      <c r="N228" s="213"/>
      <c r="O228" s="213"/>
      <c r="P228" s="213"/>
      <c r="Q228" s="213"/>
      <c r="R228" s="213"/>
      <c r="S228" s="213"/>
      <c r="T228" s="214"/>
      <c r="AT228" s="215" t="s">
        <v>154</v>
      </c>
      <c r="AU228" s="215" t="s">
        <v>88</v>
      </c>
      <c r="AV228" s="13" t="s">
        <v>88</v>
      </c>
      <c r="AW228" s="13" t="s">
        <v>38</v>
      </c>
      <c r="AX228" s="13" t="s">
        <v>78</v>
      </c>
      <c r="AY228" s="215" t="s">
        <v>141</v>
      </c>
    </row>
    <row r="229" spans="2:51" s="15" customFormat="1" ht="11.25">
      <c r="B229" s="227"/>
      <c r="C229" s="228"/>
      <c r="D229" s="196" t="s">
        <v>154</v>
      </c>
      <c r="E229" s="229" t="s">
        <v>19</v>
      </c>
      <c r="F229" s="230" t="s">
        <v>193</v>
      </c>
      <c r="G229" s="228"/>
      <c r="H229" s="231">
        <v>3</v>
      </c>
      <c r="I229" s="232"/>
      <c r="J229" s="228"/>
      <c r="K229" s="228"/>
      <c r="L229" s="233"/>
      <c r="M229" s="234"/>
      <c r="N229" s="235"/>
      <c r="O229" s="235"/>
      <c r="P229" s="235"/>
      <c r="Q229" s="235"/>
      <c r="R229" s="235"/>
      <c r="S229" s="235"/>
      <c r="T229" s="236"/>
      <c r="AT229" s="237" t="s">
        <v>154</v>
      </c>
      <c r="AU229" s="237" t="s">
        <v>88</v>
      </c>
      <c r="AV229" s="15" t="s">
        <v>151</v>
      </c>
      <c r="AW229" s="15" t="s">
        <v>38</v>
      </c>
      <c r="AX229" s="15" t="s">
        <v>86</v>
      </c>
      <c r="AY229" s="237" t="s">
        <v>141</v>
      </c>
    </row>
    <row r="230" spans="2:65" s="1" customFormat="1" ht="24" customHeight="1">
      <c r="B230" s="35"/>
      <c r="C230" s="240" t="s">
        <v>414</v>
      </c>
      <c r="D230" s="240" t="s">
        <v>227</v>
      </c>
      <c r="E230" s="241" t="s">
        <v>1026</v>
      </c>
      <c r="F230" s="242" t="s">
        <v>1027</v>
      </c>
      <c r="G230" s="243" t="s">
        <v>287</v>
      </c>
      <c r="H230" s="244">
        <v>3.3</v>
      </c>
      <c r="I230" s="245"/>
      <c r="J230" s="246">
        <f>ROUND(I230*H230,2)</f>
        <v>0</v>
      </c>
      <c r="K230" s="242" t="s">
        <v>451</v>
      </c>
      <c r="L230" s="247"/>
      <c r="M230" s="248" t="s">
        <v>19</v>
      </c>
      <c r="N230" s="249" t="s">
        <v>49</v>
      </c>
      <c r="O230" s="64"/>
      <c r="P230" s="190">
        <f>O230*H230</f>
        <v>0</v>
      </c>
      <c r="Q230" s="190">
        <v>0</v>
      </c>
      <c r="R230" s="190">
        <f>Q230*H230</f>
        <v>0</v>
      </c>
      <c r="S230" s="190">
        <v>0</v>
      </c>
      <c r="T230" s="191">
        <f>S230*H230</f>
        <v>0</v>
      </c>
      <c r="AR230" s="192" t="s">
        <v>383</v>
      </c>
      <c r="AT230" s="192" t="s">
        <v>227</v>
      </c>
      <c r="AU230" s="192" t="s">
        <v>88</v>
      </c>
      <c r="AY230" s="18" t="s">
        <v>141</v>
      </c>
      <c r="BE230" s="193">
        <f>IF(N230="základní",J230,0)</f>
        <v>0</v>
      </c>
      <c r="BF230" s="193">
        <f>IF(N230="snížená",J230,0)</f>
        <v>0</v>
      </c>
      <c r="BG230" s="193">
        <f>IF(N230="zákl. přenesená",J230,0)</f>
        <v>0</v>
      </c>
      <c r="BH230" s="193">
        <f>IF(N230="sníž. přenesená",J230,0)</f>
        <v>0</v>
      </c>
      <c r="BI230" s="193">
        <f>IF(N230="nulová",J230,0)</f>
        <v>0</v>
      </c>
      <c r="BJ230" s="18" t="s">
        <v>86</v>
      </c>
      <c r="BK230" s="193">
        <f>ROUND(I230*H230,2)</f>
        <v>0</v>
      </c>
      <c r="BL230" s="18" t="s">
        <v>284</v>
      </c>
      <c r="BM230" s="192" t="s">
        <v>1028</v>
      </c>
    </row>
    <row r="231" spans="2:65" s="1" customFormat="1" ht="24" customHeight="1">
      <c r="B231" s="35"/>
      <c r="C231" s="181" t="s">
        <v>419</v>
      </c>
      <c r="D231" s="181" t="s">
        <v>146</v>
      </c>
      <c r="E231" s="182" t="s">
        <v>1029</v>
      </c>
      <c r="F231" s="183" t="s">
        <v>1030</v>
      </c>
      <c r="G231" s="184" t="s">
        <v>149</v>
      </c>
      <c r="H231" s="185">
        <v>2.8</v>
      </c>
      <c r="I231" s="186"/>
      <c r="J231" s="187">
        <f>ROUND(I231*H231,2)</f>
        <v>0</v>
      </c>
      <c r="K231" s="183" t="s">
        <v>150</v>
      </c>
      <c r="L231" s="39"/>
      <c r="M231" s="188" t="s">
        <v>19</v>
      </c>
      <c r="N231" s="189" t="s">
        <v>49</v>
      </c>
      <c r="O231" s="64"/>
      <c r="P231" s="190">
        <f>O231*H231</f>
        <v>0</v>
      </c>
      <c r="Q231" s="190">
        <v>0.009</v>
      </c>
      <c r="R231" s="190">
        <f>Q231*H231</f>
        <v>0.025199999999999997</v>
      </c>
      <c r="S231" s="190">
        <v>0</v>
      </c>
      <c r="T231" s="191">
        <f>S231*H231</f>
        <v>0</v>
      </c>
      <c r="AR231" s="192" t="s">
        <v>284</v>
      </c>
      <c r="AT231" s="192" t="s">
        <v>146</v>
      </c>
      <c r="AU231" s="192" t="s">
        <v>88</v>
      </c>
      <c r="AY231" s="18" t="s">
        <v>141</v>
      </c>
      <c r="BE231" s="193">
        <f>IF(N231="základní",J231,0)</f>
        <v>0</v>
      </c>
      <c r="BF231" s="193">
        <f>IF(N231="snížená",J231,0)</f>
        <v>0</v>
      </c>
      <c r="BG231" s="193">
        <f>IF(N231="zákl. přenesená",J231,0)</f>
        <v>0</v>
      </c>
      <c r="BH231" s="193">
        <f>IF(N231="sníž. přenesená",J231,0)</f>
        <v>0</v>
      </c>
      <c r="BI231" s="193">
        <f>IF(N231="nulová",J231,0)</f>
        <v>0</v>
      </c>
      <c r="BJ231" s="18" t="s">
        <v>86</v>
      </c>
      <c r="BK231" s="193">
        <f>ROUND(I231*H231,2)</f>
        <v>0</v>
      </c>
      <c r="BL231" s="18" t="s">
        <v>284</v>
      </c>
      <c r="BM231" s="192" t="s">
        <v>1031</v>
      </c>
    </row>
    <row r="232" spans="2:47" s="1" customFormat="1" ht="29.25">
      <c r="B232" s="35"/>
      <c r="C232" s="36"/>
      <c r="D232" s="196" t="s">
        <v>200</v>
      </c>
      <c r="E232" s="36"/>
      <c r="F232" s="238" t="s">
        <v>1032</v>
      </c>
      <c r="G232" s="36"/>
      <c r="H232" s="36"/>
      <c r="I232" s="108"/>
      <c r="J232" s="36"/>
      <c r="K232" s="36"/>
      <c r="L232" s="39"/>
      <c r="M232" s="239"/>
      <c r="N232" s="64"/>
      <c r="O232" s="64"/>
      <c r="P232" s="64"/>
      <c r="Q232" s="64"/>
      <c r="R232" s="64"/>
      <c r="S232" s="64"/>
      <c r="T232" s="65"/>
      <c r="AT232" s="18" t="s">
        <v>200</v>
      </c>
      <c r="AU232" s="18" t="s">
        <v>88</v>
      </c>
    </row>
    <row r="233" spans="2:51" s="12" customFormat="1" ht="11.25">
      <c r="B233" s="194"/>
      <c r="C233" s="195"/>
      <c r="D233" s="196" t="s">
        <v>154</v>
      </c>
      <c r="E233" s="197" t="s">
        <v>19</v>
      </c>
      <c r="F233" s="198" t="s">
        <v>904</v>
      </c>
      <c r="G233" s="195"/>
      <c r="H233" s="197" t="s">
        <v>19</v>
      </c>
      <c r="I233" s="199"/>
      <c r="J233" s="195"/>
      <c r="K233" s="195"/>
      <c r="L233" s="200"/>
      <c r="M233" s="201"/>
      <c r="N233" s="202"/>
      <c r="O233" s="202"/>
      <c r="P233" s="202"/>
      <c r="Q233" s="202"/>
      <c r="R233" s="202"/>
      <c r="S233" s="202"/>
      <c r="T233" s="203"/>
      <c r="AT233" s="204" t="s">
        <v>154</v>
      </c>
      <c r="AU233" s="204" t="s">
        <v>88</v>
      </c>
      <c r="AV233" s="12" t="s">
        <v>86</v>
      </c>
      <c r="AW233" s="12" t="s">
        <v>38</v>
      </c>
      <c r="AX233" s="12" t="s">
        <v>78</v>
      </c>
      <c r="AY233" s="204" t="s">
        <v>141</v>
      </c>
    </row>
    <row r="234" spans="2:51" s="12" customFormat="1" ht="11.25">
      <c r="B234" s="194"/>
      <c r="C234" s="195"/>
      <c r="D234" s="196" t="s">
        <v>154</v>
      </c>
      <c r="E234" s="197" t="s">
        <v>19</v>
      </c>
      <c r="F234" s="198" t="s">
        <v>1021</v>
      </c>
      <c r="G234" s="195"/>
      <c r="H234" s="197" t="s">
        <v>19</v>
      </c>
      <c r="I234" s="199"/>
      <c r="J234" s="195"/>
      <c r="K234" s="195"/>
      <c r="L234" s="200"/>
      <c r="M234" s="201"/>
      <c r="N234" s="202"/>
      <c r="O234" s="202"/>
      <c r="P234" s="202"/>
      <c r="Q234" s="202"/>
      <c r="R234" s="202"/>
      <c r="S234" s="202"/>
      <c r="T234" s="203"/>
      <c r="AT234" s="204" t="s">
        <v>154</v>
      </c>
      <c r="AU234" s="204" t="s">
        <v>88</v>
      </c>
      <c r="AV234" s="12" t="s">
        <v>86</v>
      </c>
      <c r="AW234" s="12" t="s">
        <v>38</v>
      </c>
      <c r="AX234" s="12" t="s">
        <v>78</v>
      </c>
      <c r="AY234" s="204" t="s">
        <v>141</v>
      </c>
    </row>
    <row r="235" spans="2:51" s="13" customFormat="1" ht="11.25">
      <c r="B235" s="205"/>
      <c r="C235" s="206"/>
      <c r="D235" s="196" t="s">
        <v>154</v>
      </c>
      <c r="E235" s="207" t="s">
        <v>19</v>
      </c>
      <c r="F235" s="208" t="s">
        <v>1033</v>
      </c>
      <c r="G235" s="206"/>
      <c r="H235" s="209">
        <v>2.8</v>
      </c>
      <c r="I235" s="210"/>
      <c r="J235" s="206"/>
      <c r="K235" s="206"/>
      <c r="L235" s="211"/>
      <c r="M235" s="212"/>
      <c r="N235" s="213"/>
      <c r="O235" s="213"/>
      <c r="P235" s="213"/>
      <c r="Q235" s="213"/>
      <c r="R235" s="213"/>
      <c r="S235" s="213"/>
      <c r="T235" s="214"/>
      <c r="AT235" s="215" t="s">
        <v>154</v>
      </c>
      <c r="AU235" s="215" t="s">
        <v>88</v>
      </c>
      <c r="AV235" s="13" t="s">
        <v>88</v>
      </c>
      <c r="AW235" s="13" t="s">
        <v>38</v>
      </c>
      <c r="AX235" s="13" t="s">
        <v>78</v>
      </c>
      <c r="AY235" s="215" t="s">
        <v>141</v>
      </c>
    </row>
    <row r="236" spans="2:51" s="15" customFormat="1" ht="11.25">
      <c r="B236" s="227"/>
      <c r="C236" s="228"/>
      <c r="D236" s="196" t="s">
        <v>154</v>
      </c>
      <c r="E236" s="229" t="s">
        <v>19</v>
      </c>
      <c r="F236" s="230" t="s">
        <v>193</v>
      </c>
      <c r="G236" s="228"/>
      <c r="H236" s="231">
        <v>2.8</v>
      </c>
      <c r="I236" s="232"/>
      <c r="J236" s="228"/>
      <c r="K236" s="228"/>
      <c r="L236" s="233"/>
      <c r="M236" s="234"/>
      <c r="N236" s="235"/>
      <c r="O236" s="235"/>
      <c r="P236" s="235"/>
      <c r="Q236" s="235"/>
      <c r="R236" s="235"/>
      <c r="S236" s="235"/>
      <c r="T236" s="236"/>
      <c r="AT236" s="237" t="s">
        <v>154</v>
      </c>
      <c r="AU236" s="237" t="s">
        <v>88</v>
      </c>
      <c r="AV236" s="15" t="s">
        <v>151</v>
      </c>
      <c r="AW236" s="15" t="s">
        <v>38</v>
      </c>
      <c r="AX236" s="15" t="s">
        <v>86</v>
      </c>
      <c r="AY236" s="237" t="s">
        <v>141</v>
      </c>
    </row>
    <row r="237" spans="2:65" s="1" customFormat="1" ht="24" customHeight="1">
      <c r="B237" s="35"/>
      <c r="C237" s="240" t="s">
        <v>425</v>
      </c>
      <c r="D237" s="240" t="s">
        <v>227</v>
      </c>
      <c r="E237" s="241" t="s">
        <v>1034</v>
      </c>
      <c r="F237" s="242" t="s">
        <v>1035</v>
      </c>
      <c r="G237" s="243" t="s">
        <v>149</v>
      </c>
      <c r="H237" s="244">
        <v>3.36</v>
      </c>
      <c r="I237" s="245"/>
      <c r="J237" s="246">
        <f>ROUND(I237*H237,2)</f>
        <v>0</v>
      </c>
      <c r="K237" s="242" t="s">
        <v>451</v>
      </c>
      <c r="L237" s="247"/>
      <c r="M237" s="248" t="s">
        <v>19</v>
      </c>
      <c r="N237" s="249" t="s">
        <v>49</v>
      </c>
      <c r="O237" s="64"/>
      <c r="P237" s="190">
        <f>O237*H237</f>
        <v>0</v>
      </c>
      <c r="Q237" s="190">
        <v>0</v>
      </c>
      <c r="R237" s="190">
        <f>Q237*H237</f>
        <v>0</v>
      </c>
      <c r="S237" s="190">
        <v>0</v>
      </c>
      <c r="T237" s="191">
        <f>S237*H237</f>
        <v>0</v>
      </c>
      <c r="AR237" s="192" t="s">
        <v>383</v>
      </c>
      <c r="AT237" s="192" t="s">
        <v>227</v>
      </c>
      <c r="AU237" s="192" t="s">
        <v>88</v>
      </c>
      <c r="AY237" s="18" t="s">
        <v>141</v>
      </c>
      <c r="BE237" s="193">
        <f>IF(N237="základní",J237,0)</f>
        <v>0</v>
      </c>
      <c r="BF237" s="193">
        <f>IF(N237="snížená",J237,0)</f>
        <v>0</v>
      </c>
      <c r="BG237" s="193">
        <f>IF(N237="zákl. přenesená",J237,0)</f>
        <v>0</v>
      </c>
      <c r="BH237" s="193">
        <f>IF(N237="sníž. přenesená",J237,0)</f>
        <v>0</v>
      </c>
      <c r="BI237" s="193">
        <f>IF(N237="nulová",J237,0)</f>
        <v>0</v>
      </c>
      <c r="BJ237" s="18" t="s">
        <v>86</v>
      </c>
      <c r="BK237" s="193">
        <f>ROUND(I237*H237,2)</f>
        <v>0</v>
      </c>
      <c r="BL237" s="18" t="s">
        <v>284</v>
      </c>
      <c r="BM237" s="192" t="s">
        <v>1036</v>
      </c>
    </row>
    <row r="238" spans="2:65" s="1" customFormat="1" ht="24" customHeight="1">
      <c r="B238" s="35"/>
      <c r="C238" s="181" t="s">
        <v>434</v>
      </c>
      <c r="D238" s="181" t="s">
        <v>146</v>
      </c>
      <c r="E238" s="182" t="s">
        <v>1037</v>
      </c>
      <c r="F238" s="183" t="s">
        <v>1038</v>
      </c>
      <c r="G238" s="184" t="s">
        <v>149</v>
      </c>
      <c r="H238" s="185">
        <v>3.16</v>
      </c>
      <c r="I238" s="186"/>
      <c r="J238" s="187">
        <f>ROUND(I238*H238,2)</f>
        <v>0</v>
      </c>
      <c r="K238" s="183" t="s">
        <v>150</v>
      </c>
      <c r="L238" s="39"/>
      <c r="M238" s="188" t="s">
        <v>19</v>
      </c>
      <c r="N238" s="189" t="s">
        <v>49</v>
      </c>
      <c r="O238" s="64"/>
      <c r="P238" s="190">
        <f>O238*H238</f>
        <v>0</v>
      </c>
      <c r="Q238" s="190">
        <v>0</v>
      </c>
      <c r="R238" s="190">
        <f>Q238*H238</f>
        <v>0</v>
      </c>
      <c r="S238" s="190">
        <v>0</v>
      </c>
      <c r="T238" s="191">
        <f>S238*H238</f>
        <v>0</v>
      </c>
      <c r="AR238" s="192" t="s">
        <v>284</v>
      </c>
      <c r="AT238" s="192" t="s">
        <v>146</v>
      </c>
      <c r="AU238" s="192" t="s">
        <v>88</v>
      </c>
      <c r="AY238" s="18" t="s">
        <v>141</v>
      </c>
      <c r="BE238" s="193">
        <f>IF(N238="základní",J238,0)</f>
        <v>0</v>
      </c>
      <c r="BF238" s="193">
        <f>IF(N238="snížená",J238,0)</f>
        <v>0</v>
      </c>
      <c r="BG238" s="193">
        <f>IF(N238="zákl. přenesená",J238,0)</f>
        <v>0</v>
      </c>
      <c r="BH238" s="193">
        <f>IF(N238="sníž. přenesená",J238,0)</f>
        <v>0</v>
      </c>
      <c r="BI238" s="193">
        <f>IF(N238="nulová",J238,0)</f>
        <v>0</v>
      </c>
      <c r="BJ238" s="18" t="s">
        <v>86</v>
      </c>
      <c r="BK238" s="193">
        <f>ROUND(I238*H238,2)</f>
        <v>0</v>
      </c>
      <c r="BL238" s="18" t="s">
        <v>284</v>
      </c>
      <c r="BM238" s="192" t="s">
        <v>1039</v>
      </c>
    </row>
    <row r="239" spans="2:47" s="1" customFormat="1" ht="29.25">
      <c r="B239" s="35"/>
      <c r="C239" s="36"/>
      <c r="D239" s="196" t="s">
        <v>200</v>
      </c>
      <c r="E239" s="36"/>
      <c r="F239" s="238" t="s">
        <v>1032</v>
      </c>
      <c r="G239" s="36"/>
      <c r="H239" s="36"/>
      <c r="I239" s="108"/>
      <c r="J239" s="36"/>
      <c r="K239" s="36"/>
      <c r="L239" s="39"/>
      <c r="M239" s="239"/>
      <c r="N239" s="64"/>
      <c r="O239" s="64"/>
      <c r="P239" s="64"/>
      <c r="Q239" s="64"/>
      <c r="R239" s="64"/>
      <c r="S239" s="64"/>
      <c r="T239" s="65"/>
      <c r="AT239" s="18" t="s">
        <v>200</v>
      </c>
      <c r="AU239" s="18" t="s">
        <v>88</v>
      </c>
    </row>
    <row r="240" spans="2:65" s="1" customFormat="1" ht="24" customHeight="1">
      <c r="B240" s="35"/>
      <c r="C240" s="181" t="s">
        <v>440</v>
      </c>
      <c r="D240" s="181" t="s">
        <v>146</v>
      </c>
      <c r="E240" s="182" t="s">
        <v>1040</v>
      </c>
      <c r="F240" s="183" t="s">
        <v>1041</v>
      </c>
      <c r="G240" s="184" t="s">
        <v>149</v>
      </c>
      <c r="H240" s="185">
        <v>3.16</v>
      </c>
      <c r="I240" s="186"/>
      <c r="J240" s="187">
        <f>ROUND(I240*H240,2)</f>
        <v>0</v>
      </c>
      <c r="K240" s="183" t="s">
        <v>150</v>
      </c>
      <c r="L240" s="39"/>
      <c r="M240" s="188" t="s">
        <v>19</v>
      </c>
      <c r="N240" s="189" t="s">
        <v>49</v>
      </c>
      <c r="O240" s="64"/>
      <c r="P240" s="190">
        <f>O240*H240</f>
        <v>0</v>
      </c>
      <c r="Q240" s="190">
        <v>0</v>
      </c>
      <c r="R240" s="190">
        <f>Q240*H240</f>
        <v>0</v>
      </c>
      <c r="S240" s="190">
        <v>0</v>
      </c>
      <c r="T240" s="191">
        <f>S240*H240</f>
        <v>0</v>
      </c>
      <c r="AR240" s="192" t="s">
        <v>284</v>
      </c>
      <c r="AT240" s="192" t="s">
        <v>146</v>
      </c>
      <c r="AU240" s="192" t="s">
        <v>88</v>
      </c>
      <c r="AY240" s="18" t="s">
        <v>141</v>
      </c>
      <c r="BE240" s="193">
        <f>IF(N240="základní",J240,0)</f>
        <v>0</v>
      </c>
      <c r="BF240" s="193">
        <f>IF(N240="snížená",J240,0)</f>
        <v>0</v>
      </c>
      <c r="BG240" s="193">
        <f>IF(N240="zákl. přenesená",J240,0)</f>
        <v>0</v>
      </c>
      <c r="BH240" s="193">
        <f>IF(N240="sníž. přenesená",J240,0)</f>
        <v>0</v>
      </c>
      <c r="BI240" s="193">
        <f>IF(N240="nulová",J240,0)</f>
        <v>0</v>
      </c>
      <c r="BJ240" s="18" t="s">
        <v>86</v>
      </c>
      <c r="BK240" s="193">
        <f>ROUND(I240*H240,2)</f>
        <v>0</v>
      </c>
      <c r="BL240" s="18" t="s">
        <v>284</v>
      </c>
      <c r="BM240" s="192" t="s">
        <v>1042</v>
      </c>
    </row>
    <row r="241" spans="2:47" s="1" customFormat="1" ht="29.25">
      <c r="B241" s="35"/>
      <c r="C241" s="36"/>
      <c r="D241" s="196" t="s">
        <v>200</v>
      </c>
      <c r="E241" s="36"/>
      <c r="F241" s="238" t="s">
        <v>1032</v>
      </c>
      <c r="G241" s="36"/>
      <c r="H241" s="36"/>
      <c r="I241" s="108"/>
      <c r="J241" s="36"/>
      <c r="K241" s="36"/>
      <c r="L241" s="39"/>
      <c r="M241" s="239"/>
      <c r="N241" s="64"/>
      <c r="O241" s="64"/>
      <c r="P241" s="64"/>
      <c r="Q241" s="64"/>
      <c r="R241" s="64"/>
      <c r="S241" s="64"/>
      <c r="T241" s="65"/>
      <c r="AT241" s="18" t="s">
        <v>200</v>
      </c>
      <c r="AU241" s="18" t="s">
        <v>88</v>
      </c>
    </row>
    <row r="242" spans="2:65" s="1" customFormat="1" ht="24" customHeight="1">
      <c r="B242" s="35"/>
      <c r="C242" s="181" t="s">
        <v>448</v>
      </c>
      <c r="D242" s="181" t="s">
        <v>146</v>
      </c>
      <c r="E242" s="182" t="s">
        <v>1043</v>
      </c>
      <c r="F242" s="183" t="s">
        <v>1044</v>
      </c>
      <c r="G242" s="184" t="s">
        <v>443</v>
      </c>
      <c r="H242" s="250"/>
      <c r="I242" s="186"/>
      <c r="J242" s="187">
        <f>ROUND(I242*H242,2)</f>
        <v>0</v>
      </c>
      <c r="K242" s="183" t="s">
        <v>150</v>
      </c>
      <c r="L242" s="39"/>
      <c r="M242" s="188" t="s">
        <v>19</v>
      </c>
      <c r="N242" s="189" t="s">
        <v>49</v>
      </c>
      <c r="O242" s="64"/>
      <c r="P242" s="190">
        <f>O242*H242</f>
        <v>0</v>
      </c>
      <c r="Q242" s="190">
        <v>0</v>
      </c>
      <c r="R242" s="190">
        <f>Q242*H242</f>
        <v>0</v>
      </c>
      <c r="S242" s="190">
        <v>0</v>
      </c>
      <c r="T242" s="191">
        <f>S242*H242</f>
        <v>0</v>
      </c>
      <c r="AR242" s="192" t="s">
        <v>284</v>
      </c>
      <c r="AT242" s="192" t="s">
        <v>146</v>
      </c>
      <c r="AU242" s="192" t="s">
        <v>88</v>
      </c>
      <c r="AY242" s="18" t="s">
        <v>141</v>
      </c>
      <c r="BE242" s="193">
        <f>IF(N242="základní",J242,0)</f>
        <v>0</v>
      </c>
      <c r="BF242" s="193">
        <f>IF(N242="snížená",J242,0)</f>
        <v>0</v>
      </c>
      <c r="BG242" s="193">
        <f>IF(N242="zákl. přenesená",J242,0)</f>
        <v>0</v>
      </c>
      <c r="BH242" s="193">
        <f>IF(N242="sníž. přenesená",J242,0)</f>
        <v>0</v>
      </c>
      <c r="BI242" s="193">
        <f>IF(N242="nulová",J242,0)</f>
        <v>0</v>
      </c>
      <c r="BJ242" s="18" t="s">
        <v>86</v>
      </c>
      <c r="BK242" s="193">
        <f>ROUND(I242*H242,2)</f>
        <v>0</v>
      </c>
      <c r="BL242" s="18" t="s">
        <v>284</v>
      </c>
      <c r="BM242" s="192" t="s">
        <v>1045</v>
      </c>
    </row>
    <row r="243" spans="2:47" s="1" customFormat="1" ht="78">
      <c r="B243" s="35"/>
      <c r="C243" s="36"/>
      <c r="D243" s="196" t="s">
        <v>200</v>
      </c>
      <c r="E243" s="36"/>
      <c r="F243" s="238" t="s">
        <v>1009</v>
      </c>
      <c r="G243" s="36"/>
      <c r="H243" s="36"/>
      <c r="I243" s="108"/>
      <c r="J243" s="36"/>
      <c r="K243" s="36"/>
      <c r="L243" s="39"/>
      <c r="M243" s="256"/>
      <c r="N243" s="253"/>
      <c r="O243" s="253"/>
      <c r="P243" s="253"/>
      <c r="Q243" s="253"/>
      <c r="R243" s="253"/>
      <c r="S243" s="253"/>
      <c r="T243" s="257"/>
      <c r="AT243" s="18" t="s">
        <v>200</v>
      </c>
      <c r="AU243" s="18" t="s">
        <v>88</v>
      </c>
    </row>
    <row r="244" spans="2:12" s="1" customFormat="1" ht="6.95" customHeight="1">
      <c r="B244" s="47"/>
      <c r="C244" s="48"/>
      <c r="D244" s="48"/>
      <c r="E244" s="48"/>
      <c r="F244" s="48"/>
      <c r="G244" s="48"/>
      <c r="H244" s="48"/>
      <c r="I244" s="132"/>
      <c r="J244" s="48"/>
      <c r="K244" s="48"/>
      <c r="L244" s="39"/>
    </row>
  </sheetData>
  <sheetProtection algorithmName="SHA-512" hashValue="ZHtrLjuYLJdo1BtJRiW8MPw769pPyS0R5dOl3hge46l0JWcQGwBHjO/ZsZs6297kAlfP3k5SRoWt093G/bfAVg==" saltValue="6Uof1nWUpwgxaTkhVIiVNQ6DJuXuQlvRsVRQOwvHUHIeRmPLsu3CuVfaVs13cxoSLw1pgrAM7ulzlboTnmhpaw==" spinCount="100000" sheet="1" objects="1" scenarios="1" formatColumns="0" formatRows="0" autoFilter="0"/>
  <autoFilter ref="C88:K243"/>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47"/>
      <c r="M2" s="347"/>
      <c r="N2" s="347"/>
      <c r="O2" s="347"/>
      <c r="P2" s="347"/>
      <c r="Q2" s="347"/>
      <c r="R2" s="347"/>
      <c r="S2" s="347"/>
      <c r="T2" s="347"/>
      <c r="U2" s="347"/>
      <c r="V2" s="347"/>
      <c r="AT2" s="18" t="s">
        <v>104</v>
      </c>
    </row>
    <row r="3" spans="2:46" ht="6.95" customHeight="1">
      <c r="B3" s="102"/>
      <c r="C3" s="103"/>
      <c r="D3" s="103"/>
      <c r="E3" s="103"/>
      <c r="F3" s="103"/>
      <c r="G3" s="103"/>
      <c r="H3" s="103"/>
      <c r="I3" s="104"/>
      <c r="J3" s="103"/>
      <c r="K3" s="103"/>
      <c r="L3" s="21"/>
      <c r="AT3" s="18" t="s">
        <v>88</v>
      </c>
    </row>
    <row r="4" spans="2:46" ht="24.95" customHeight="1">
      <c r="B4" s="21"/>
      <c r="D4" s="105" t="s">
        <v>105</v>
      </c>
      <c r="L4" s="21"/>
      <c r="M4" s="106" t="s">
        <v>10</v>
      </c>
      <c r="AT4" s="18" t="s">
        <v>4</v>
      </c>
    </row>
    <row r="5" spans="2:12" ht="6.95" customHeight="1">
      <c r="B5" s="21"/>
      <c r="L5" s="21"/>
    </row>
    <row r="6" spans="2:12" ht="12" customHeight="1">
      <c r="B6" s="21"/>
      <c r="D6" s="107" t="s">
        <v>16</v>
      </c>
      <c r="L6" s="21"/>
    </row>
    <row r="7" spans="2:12" ht="16.5" customHeight="1">
      <c r="B7" s="21"/>
      <c r="E7" s="376" t="str">
        <f>'Rekapitulace stavby'!K6</f>
        <v>REGENERACE PANELOVÉHO DOMU MATĚJE KOPECKÉHO 6, st.p.č. 2645, k.ú. CHEB, 650919</v>
      </c>
      <c r="F7" s="377"/>
      <c r="G7" s="377"/>
      <c r="H7" s="377"/>
      <c r="L7" s="21"/>
    </row>
    <row r="8" spans="2:12" s="1" customFormat="1" ht="12" customHeight="1">
      <c r="B8" s="39"/>
      <c r="D8" s="107" t="s">
        <v>106</v>
      </c>
      <c r="I8" s="108"/>
      <c r="L8" s="39"/>
    </row>
    <row r="9" spans="2:12" s="1" customFormat="1" ht="36.95" customHeight="1">
      <c r="B9" s="39"/>
      <c r="E9" s="378" t="s">
        <v>1046</v>
      </c>
      <c r="F9" s="379"/>
      <c r="G9" s="379"/>
      <c r="H9" s="379"/>
      <c r="I9" s="108"/>
      <c r="L9" s="39"/>
    </row>
    <row r="10" spans="2:12" s="1" customFormat="1" ht="11.25">
      <c r="B10" s="39"/>
      <c r="I10" s="108"/>
      <c r="L10" s="39"/>
    </row>
    <row r="11" spans="2:12" s="1" customFormat="1" ht="12" customHeight="1">
      <c r="B11" s="39"/>
      <c r="D11" s="107" t="s">
        <v>18</v>
      </c>
      <c r="F11" s="109" t="s">
        <v>19</v>
      </c>
      <c r="I11" s="110" t="s">
        <v>20</v>
      </c>
      <c r="J11" s="109" t="s">
        <v>19</v>
      </c>
      <c r="L11" s="39"/>
    </row>
    <row r="12" spans="2:12" s="1" customFormat="1" ht="12" customHeight="1">
      <c r="B12" s="39"/>
      <c r="D12" s="107" t="s">
        <v>22</v>
      </c>
      <c r="F12" s="109" t="s">
        <v>23</v>
      </c>
      <c r="I12" s="110" t="s">
        <v>24</v>
      </c>
      <c r="J12" s="111" t="str">
        <f>'Rekapitulace stavby'!AN8</f>
        <v>3. 3. 2019</v>
      </c>
      <c r="L12" s="39"/>
    </row>
    <row r="13" spans="2:12" s="1" customFormat="1" ht="10.9" customHeight="1">
      <c r="B13" s="39"/>
      <c r="I13" s="108"/>
      <c r="L13" s="39"/>
    </row>
    <row r="14" spans="2:12" s="1" customFormat="1" ht="12" customHeight="1">
      <c r="B14" s="39"/>
      <c r="D14" s="107" t="s">
        <v>26</v>
      </c>
      <c r="I14" s="110" t="s">
        <v>27</v>
      </c>
      <c r="J14" s="109" t="s">
        <v>28</v>
      </c>
      <c r="L14" s="39"/>
    </row>
    <row r="15" spans="2:12" s="1" customFormat="1" ht="18" customHeight="1">
      <c r="B15" s="39"/>
      <c r="E15" s="109" t="s">
        <v>29</v>
      </c>
      <c r="I15" s="110" t="s">
        <v>30</v>
      </c>
      <c r="J15" s="109" t="s">
        <v>31</v>
      </c>
      <c r="L15" s="39"/>
    </row>
    <row r="16" spans="2:12" s="1" customFormat="1" ht="6.95" customHeight="1">
      <c r="B16" s="39"/>
      <c r="I16" s="108"/>
      <c r="L16" s="39"/>
    </row>
    <row r="17" spans="2:12" s="1" customFormat="1" ht="12" customHeight="1">
      <c r="B17" s="39"/>
      <c r="D17" s="107" t="s">
        <v>32</v>
      </c>
      <c r="I17" s="110" t="s">
        <v>27</v>
      </c>
      <c r="J17" s="31" t="str">
        <f>'Rekapitulace stavby'!AN13</f>
        <v>Vyplň údaj</v>
      </c>
      <c r="L17" s="39"/>
    </row>
    <row r="18" spans="2:12" s="1" customFormat="1" ht="18" customHeight="1">
      <c r="B18" s="39"/>
      <c r="E18" s="380" t="str">
        <f>'Rekapitulace stavby'!E14</f>
        <v>Vyplň údaj</v>
      </c>
      <c r="F18" s="381"/>
      <c r="G18" s="381"/>
      <c r="H18" s="381"/>
      <c r="I18" s="110" t="s">
        <v>30</v>
      </c>
      <c r="J18" s="31" t="str">
        <f>'Rekapitulace stavby'!AN14</f>
        <v>Vyplň údaj</v>
      </c>
      <c r="L18" s="39"/>
    </row>
    <row r="19" spans="2:12" s="1" customFormat="1" ht="6.95" customHeight="1">
      <c r="B19" s="39"/>
      <c r="I19" s="108"/>
      <c r="L19" s="39"/>
    </row>
    <row r="20" spans="2:12" s="1" customFormat="1" ht="12" customHeight="1">
      <c r="B20" s="39"/>
      <c r="D20" s="107" t="s">
        <v>34</v>
      </c>
      <c r="I20" s="110" t="s">
        <v>27</v>
      </c>
      <c r="J20" s="109" t="s">
        <v>35</v>
      </c>
      <c r="L20" s="39"/>
    </row>
    <row r="21" spans="2:12" s="1" customFormat="1" ht="18" customHeight="1">
      <c r="B21" s="39"/>
      <c r="E21" s="109" t="s">
        <v>36</v>
      </c>
      <c r="I21" s="110" t="s">
        <v>30</v>
      </c>
      <c r="J21" s="109" t="s">
        <v>37</v>
      </c>
      <c r="L21" s="39"/>
    </row>
    <row r="22" spans="2:12" s="1" customFormat="1" ht="6.95" customHeight="1">
      <c r="B22" s="39"/>
      <c r="I22" s="108"/>
      <c r="L22" s="39"/>
    </row>
    <row r="23" spans="2:12" s="1" customFormat="1" ht="12" customHeight="1">
      <c r="B23" s="39"/>
      <c r="D23" s="107" t="s">
        <v>39</v>
      </c>
      <c r="I23" s="110" t="s">
        <v>27</v>
      </c>
      <c r="J23" s="109" t="s">
        <v>40</v>
      </c>
      <c r="L23" s="39"/>
    </row>
    <row r="24" spans="2:12" s="1" customFormat="1" ht="18" customHeight="1">
      <c r="B24" s="39"/>
      <c r="E24" s="109" t="s">
        <v>41</v>
      </c>
      <c r="I24" s="110" t="s">
        <v>30</v>
      </c>
      <c r="J24" s="109" t="s">
        <v>19</v>
      </c>
      <c r="L24" s="39"/>
    </row>
    <row r="25" spans="2:12" s="1" customFormat="1" ht="6.95" customHeight="1">
      <c r="B25" s="39"/>
      <c r="I25" s="108"/>
      <c r="L25" s="39"/>
    </row>
    <row r="26" spans="2:12" s="1" customFormat="1" ht="12" customHeight="1">
      <c r="B26" s="39"/>
      <c r="D26" s="107" t="s">
        <v>42</v>
      </c>
      <c r="I26" s="108"/>
      <c r="L26" s="39"/>
    </row>
    <row r="27" spans="2:12" s="7" customFormat="1" ht="16.5" customHeight="1">
      <c r="B27" s="112"/>
      <c r="E27" s="382" t="s">
        <v>19</v>
      </c>
      <c r="F27" s="382"/>
      <c r="G27" s="382"/>
      <c r="H27" s="382"/>
      <c r="I27" s="113"/>
      <c r="L27" s="112"/>
    </row>
    <row r="28" spans="2:12" s="1" customFormat="1" ht="6.95" customHeight="1">
      <c r="B28" s="39"/>
      <c r="I28" s="108"/>
      <c r="L28" s="39"/>
    </row>
    <row r="29" spans="2:12" s="1" customFormat="1" ht="6.95" customHeight="1">
      <c r="B29" s="39"/>
      <c r="D29" s="60"/>
      <c r="E29" s="60"/>
      <c r="F29" s="60"/>
      <c r="G29" s="60"/>
      <c r="H29" s="60"/>
      <c r="I29" s="114"/>
      <c r="J29" s="60"/>
      <c r="K29" s="60"/>
      <c r="L29" s="39"/>
    </row>
    <row r="30" spans="2:12" s="1" customFormat="1" ht="25.35" customHeight="1">
      <c r="B30" s="39"/>
      <c r="D30" s="115" t="s">
        <v>44</v>
      </c>
      <c r="I30" s="108"/>
      <c r="J30" s="116">
        <f>ROUND(J84,2)</f>
        <v>0</v>
      </c>
      <c r="L30" s="39"/>
    </row>
    <row r="31" spans="2:12" s="1" customFormat="1" ht="6.95" customHeight="1">
      <c r="B31" s="39"/>
      <c r="D31" s="60"/>
      <c r="E31" s="60"/>
      <c r="F31" s="60"/>
      <c r="G31" s="60"/>
      <c r="H31" s="60"/>
      <c r="I31" s="114"/>
      <c r="J31" s="60"/>
      <c r="K31" s="60"/>
      <c r="L31" s="39"/>
    </row>
    <row r="32" spans="2:12" s="1" customFormat="1" ht="14.45" customHeight="1">
      <c r="B32" s="39"/>
      <c r="F32" s="117" t="s">
        <v>46</v>
      </c>
      <c r="I32" s="118" t="s">
        <v>45</v>
      </c>
      <c r="J32" s="117" t="s">
        <v>47</v>
      </c>
      <c r="L32" s="39"/>
    </row>
    <row r="33" spans="2:12" s="1" customFormat="1" ht="14.45" customHeight="1">
      <c r="B33" s="39"/>
      <c r="D33" s="119" t="s">
        <v>48</v>
      </c>
      <c r="E33" s="107" t="s">
        <v>49</v>
      </c>
      <c r="F33" s="120">
        <f>ROUND((SUM(BE84:BE100)),2)</f>
        <v>0</v>
      </c>
      <c r="I33" s="121">
        <v>0.21</v>
      </c>
      <c r="J33" s="120">
        <f>ROUND(((SUM(BE84:BE100))*I33),2)</f>
        <v>0</v>
      </c>
      <c r="L33" s="39"/>
    </row>
    <row r="34" spans="2:12" s="1" customFormat="1" ht="14.45" customHeight="1">
      <c r="B34" s="39"/>
      <c r="E34" s="107" t="s">
        <v>50</v>
      </c>
      <c r="F34" s="120">
        <f>ROUND((SUM(BF84:BF100)),2)</f>
        <v>0</v>
      </c>
      <c r="I34" s="121">
        <v>0.15</v>
      </c>
      <c r="J34" s="120">
        <f>ROUND(((SUM(BF84:BF100))*I34),2)</f>
        <v>0</v>
      </c>
      <c r="L34" s="39"/>
    </row>
    <row r="35" spans="2:12" s="1" customFormat="1" ht="14.45" customHeight="1" hidden="1">
      <c r="B35" s="39"/>
      <c r="E35" s="107" t="s">
        <v>51</v>
      </c>
      <c r="F35" s="120">
        <f>ROUND((SUM(BG84:BG100)),2)</f>
        <v>0</v>
      </c>
      <c r="I35" s="121">
        <v>0.21</v>
      </c>
      <c r="J35" s="120">
        <f>0</f>
        <v>0</v>
      </c>
      <c r="L35" s="39"/>
    </row>
    <row r="36" spans="2:12" s="1" customFormat="1" ht="14.45" customHeight="1" hidden="1">
      <c r="B36" s="39"/>
      <c r="E36" s="107" t="s">
        <v>52</v>
      </c>
      <c r="F36" s="120">
        <f>ROUND((SUM(BH84:BH100)),2)</f>
        <v>0</v>
      </c>
      <c r="I36" s="121">
        <v>0.15</v>
      </c>
      <c r="J36" s="120">
        <f>0</f>
        <v>0</v>
      </c>
      <c r="L36" s="39"/>
    </row>
    <row r="37" spans="2:12" s="1" customFormat="1" ht="14.45" customHeight="1" hidden="1">
      <c r="B37" s="39"/>
      <c r="E37" s="107" t="s">
        <v>53</v>
      </c>
      <c r="F37" s="120">
        <f>ROUND((SUM(BI84:BI100)),2)</f>
        <v>0</v>
      </c>
      <c r="I37" s="121">
        <v>0</v>
      </c>
      <c r="J37" s="120">
        <f>0</f>
        <v>0</v>
      </c>
      <c r="L37" s="39"/>
    </row>
    <row r="38" spans="2:12" s="1" customFormat="1" ht="6.95" customHeight="1">
      <c r="B38" s="39"/>
      <c r="I38" s="108"/>
      <c r="L38" s="39"/>
    </row>
    <row r="39" spans="2:12" s="1" customFormat="1" ht="25.35" customHeight="1">
      <c r="B39" s="39"/>
      <c r="C39" s="122"/>
      <c r="D39" s="123" t="s">
        <v>54</v>
      </c>
      <c r="E39" s="124"/>
      <c r="F39" s="124"/>
      <c r="G39" s="125" t="s">
        <v>55</v>
      </c>
      <c r="H39" s="126" t="s">
        <v>56</v>
      </c>
      <c r="I39" s="127"/>
      <c r="J39" s="128">
        <f>SUM(J30:J37)</f>
        <v>0</v>
      </c>
      <c r="K39" s="129"/>
      <c r="L39" s="39"/>
    </row>
    <row r="40" spans="2:12" s="1" customFormat="1" ht="14.45" customHeight="1">
      <c r="B40" s="130"/>
      <c r="C40" s="131"/>
      <c r="D40" s="131"/>
      <c r="E40" s="131"/>
      <c r="F40" s="131"/>
      <c r="G40" s="131"/>
      <c r="H40" s="131"/>
      <c r="I40" s="132"/>
      <c r="J40" s="131"/>
      <c r="K40" s="131"/>
      <c r="L40" s="39"/>
    </row>
    <row r="44" spans="2:12" s="1" customFormat="1" ht="6.95" customHeight="1">
      <c r="B44" s="133"/>
      <c r="C44" s="134"/>
      <c r="D44" s="134"/>
      <c r="E44" s="134"/>
      <c r="F44" s="134"/>
      <c r="G44" s="134"/>
      <c r="H44" s="134"/>
      <c r="I44" s="135"/>
      <c r="J44" s="134"/>
      <c r="K44" s="134"/>
      <c r="L44" s="39"/>
    </row>
    <row r="45" spans="2:12" s="1" customFormat="1" ht="24.95" customHeight="1">
      <c r="B45" s="35"/>
      <c r="C45" s="24" t="s">
        <v>108</v>
      </c>
      <c r="D45" s="36"/>
      <c r="E45" s="36"/>
      <c r="F45" s="36"/>
      <c r="G45" s="36"/>
      <c r="H45" s="36"/>
      <c r="I45" s="108"/>
      <c r="J45" s="36"/>
      <c r="K45" s="36"/>
      <c r="L45" s="39"/>
    </row>
    <row r="46" spans="2:12" s="1" customFormat="1" ht="6.95" customHeight="1">
      <c r="B46" s="35"/>
      <c r="C46" s="36"/>
      <c r="D46" s="36"/>
      <c r="E46" s="36"/>
      <c r="F46" s="36"/>
      <c r="G46" s="36"/>
      <c r="H46" s="36"/>
      <c r="I46" s="108"/>
      <c r="J46" s="36"/>
      <c r="K46" s="36"/>
      <c r="L46" s="39"/>
    </row>
    <row r="47" spans="2:12" s="1" customFormat="1" ht="12" customHeight="1">
      <c r="B47" s="35"/>
      <c r="C47" s="30" t="s">
        <v>16</v>
      </c>
      <c r="D47" s="36"/>
      <c r="E47" s="36"/>
      <c r="F47" s="36"/>
      <c r="G47" s="36"/>
      <c r="H47" s="36"/>
      <c r="I47" s="108"/>
      <c r="J47" s="36"/>
      <c r="K47" s="36"/>
      <c r="L47" s="39"/>
    </row>
    <row r="48" spans="2:12" s="1" customFormat="1" ht="16.5" customHeight="1">
      <c r="B48" s="35"/>
      <c r="C48" s="36"/>
      <c r="D48" s="36"/>
      <c r="E48" s="383" t="str">
        <f>E7</f>
        <v>REGENERACE PANELOVÉHO DOMU MATĚJE KOPECKÉHO 6, st.p.č. 2645, k.ú. CHEB, 650919</v>
      </c>
      <c r="F48" s="384"/>
      <c r="G48" s="384"/>
      <c r="H48" s="384"/>
      <c r="I48" s="108"/>
      <c r="J48" s="36"/>
      <c r="K48" s="36"/>
      <c r="L48" s="39"/>
    </row>
    <row r="49" spans="2:12" s="1" customFormat="1" ht="12" customHeight="1">
      <c r="B49" s="35"/>
      <c r="C49" s="30" t="s">
        <v>106</v>
      </c>
      <c r="D49" s="36"/>
      <c r="E49" s="36"/>
      <c r="F49" s="36"/>
      <c r="G49" s="36"/>
      <c r="H49" s="36"/>
      <c r="I49" s="108"/>
      <c r="J49" s="36"/>
      <c r="K49" s="36"/>
      <c r="L49" s="39"/>
    </row>
    <row r="50" spans="2:12" s="1" customFormat="1" ht="16.5" customHeight="1">
      <c r="B50" s="35"/>
      <c r="C50" s="36"/>
      <c r="D50" s="36"/>
      <c r="E50" s="356" t="str">
        <f>E9</f>
        <v>06 - VRN</v>
      </c>
      <c r="F50" s="385"/>
      <c r="G50" s="385"/>
      <c r="H50" s="385"/>
      <c r="I50" s="108"/>
      <c r="J50" s="36"/>
      <c r="K50" s="36"/>
      <c r="L50" s="39"/>
    </row>
    <row r="51" spans="2:12" s="1" customFormat="1" ht="6.95" customHeight="1">
      <c r="B51" s="35"/>
      <c r="C51" s="36"/>
      <c r="D51" s="36"/>
      <c r="E51" s="36"/>
      <c r="F51" s="36"/>
      <c r="G51" s="36"/>
      <c r="H51" s="36"/>
      <c r="I51" s="108"/>
      <c r="J51" s="36"/>
      <c r="K51" s="36"/>
      <c r="L51" s="39"/>
    </row>
    <row r="52" spans="2:12" s="1" customFormat="1" ht="12" customHeight="1">
      <c r="B52" s="35"/>
      <c r="C52" s="30" t="s">
        <v>22</v>
      </c>
      <c r="D52" s="36"/>
      <c r="E52" s="36"/>
      <c r="F52" s="28" t="str">
        <f>F12</f>
        <v>Cheb</v>
      </c>
      <c r="G52" s="36"/>
      <c r="H52" s="36"/>
      <c r="I52" s="110" t="s">
        <v>24</v>
      </c>
      <c r="J52" s="59" t="str">
        <f>IF(J12="","",J12)</f>
        <v>3. 3. 2019</v>
      </c>
      <c r="K52" s="36"/>
      <c r="L52" s="39"/>
    </row>
    <row r="53" spans="2:12" s="1" customFormat="1" ht="6.95" customHeight="1">
      <c r="B53" s="35"/>
      <c r="C53" s="36"/>
      <c r="D53" s="36"/>
      <c r="E53" s="36"/>
      <c r="F53" s="36"/>
      <c r="G53" s="36"/>
      <c r="H53" s="36"/>
      <c r="I53" s="108"/>
      <c r="J53" s="36"/>
      <c r="K53" s="36"/>
      <c r="L53" s="39"/>
    </row>
    <row r="54" spans="2:12" s="1" customFormat="1" ht="27.95" customHeight="1">
      <c r="B54" s="35"/>
      <c r="C54" s="30" t="s">
        <v>26</v>
      </c>
      <c r="D54" s="36"/>
      <c r="E54" s="36"/>
      <c r="F54" s="28" t="str">
        <f>E15</f>
        <v>Město Cheb</v>
      </c>
      <c r="G54" s="36"/>
      <c r="H54" s="36"/>
      <c r="I54" s="110" t="s">
        <v>34</v>
      </c>
      <c r="J54" s="33" t="str">
        <f>E21</f>
        <v>Atelier Stoeckl s.r.o.</v>
      </c>
      <c r="K54" s="36"/>
      <c r="L54" s="39"/>
    </row>
    <row r="55" spans="2:12" s="1" customFormat="1" ht="15.2" customHeight="1">
      <c r="B55" s="35"/>
      <c r="C55" s="30" t="s">
        <v>32</v>
      </c>
      <c r="D55" s="36"/>
      <c r="E55" s="36"/>
      <c r="F55" s="28" t="str">
        <f>IF(E18="","",E18)</f>
        <v>Vyplň údaj</v>
      </c>
      <c r="G55" s="36"/>
      <c r="H55" s="36"/>
      <c r="I55" s="110" t="s">
        <v>39</v>
      </c>
      <c r="J55" s="33" t="str">
        <f>E24</f>
        <v>Ing. Václav Pastirik</v>
      </c>
      <c r="K55" s="36"/>
      <c r="L55" s="39"/>
    </row>
    <row r="56" spans="2:12" s="1" customFormat="1" ht="10.35" customHeight="1">
      <c r="B56" s="35"/>
      <c r="C56" s="36"/>
      <c r="D56" s="36"/>
      <c r="E56" s="36"/>
      <c r="F56" s="36"/>
      <c r="G56" s="36"/>
      <c r="H56" s="36"/>
      <c r="I56" s="108"/>
      <c r="J56" s="36"/>
      <c r="K56" s="36"/>
      <c r="L56" s="39"/>
    </row>
    <row r="57" spans="2:12" s="1" customFormat="1" ht="29.25" customHeight="1">
      <c r="B57" s="35"/>
      <c r="C57" s="136" t="s">
        <v>109</v>
      </c>
      <c r="D57" s="137"/>
      <c r="E57" s="137"/>
      <c r="F57" s="137"/>
      <c r="G57" s="137"/>
      <c r="H57" s="137"/>
      <c r="I57" s="138"/>
      <c r="J57" s="139" t="s">
        <v>110</v>
      </c>
      <c r="K57" s="137"/>
      <c r="L57" s="39"/>
    </row>
    <row r="58" spans="2:12" s="1" customFormat="1" ht="10.35" customHeight="1">
      <c r="B58" s="35"/>
      <c r="C58" s="36"/>
      <c r="D58" s="36"/>
      <c r="E58" s="36"/>
      <c r="F58" s="36"/>
      <c r="G58" s="36"/>
      <c r="H58" s="36"/>
      <c r="I58" s="108"/>
      <c r="J58" s="36"/>
      <c r="K58" s="36"/>
      <c r="L58" s="39"/>
    </row>
    <row r="59" spans="2:47" s="1" customFormat="1" ht="22.9" customHeight="1">
      <c r="B59" s="35"/>
      <c r="C59" s="140" t="s">
        <v>76</v>
      </c>
      <c r="D59" s="36"/>
      <c r="E59" s="36"/>
      <c r="F59" s="36"/>
      <c r="G59" s="36"/>
      <c r="H59" s="36"/>
      <c r="I59" s="108"/>
      <c r="J59" s="77">
        <f>J84</f>
        <v>0</v>
      </c>
      <c r="K59" s="36"/>
      <c r="L59" s="39"/>
      <c r="AU59" s="18" t="s">
        <v>111</v>
      </c>
    </row>
    <row r="60" spans="2:12" s="8" customFormat="1" ht="24.95" customHeight="1">
      <c r="B60" s="141"/>
      <c r="C60" s="142"/>
      <c r="D60" s="143" t="s">
        <v>1047</v>
      </c>
      <c r="E60" s="144"/>
      <c r="F60" s="144"/>
      <c r="G60" s="144"/>
      <c r="H60" s="144"/>
      <c r="I60" s="145"/>
      <c r="J60" s="146">
        <f>J85</f>
        <v>0</v>
      </c>
      <c r="K60" s="142"/>
      <c r="L60" s="147"/>
    </row>
    <row r="61" spans="2:12" s="9" customFormat="1" ht="19.9" customHeight="1">
      <c r="B61" s="148"/>
      <c r="C61" s="149"/>
      <c r="D61" s="150" t="s">
        <v>1048</v>
      </c>
      <c r="E61" s="151"/>
      <c r="F61" s="151"/>
      <c r="G61" s="151"/>
      <c r="H61" s="151"/>
      <c r="I61" s="152"/>
      <c r="J61" s="153">
        <f>J86</f>
        <v>0</v>
      </c>
      <c r="K61" s="149"/>
      <c r="L61" s="154"/>
    </row>
    <row r="62" spans="2:12" s="9" customFormat="1" ht="19.9" customHeight="1">
      <c r="B62" s="148"/>
      <c r="C62" s="149"/>
      <c r="D62" s="150" t="s">
        <v>1049</v>
      </c>
      <c r="E62" s="151"/>
      <c r="F62" s="151"/>
      <c r="G62" s="151"/>
      <c r="H62" s="151"/>
      <c r="I62" s="152"/>
      <c r="J62" s="153">
        <f>J88</f>
        <v>0</v>
      </c>
      <c r="K62" s="149"/>
      <c r="L62" s="154"/>
    </row>
    <row r="63" spans="2:12" s="9" customFormat="1" ht="19.9" customHeight="1">
      <c r="B63" s="148"/>
      <c r="C63" s="149"/>
      <c r="D63" s="150" t="s">
        <v>1050</v>
      </c>
      <c r="E63" s="151"/>
      <c r="F63" s="151"/>
      <c r="G63" s="151"/>
      <c r="H63" s="151"/>
      <c r="I63" s="152"/>
      <c r="J63" s="153">
        <f>J93</f>
        <v>0</v>
      </c>
      <c r="K63" s="149"/>
      <c r="L63" s="154"/>
    </row>
    <row r="64" spans="2:12" s="9" customFormat="1" ht="19.9" customHeight="1">
      <c r="B64" s="148"/>
      <c r="C64" s="149"/>
      <c r="D64" s="150" t="s">
        <v>1051</v>
      </c>
      <c r="E64" s="151"/>
      <c r="F64" s="151"/>
      <c r="G64" s="151"/>
      <c r="H64" s="151"/>
      <c r="I64" s="152"/>
      <c r="J64" s="153">
        <f>J99</f>
        <v>0</v>
      </c>
      <c r="K64" s="149"/>
      <c r="L64" s="154"/>
    </row>
    <row r="65" spans="2:12" s="1" customFormat="1" ht="21.75" customHeight="1">
      <c r="B65" s="35"/>
      <c r="C65" s="36"/>
      <c r="D65" s="36"/>
      <c r="E65" s="36"/>
      <c r="F65" s="36"/>
      <c r="G65" s="36"/>
      <c r="H65" s="36"/>
      <c r="I65" s="108"/>
      <c r="J65" s="36"/>
      <c r="K65" s="36"/>
      <c r="L65" s="39"/>
    </row>
    <row r="66" spans="2:12" s="1" customFormat="1" ht="6.95" customHeight="1">
      <c r="B66" s="47"/>
      <c r="C66" s="48"/>
      <c r="D66" s="48"/>
      <c r="E66" s="48"/>
      <c r="F66" s="48"/>
      <c r="G66" s="48"/>
      <c r="H66" s="48"/>
      <c r="I66" s="132"/>
      <c r="J66" s="48"/>
      <c r="K66" s="48"/>
      <c r="L66" s="39"/>
    </row>
    <row r="70" spans="2:12" s="1" customFormat="1" ht="6.95" customHeight="1">
      <c r="B70" s="49"/>
      <c r="C70" s="50"/>
      <c r="D70" s="50"/>
      <c r="E70" s="50"/>
      <c r="F70" s="50"/>
      <c r="G70" s="50"/>
      <c r="H70" s="50"/>
      <c r="I70" s="135"/>
      <c r="J70" s="50"/>
      <c r="K70" s="50"/>
      <c r="L70" s="39"/>
    </row>
    <row r="71" spans="2:12" s="1" customFormat="1" ht="24.95" customHeight="1">
      <c r="B71" s="35"/>
      <c r="C71" s="24" t="s">
        <v>126</v>
      </c>
      <c r="D71" s="36"/>
      <c r="E71" s="36"/>
      <c r="F71" s="36"/>
      <c r="G71" s="36"/>
      <c r="H71" s="36"/>
      <c r="I71" s="108"/>
      <c r="J71" s="36"/>
      <c r="K71" s="36"/>
      <c r="L71" s="39"/>
    </row>
    <row r="72" spans="2:12" s="1" customFormat="1" ht="6.95" customHeight="1">
      <c r="B72" s="35"/>
      <c r="C72" s="36"/>
      <c r="D72" s="36"/>
      <c r="E72" s="36"/>
      <c r="F72" s="36"/>
      <c r="G72" s="36"/>
      <c r="H72" s="36"/>
      <c r="I72" s="108"/>
      <c r="J72" s="36"/>
      <c r="K72" s="36"/>
      <c r="L72" s="39"/>
    </row>
    <row r="73" spans="2:12" s="1" customFormat="1" ht="12" customHeight="1">
      <c r="B73" s="35"/>
      <c r="C73" s="30" t="s">
        <v>16</v>
      </c>
      <c r="D73" s="36"/>
      <c r="E73" s="36"/>
      <c r="F73" s="36"/>
      <c r="G73" s="36"/>
      <c r="H73" s="36"/>
      <c r="I73" s="108"/>
      <c r="J73" s="36"/>
      <c r="K73" s="36"/>
      <c r="L73" s="39"/>
    </row>
    <row r="74" spans="2:12" s="1" customFormat="1" ht="16.5" customHeight="1">
      <c r="B74" s="35"/>
      <c r="C74" s="36"/>
      <c r="D74" s="36"/>
      <c r="E74" s="383" t="str">
        <f>E7</f>
        <v>REGENERACE PANELOVÉHO DOMU MATĚJE KOPECKÉHO 6, st.p.č. 2645, k.ú. CHEB, 650919</v>
      </c>
      <c r="F74" s="384"/>
      <c r="G74" s="384"/>
      <c r="H74" s="384"/>
      <c r="I74" s="108"/>
      <c r="J74" s="36"/>
      <c r="K74" s="36"/>
      <c r="L74" s="39"/>
    </row>
    <row r="75" spans="2:12" s="1" customFormat="1" ht="12" customHeight="1">
      <c r="B75" s="35"/>
      <c r="C75" s="30" t="s">
        <v>106</v>
      </c>
      <c r="D75" s="36"/>
      <c r="E75" s="36"/>
      <c r="F75" s="36"/>
      <c r="G75" s="36"/>
      <c r="H75" s="36"/>
      <c r="I75" s="108"/>
      <c r="J75" s="36"/>
      <c r="K75" s="36"/>
      <c r="L75" s="39"/>
    </row>
    <row r="76" spans="2:12" s="1" customFormat="1" ht="16.5" customHeight="1">
      <c r="B76" s="35"/>
      <c r="C76" s="36"/>
      <c r="D76" s="36"/>
      <c r="E76" s="356" t="str">
        <f>E9</f>
        <v>06 - VRN</v>
      </c>
      <c r="F76" s="385"/>
      <c r="G76" s="385"/>
      <c r="H76" s="385"/>
      <c r="I76" s="108"/>
      <c r="J76" s="36"/>
      <c r="K76" s="36"/>
      <c r="L76" s="39"/>
    </row>
    <row r="77" spans="2:12" s="1" customFormat="1" ht="6.95" customHeight="1">
      <c r="B77" s="35"/>
      <c r="C77" s="36"/>
      <c r="D77" s="36"/>
      <c r="E77" s="36"/>
      <c r="F77" s="36"/>
      <c r="G77" s="36"/>
      <c r="H77" s="36"/>
      <c r="I77" s="108"/>
      <c r="J77" s="36"/>
      <c r="K77" s="36"/>
      <c r="L77" s="39"/>
    </row>
    <row r="78" spans="2:12" s="1" customFormat="1" ht="12" customHeight="1">
      <c r="B78" s="35"/>
      <c r="C78" s="30" t="s">
        <v>22</v>
      </c>
      <c r="D78" s="36"/>
      <c r="E78" s="36"/>
      <c r="F78" s="28" t="str">
        <f>F12</f>
        <v>Cheb</v>
      </c>
      <c r="G78" s="36"/>
      <c r="H78" s="36"/>
      <c r="I78" s="110" t="s">
        <v>24</v>
      </c>
      <c r="J78" s="59" t="str">
        <f>IF(J12="","",J12)</f>
        <v>3. 3. 2019</v>
      </c>
      <c r="K78" s="36"/>
      <c r="L78" s="39"/>
    </row>
    <row r="79" spans="2:12" s="1" customFormat="1" ht="6.95" customHeight="1">
      <c r="B79" s="35"/>
      <c r="C79" s="36"/>
      <c r="D79" s="36"/>
      <c r="E79" s="36"/>
      <c r="F79" s="36"/>
      <c r="G79" s="36"/>
      <c r="H79" s="36"/>
      <c r="I79" s="108"/>
      <c r="J79" s="36"/>
      <c r="K79" s="36"/>
      <c r="L79" s="39"/>
    </row>
    <row r="80" spans="2:12" s="1" customFormat="1" ht="27.95" customHeight="1">
      <c r="B80" s="35"/>
      <c r="C80" s="30" t="s">
        <v>26</v>
      </c>
      <c r="D80" s="36"/>
      <c r="E80" s="36"/>
      <c r="F80" s="28" t="str">
        <f>E15</f>
        <v>Město Cheb</v>
      </c>
      <c r="G80" s="36"/>
      <c r="H80" s="36"/>
      <c r="I80" s="110" t="s">
        <v>34</v>
      </c>
      <c r="J80" s="33" t="str">
        <f>E21</f>
        <v>Atelier Stoeckl s.r.o.</v>
      </c>
      <c r="K80" s="36"/>
      <c r="L80" s="39"/>
    </row>
    <row r="81" spans="2:12" s="1" customFormat="1" ht="15.2" customHeight="1">
      <c r="B81" s="35"/>
      <c r="C81" s="30" t="s">
        <v>32</v>
      </c>
      <c r="D81" s="36"/>
      <c r="E81" s="36"/>
      <c r="F81" s="28" t="str">
        <f>IF(E18="","",E18)</f>
        <v>Vyplň údaj</v>
      </c>
      <c r="G81" s="36"/>
      <c r="H81" s="36"/>
      <c r="I81" s="110" t="s">
        <v>39</v>
      </c>
      <c r="J81" s="33" t="str">
        <f>E24</f>
        <v>Ing. Václav Pastirik</v>
      </c>
      <c r="K81" s="36"/>
      <c r="L81" s="39"/>
    </row>
    <row r="82" spans="2:12" s="1" customFormat="1" ht="10.35" customHeight="1">
      <c r="B82" s="35"/>
      <c r="C82" s="36"/>
      <c r="D82" s="36"/>
      <c r="E82" s="36"/>
      <c r="F82" s="36"/>
      <c r="G82" s="36"/>
      <c r="H82" s="36"/>
      <c r="I82" s="108"/>
      <c r="J82" s="36"/>
      <c r="K82" s="36"/>
      <c r="L82" s="39"/>
    </row>
    <row r="83" spans="2:20" s="10" customFormat="1" ht="29.25" customHeight="1">
      <c r="B83" s="155"/>
      <c r="C83" s="156" t="s">
        <v>127</v>
      </c>
      <c r="D83" s="157" t="s">
        <v>63</v>
      </c>
      <c r="E83" s="157" t="s">
        <v>59</v>
      </c>
      <c r="F83" s="157" t="s">
        <v>60</v>
      </c>
      <c r="G83" s="157" t="s">
        <v>128</v>
      </c>
      <c r="H83" s="157" t="s">
        <v>129</v>
      </c>
      <c r="I83" s="158" t="s">
        <v>130</v>
      </c>
      <c r="J83" s="157" t="s">
        <v>110</v>
      </c>
      <c r="K83" s="159" t="s">
        <v>131</v>
      </c>
      <c r="L83" s="160"/>
      <c r="M83" s="68" t="s">
        <v>19</v>
      </c>
      <c r="N83" s="69" t="s">
        <v>48</v>
      </c>
      <c r="O83" s="69" t="s">
        <v>132</v>
      </c>
      <c r="P83" s="69" t="s">
        <v>133</v>
      </c>
      <c r="Q83" s="69" t="s">
        <v>134</v>
      </c>
      <c r="R83" s="69" t="s">
        <v>135</v>
      </c>
      <c r="S83" s="69" t="s">
        <v>136</v>
      </c>
      <c r="T83" s="70" t="s">
        <v>137</v>
      </c>
    </row>
    <row r="84" spans="2:63" s="1" customFormat="1" ht="22.9" customHeight="1">
      <c r="B84" s="35"/>
      <c r="C84" s="75" t="s">
        <v>138</v>
      </c>
      <c r="D84" s="36"/>
      <c r="E84" s="36"/>
      <c r="F84" s="36"/>
      <c r="G84" s="36"/>
      <c r="H84" s="36"/>
      <c r="I84" s="108"/>
      <c r="J84" s="161">
        <f>BK84</f>
        <v>0</v>
      </c>
      <c r="K84" s="36"/>
      <c r="L84" s="39"/>
      <c r="M84" s="71"/>
      <c r="N84" s="72"/>
      <c r="O84" s="72"/>
      <c r="P84" s="162">
        <f>P85</f>
        <v>0</v>
      </c>
      <c r="Q84" s="72"/>
      <c r="R84" s="162">
        <f>R85</f>
        <v>0</v>
      </c>
      <c r="S84" s="72"/>
      <c r="T84" s="163">
        <f>T85</f>
        <v>0</v>
      </c>
      <c r="AT84" s="18" t="s">
        <v>77</v>
      </c>
      <c r="AU84" s="18" t="s">
        <v>111</v>
      </c>
      <c r="BK84" s="164">
        <f>BK85</f>
        <v>0</v>
      </c>
    </row>
    <row r="85" spans="2:63" s="11" customFormat="1" ht="25.9" customHeight="1">
      <c r="B85" s="165"/>
      <c r="C85" s="166"/>
      <c r="D85" s="167" t="s">
        <v>77</v>
      </c>
      <c r="E85" s="168" t="s">
        <v>102</v>
      </c>
      <c r="F85" s="168" t="s">
        <v>1052</v>
      </c>
      <c r="G85" s="166"/>
      <c r="H85" s="166"/>
      <c r="I85" s="169"/>
      <c r="J85" s="170">
        <f>BK85</f>
        <v>0</v>
      </c>
      <c r="K85" s="166"/>
      <c r="L85" s="171"/>
      <c r="M85" s="172"/>
      <c r="N85" s="173"/>
      <c r="O85" s="173"/>
      <c r="P85" s="174">
        <f>P86+P88+P93+P99</f>
        <v>0</v>
      </c>
      <c r="Q85" s="173"/>
      <c r="R85" s="174">
        <f>R86+R88+R93+R99</f>
        <v>0</v>
      </c>
      <c r="S85" s="173"/>
      <c r="T85" s="175">
        <f>T86+T88+T93+T99</f>
        <v>0</v>
      </c>
      <c r="AR85" s="176" t="s">
        <v>216</v>
      </c>
      <c r="AT85" s="177" t="s">
        <v>77</v>
      </c>
      <c r="AU85" s="177" t="s">
        <v>78</v>
      </c>
      <c r="AY85" s="176" t="s">
        <v>141</v>
      </c>
      <c r="BK85" s="178">
        <f>BK86+BK88+BK93+BK99</f>
        <v>0</v>
      </c>
    </row>
    <row r="86" spans="2:63" s="11" customFormat="1" ht="22.9" customHeight="1">
      <c r="B86" s="165"/>
      <c r="C86" s="166"/>
      <c r="D86" s="167" t="s">
        <v>77</v>
      </c>
      <c r="E86" s="179" t="s">
        <v>1053</v>
      </c>
      <c r="F86" s="179" t="s">
        <v>1054</v>
      </c>
      <c r="G86" s="166"/>
      <c r="H86" s="166"/>
      <c r="I86" s="169"/>
      <c r="J86" s="180">
        <f>BK86</f>
        <v>0</v>
      </c>
      <c r="K86" s="166"/>
      <c r="L86" s="171"/>
      <c r="M86" s="172"/>
      <c r="N86" s="173"/>
      <c r="O86" s="173"/>
      <c r="P86" s="174">
        <f>P87</f>
        <v>0</v>
      </c>
      <c r="Q86" s="173"/>
      <c r="R86" s="174">
        <f>R87</f>
        <v>0</v>
      </c>
      <c r="S86" s="173"/>
      <c r="T86" s="175">
        <f>T87</f>
        <v>0</v>
      </c>
      <c r="AR86" s="176" t="s">
        <v>216</v>
      </c>
      <c r="AT86" s="177" t="s">
        <v>77</v>
      </c>
      <c r="AU86" s="177" t="s">
        <v>86</v>
      </c>
      <c r="AY86" s="176" t="s">
        <v>141</v>
      </c>
      <c r="BK86" s="178">
        <f>BK87</f>
        <v>0</v>
      </c>
    </row>
    <row r="87" spans="2:65" s="1" customFormat="1" ht="16.5" customHeight="1">
      <c r="B87" s="35"/>
      <c r="C87" s="181" t="s">
        <v>86</v>
      </c>
      <c r="D87" s="181" t="s">
        <v>146</v>
      </c>
      <c r="E87" s="182" t="s">
        <v>1055</v>
      </c>
      <c r="F87" s="183" t="s">
        <v>1056</v>
      </c>
      <c r="G87" s="184" t="s">
        <v>1057</v>
      </c>
      <c r="H87" s="185">
        <v>1</v>
      </c>
      <c r="I87" s="186"/>
      <c r="J87" s="187">
        <f>ROUND(I87*H87,2)</f>
        <v>0</v>
      </c>
      <c r="K87" s="183" t="s">
        <v>150</v>
      </c>
      <c r="L87" s="39"/>
      <c r="M87" s="188" t="s">
        <v>19</v>
      </c>
      <c r="N87" s="189" t="s">
        <v>49</v>
      </c>
      <c r="O87" s="64"/>
      <c r="P87" s="190">
        <f>O87*H87</f>
        <v>0</v>
      </c>
      <c r="Q87" s="190">
        <v>0</v>
      </c>
      <c r="R87" s="190">
        <f>Q87*H87</f>
        <v>0</v>
      </c>
      <c r="S87" s="190">
        <v>0</v>
      </c>
      <c r="T87" s="191">
        <f>S87*H87</f>
        <v>0</v>
      </c>
      <c r="AR87" s="192" t="s">
        <v>1058</v>
      </c>
      <c r="AT87" s="192" t="s">
        <v>146</v>
      </c>
      <c r="AU87" s="192" t="s">
        <v>88</v>
      </c>
      <c r="AY87" s="18" t="s">
        <v>141</v>
      </c>
      <c r="BE87" s="193">
        <f>IF(N87="základní",J87,0)</f>
        <v>0</v>
      </c>
      <c r="BF87" s="193">
        <f>IF(N87="snížená",J87,0)</f>
        <v>0</v>
      </c>
      <c r="BG87" s="193">
        <f>IF(N87="zákl. přenesená",J87,0)</f>
        <v>0</v>
      </c>
      <c r="BH87" s="193">
        <f>IF(N87="sníž. přenesená",J87,0)</f>
        <v>0</v>
      </c>
      <c r="BI87" s="193">
        <f>IF(N87="nulová",J87,0)</f>
        <v>0</v>
      </c>
      <c r="BJ87" s="18" t="s">
        <v>86</v>
      </c>
      <c r="BK87" s="193">
        <f>ROUND(I87*H87,2)</f>
        <v>0</v>
      </c>
      <c r="BL87" s="18" t="s">
        <v>1058</v>
      </c>
      <c r="BM87" s="192" t="s">
        <v>1059</v>
      </c>
    </row>
    <row r="88" spans="2:63" s="11" customFormat="1" ht="22.9" customHeight="1">
      <c r="B88" s="165"/>
      <c r="C88" s="166"/>
      <c r="D88" s="167" t="s">
        <v>77</v>
      </c>
      <c r="E88" s="179" t="s">
        <v>1060</v>
      </c>
      <c r="F88" s="179" t="s">
        <v>1061</v>
      </c>
      <c r="G88" s="166"/>
      <c r="H88" s="166"/>
      <c r="I88" s="169"/>
      <c r="J88" s="180">
        <f>BK88</f>
        <v>0</v>
      </c>
      <c r="K88" s="166"/>
      <c r="L88" s="171"/>
      <c r="M88" s="172"/>
      <c r="N88" s="173"/>
      <c r="O88" s="173"/>
      <c r="P88" s="174">
        <f>SUM(P89:P92)</f>
        <v>0</v>
      </c>
      <c r="Q88" s="173"/>
      <c r="R88" s="174">
        <f>SUM(R89:R92)</f>
        <v>0</v>
      </c>
      <c r="S88" s="173"/>
      <c r="T88" s="175">
        <f>SUM(T89:T92)</f>
        <v>0</v>
      </c>
      <c r="AR88" s="176" t="s">
        <v>216</v>
      </c>
      <c r="AT88" s="177" t="s">
        <v>77</v>
      </c>
      <c r="AU88" s="177" t="s">
        <v>86</v>
      </c>
      <c r="AY88" s="176" t="s">
        <v>141</v>
      </c>
      <c r="BK88" s="178">
        <f>SUM(BK89:BK92)</f>
        <v>0</v>
      </c>
    </row>
    <row r="89" spans="2:65" s="1" customFormat="1" ht="16.5" customHeight="1">
      <c r="B89" s="35"/>
      <c r="C89" s="181" t="s">
        <v>88</v>
      </c>
      <c r="D89" s="181" t="s">
        <v>146</v>
      </c>
      <c r="E89" s="182" t="s">
        <v>1062</v>
      </c>
      <c r="F89" s="183" t="s">
        <v>1061</v>
      </c>
      <c r="G89" s="184" t="s">
        <v>1057</v>
      </c>
      <c r="H89" s="185">
        <v>1</v>
      </c>
      <c r="I89" s="186"/>
      <c r="J89" s="187">
        <f>ROUND(I89*H89,2)</f>
        <v>0</v>
      </c>
      <c r="K89" s="183" t="s">
        <v>150</v>
      </c>
      <c r="L89" s="39"/>
      <c r="M89" s="188" t="s">
        <v>19</v>
      </c>
      <c r="N89" s="189" t="s">
        <v>49</v>
      </c>
      <c r="O89" s="64"/>
      <c r="P89" s="190">
        <f>O89*H89</f>
        <v>0</v>
      </c>
      <c r="Q89" s="190">
        <v>0</v>
      </c>
      <c r="R89" s="190">
        <f>Q89*H89</f>
        <v>0</v>
      </c>
      <c r="S89" s="190">
        <v>0</v>
      </c>
      <c r="T89" s="191">
        <f>S89*H89</f>
        <v>0</v>
      </c>
      <c r="AR89" s="192" t="s">
        <v>1058</v>
      </c>
      <c r="AT89" s="192" t="s">
        <v>146</v>
      </c>
      <c r="AU89" s="192" t="s">
        <v>88</v>
      </c>
      <c r="AY89" s="18" t="s">
        <v>141</v>
      </c>
      <c r="BE89" s="193">
        <f>IF(N89="základní",J89,0)</f>
        <v>0</v>
      </c>
      <c r="BF89" s="193">
        <f>IF(N89="snížená",J89,0)</f>
        <v>0</v>
      </c>
      <c r="BG89" s="193">
        <f>IF(N89="zákl. přenesená",J89,0)</f>
        <v>0</v>
      </c>
      <c r="BH89" s="193">
        <f>IF(N89="sníž. přenesená",J89,0)</f>
        <v>0</v>
      </c>
      <c r="BI89" s="193">
        <f>IF(N89="nulová",J89,0)</f>
        <v>0</v>
      </c>
      <c r="BJ89" s="18" t="s">
        <v>86</v>
      </c>
      <c r="BK89" s="193">
        <f>ROUND(I89*H89,2)</f>
        <v>0</v>
      </c>
      <c r="BL89" s="18" t="s">
        <v>1058</v>
      </c>
      <c r="BM89" s="192" t="s">
        <v>1063</v>
      </c>
    </row>
    <row r="90" spans="2:47" s="1" customFormat="1" ht="19.5">
      <c r="B90" s="35"/>
      <c r="C90" s="36"/>
      <c r="D90" s="196" t="s">
        <v>202</v>
      </c>
      <c r="E90" s="36"/>
      <c r="F90" s="238" t="s">
        <v>1064</v>
      </c>
      <c r="G90" s="36"/>
      <c r="H90" s="36"/>
      <c r="I90" s="108"/>
      <c r="J90" s="36"/>
      <c r="K90" s="36"/>
      <c r="L90" s="39"/>
      <c r="M90" s="239"/>
      <c r="N90" s="64"/>
      <c r="O90" s="64"/>
      <c r="P90" s="64"/>
      <c r="Q90" s="64"/>
      <c r="R90" s="64"/>
      <c r="S90" s="64"/>
      <c r="T90" s="65"/>
      <c r="AT90" s="18" t="s">
        <v>202</v>
      </c>
      <c r="AU90" s="18" t="s">
        <v>88</v>
      </c>
    </row>
    <row r="91" spans="2:65" s="1" customFormat="1" ht="16.5" customHeight="1">
      <c r="B91" s="35"/>
      <c r="C91" s="181" t="s">
        <v>152</v>
      </c>
      <c r="D91" s="181" t="s">
        <v>146</v>
      </c>
      <c r="E91" s="182" t="s">
        <v>1065</v>
      </c>
      <c r="F91" s="183" t="s">
        <v>1066</v>
      </c>
      <c r="G91" s="184" t="s">
        <v>1057</v>
      </c>
      <c r="H91" s="185">
        <v>1</v>
      </c>
      <c r="I91" s="186"/>
      <c r="J91" s="187">
        <f>ROUND(I91*H91,2)</f>
        <v>0</v>
      </c>
      <c r="K91" s="183" t="s">
        <v>150</v>
      </c>
      <c r="L91" s="39"/>
      <c r="M91" s="188" t="s">
        <v>19</v>
      </c>
      <c r="N91" s="189" t="s">
        <v>49</v>
      </c>
      <c r="O91" s="64"/>
      <c r="P91" s="190">
        <f>O91*H91</f>
        <v>0</v>
      </c>
      <c r="Q91" s="190">
        <v>0</v>
      </c>
      <c r="R91" s="190">
        <f>Q91*H91</f>
        <v>0</v>
      </c>
      <c r="S91" s="190">
        <v>0</v>
      </c>
      <c r="T91" s="191">
        <f>S91*H91</f>
        <v>0</v>
      </c>
      <c r="AR91" s="192" t="s">
        <v>1058</v>
      </c>
      <c r="AT91" s="192" t="s">
        <v>146</v>
      </c>
      <c r="AU91" s="192" t="s">
        <v>88</v>
      </c>
      <c r="AY91" s="18" t="s">
        <v>141</v>
      </c>
      <c r="BE91" s="193">
        <f>IF(N91="základní",J91,0)</f>
        <v>0</v>
      </c>
      <c r="BF91" s="193">
        <f>IF(N91="snížená",J91,0)</f>
        <v>0</v>
      </c>
      <c r="BG91" s="193">
        <f>IF(N91="zákl. přenesená",J91,0)</f>
        <v>0</v>
      </c>
      <c r="BH91" s="193">
        <f>IF(N91="sníž. přenesená",J91,0)</f>
        <v>0</v>
      </c>
      <c r="BI91" s="193">
        <f>IF(N91="nulová",J91,0)</f>
        <v>0</v>
      </c>
      <c r="BJ91" s="18" t="s">
        <v>86</v>
      </c>
      <c r="BK91" s="193">
        <f>ROUND(I91*H91,2)</f>
        <v>0</v>
      </c>
      <c r="BL91" s="18" t="s">
        <v>1058</v>
      </c>
      <c r="BM91" s="192" t="s">
        <v>1067</v>
      </c>
    </row>
    <row r="92" spans="2:47" s="1" customFormat="1" ht="19.5">
      <c r="B92" s="35"/>
      <c r="C92" s="36"/>
      <c r="D92" s="196" t="s">
        <v>202</v>
      </c>
      <c r="E92" s="36"/>
      <c r="F92" s="238" t="s">
        <v>1068</v>
      </c>
      <c r="G92" s="36"/>
      <c r="H92" s="36"/>
      <c r="I92" s="108"/>
      <c r="J92" s="36"/>
      <c r="K92" s="36"/>
      <c r="L92" s="39"/>
      <c r="M92" s="239"/>
      <c r="N92" s="64"/>
      <c r="O92" s="64"/>
      <c r="P92" s="64"/>
      <c r="Q92" s="64"/>
      <c r="R92" s="64"/>
      <c r="S92" s="64"/>
      <c r="T92" s="65"/>
      <c r="AT92" s="18" t="s">
        <v>202</v>
      </c>
      <c r="AU92" s="18" t="s">
        <v>88</v>
      </c>
    </row>
    <row r="93" spans="2:63" s="11" customFormat="1" ht="22.9" customHeight="1">
      <c r="B93" s="165"/>
      <c r="C93" s="166"/>
      <c r="D93" s="167" t="s">
        <v>77</v>
      </c>
      <c r="E93" s="179" t="s">
        <v>1069</v>
      </c>
      <c r="F93" s="179" t="s">
        <v>1070</v>
      </c>
      <c r="G93" s="166"/>
      <c r="H93" s="166"/>
      <c r="I93" s="169"/>
      <c r="J93" s="180">
        <f>BK93</f>
        <v>0</v>
      </c>
      <c r="K93" s="166"/>
      <c r="L93" s="171"/>
      <c r="M93" s="172"/>
      <c r="N93" s="173"/>
      <c r="O93" s="173"/>
      <c r="P93" s="174">
        <f>SUM(P94:P98)</f>
        <v>0</v>
      </c>
      <c r="Q93" s="173"/>
      <c r="R93" s="174">
        <f>SUM(R94:R98)</f>
        <v>0</v>
      </c>
      <c r="S93" s="173"/>
      <c r="T93" s="175">
        <f>SUM(T94:T98)</f>
        <v>0</v>
      </c>
      <c r="AR93" s="176" t="s">
        <v>216</v>
      </c>
      <c r="AT93" s="177" t="s">
        <v>77</v>
      </c>
      <c r="AU93" s="177" t="s">
        <v>86</v>
      </c>
      <c r="AY93" s="176" t="s">
        <v>141</v>
      </c>
      <c r="BK93" s="178">
        <f>SUM(BK94:BK98)</f>
        <v>0</v>
      </c>
    </row>
    <row r="94" spans="2:65" s="1" customFormat="1" ht="16.5" customHeight="1">
      <c r="B94" s="35"/>
      <c r="C94" s="181" t="s">
        <v>151</v>
      </c>
      <c r="D94" s="181" t="s">
        <v>146</v>
      </c>
      <c r="E94" s="182" t="s">
        <v>1071</v>
      </c>
      <c r="F94" s="183" t="s">
        <v>1072</v>
      </c>
      <c r="G94" s="184" t="s">
        <v>1057</v>
      </c>
      <c r="H94" s="185">
        <v>1</v>
      </c>
      <c r="I94" s="186"/>
      <c r="J94" s="187">
        <f>ROUND(I94*H94,2)</f>
        <v>0</v>
      </c>
      <c r="K94" s="183" t="s">
        <v>150</v>
      </c>
      <c r="L94" s="39"/>
      <c r="M94" s="188" t="s">
        <v>19</v>
      </c>
      <c r="N94" s="189" t="s">
        <v>49</v>
      </c>
      <c r="O94" s="64"/>
      <c r="P94" s="190">
        <f>O94*H94</f>
        <v>0</v>
      </c>
      <c r="Q94" s="190">
        <v>0</v>
      </c>
      <c r="R94" s="190">
        <f>Q94*H94</f>
        <v>0</v>
      </c>
      <c r="S94" s="190">
        <v>0</v>
      </c>
      <c r="T94" s="191">
        <f>S94*H94</f>
        <v>0</v>
      </c>
      <c r="AR94" s="192" t="s">
        <v>1058</v>
      </c>
      <c r="AT94" s="192" t="s">
        <v>146</v>
      </c>
      <c r="AU94" s="192" t="s">
        <v>88</v>
      </c>
      <c r="AY94" s="18" t="s">
        <v>141</v>
      </c>
      <c r="BE94" s="193">
        <f>IF(N94="základní",J94,0)</f>
        <v>0</v>
      </c>
      <c r="BF94" s="193">
        <f>IF(N94="snížená",J94,0)</f>
        <v>0</v>
      </c>
      <c r="BG94" s="193">
        <f>IF(N94="zákl. přenesená",J94,0)</f>
        <v>0</v>
      </c>
      <c r="BH94" s="193">
        <f>IF(N94="sníž. přenesená",J94,0)</f>
        <v>0</v>
      </c>
      <c r="BI94" s="193">
        <f>IF(N94="nulová",J94,0)</f>
        <v>0</v>
      </c>
      <c r="BJ94" s="18" t="s">
        <v>86</v>
      </c>
      <c r="BK94" s="193">
        <f>ROUND(I94*H94,2)</f>
        <v>0</v>
      </c>
      <c r="BL94" s="18" t="s">
        <v>1058</v>
      </c>
      <c r="BM94" s="192" t="s">
        <v>1073</v>
      </c>
    </row>
    <row r="95" spans="2:47" s="1" customFormat="1" ht="19.5">
      <c r="B95" s="35"/>
      <c r="C95" s="36"/>
      <c r="D95" s="196" t="s">
        <v>202</v>
      </c>
      <c r="E95" s="36"/>
      <c r="F95" s="238" t="s">
        <v>1074</v>
      </c>
      <c r="G95" s="36"/>
      <c r="H95" s="36"/>
      <c r="I95" s="108"/>
      <c r="J95" s="36"/>
      <c r="K95" s="36"/>
      <c r="L95" s="39"/>
      <c r="M95" s="239"/>
      <c r="N95" s="64"/>
      <c r="O95" s="64"/>
      <c r="P95" s="64"/>
      <c r="Q95" s="64"/>
      <c r="R95" s="64"/>
      <c r="S95" s="64"/>
      <c r="T95" s="65"/>
      <c r="AT95" s="18" t="s">
        <v>202</v>
      </c>
      <c r="AU95" s="18" t="s">
        <v>88</v>
      </c>
    </row>
    <row r="96" spans="2:65" s="1" customFormat="1" ht="16.5" customHeight="1">
      <c r="B96" s="35"/>
      <c r="C96" s="181" t="s">
        <v>216</v>
      </c>
      <c r="D96" s="181" t="s">
        <v>146</v>
      </c>
      <c r="E96" s="182" t="s">
        <v>1075</v>
      </c>
      <c r="F96" s="183" t="s">
        <v>1076</v>
      </c>
      <c r="G96" s="184" t="s">
        <v>1057</v>
      </c>
      <c r="H96" s="185">
        <v>1</v>
      </c>
      <c r="I96" s="186"/>
      <c r="J96" s="187">
        <f>ROUND(I96*H96,2)</f>
        <v>0</v>
      </c>
      <c r="K96" s="183" t="s">
        <v>150</v>
      </c>
      <c r="L96" s="39"/>
      <c r="M96" s="188" t="s">
        <v>19</v>
      </c>
      <c r="N96" s="189" t="s">
        <v>49</v>
      </c>
      <c r="O96" s="64"/>
      <c r="P96" s="190">
        <f>O96*H96</f>
        <v>0</v>
      </c>
      <c r="Q96" s="190">
        <v>0</v>
      </c>
      <c r="R96" s="190">
        <f>Q96*H96</f>
        <v>0</v>
      </c>
      <c r="S96" s="190">
        <v>0</v>
      </c>
      <c r="T96" s="191">
        <f>S96*H96</f>
        <v>0</v>
      </c>
      <c r="AR96" s="192" t="s">
        <v>1058</v>
      </c>
      <c r="AT96" s="192" t="s">
        <v>146</v>
      </c>
      <c r="AU96" s="192" t="s">
        <v>88</v>
      </c>
      <c r="AY96" s="18" t="s">
        <v>141</v>
      </c>
      <c r="BE96" s="193">
        <f>IF(N96="základní",J96,0)</f>
        <v>0</v>
      </c>
      <c r="BF96" s="193">
        <f>IF(N96="snížená",J96,0)</f>
        <v>0</v>
      </c>
      <c r="BG96" s="193">
        <f>IF(N96="zákl. přenesená",J96,0)</f>
        <v>0</v>
      </c>
      <c r="BH96" s="193">
        <f>IF(N96="sníž. přenesená",J96,0)</f>
        <v>0</v>
      </c>
      <c r="BI96" s="193">
        <f>IF(N96="nulová",J96,0)</f>
        <v>0</v>
      </c>
      <c r="BJ96" s="18" t="s">
        <v>86</v>
      </c>
      <c r="BK96" s="193">
        <f>ROUND(I96*H96,2)</f>
        <v>0</v>
      </c>
      <c r="BL96" s="18" t="s">
        <v>1058</v>
      </c>
      <c r="BM96" s="192" t="s">
        <v>1077</v>
      </c>
    </row>
    <row r="97" spans="2:47" s="1" customFormat="1" ht="19.5">
      <c r="B97" s="35"/>
      <c r="C97" s="36"/>
      <c r="D97" s="196" t="s">
        <v>202</v>
      </c>
      <c r="E97" s="36"/>
      <c r="F97" s="238" t="s">
        <v>1078</v>
      </c>
      <c r="G97" s="36"/>
      <c r="H97" s="36"/>
      <c r="I97" s="108"/>
      <c r="J97" s="36"/>
      <c r="K97" s="36"/>
      <c r="L97" s="39"/>
      <c r="M97" s="239"/>
      <c r="N97" s="64"/>
      <c r="O97" s="64"/>
      <c r="P97" s="64"/>
      <c r="Q97" s="64"/>
      <c r="R97" s="64"/>
      <c r="S97" s="64"/>
      <c r="T97" s="65"/>
      <c r="AT97" s="18" t="s">
        <v>202</v>
      </c>
      <c r="AU97" s="18" t="s">
        <v>88</v>
      </c>
    </row>
    <row r="98" spans="2:65" s="1" customFormat="1" ht="16.5" customHeight="1">
      <c r="B98" s="35"/>
      <c r="C98" s="181" t="s">
        <v>142</v>
      </c>
      <c r="D98" s="181" t="s">
        <v>146</v>
      </c>
      <c r="E98" s="182" t="s">
        <v>1079</v>
      </c>
      <c r="F98" s="183" t="s">
        <v>1080</v>
      </c>
      <c r="G98" s="184" t="s">
        <v>1057</v>
      </c>
      <c r="H98" s="185">
        <v>1</v>
      </c>
      <c r="I98" s="186"/>
      <c r="J98" s="187">
        <f>ROUND(I98*H98,2)</f>
        <v>0</v>
      </c>
      <c r="K98" s="183" t="s">
        <v>150</v>
      </c>
      <c r="L98" s="39"/>
      <c r="M98" s="188" t="s">
        <v>19</v>
      </c>
      <c r="N98" s="189" t="s">
        <v>49</v>
      </c>
      <c r="O98" s="64"/>
      <c r="P98" s="190">
        <f>O98*H98</f>
        <v>0</v>
      </c>
      <c r="Q98" s="190">
        <v>0</v>
      </c>
      <c r="R98" s="190">
        <f>Q98*H98</f>
        <v>0</v>
      </c>
      <c r="S98" s="190">
        <v>0</v>
      </c>
      <c r="T98" s="191">
        <f>S98*H98</f>
        <v>0</v>
      </c>
      <c r="AR98" s="192" t="s">
        <v>1058</v>
      </c>
      <c r="AT98" s="192" t="s">
        <v>146</v>
      </c>
      <c r="AU98" s="192" t="s">
        <v>88</v>
      </c>
      <c r="AY98" s="18" t="s">
        <v>141</v>
      </c>
      <c r="BE98" s="193">
        <f>IF(N98="základní",J98,0)</f>
        <v>0</v>
      </c>
      <c r="BF98" s="193">
        <f>IF(N98="snížená",J98,0)</f>
        <v>0</v>
      </c>
      <c r="BG98" s="193">
        <f>IF(N98="zákl. přenesená",J98,0)</f>
        <v>0</v>
      </c>
      <c r="BH98" s="193">
        <f>IF(N98="sníž. přenesená",J98,0)</f>
        <v>0</v>
      </c>
      <c r="BI98" s="193">
        <f>IF(N98="nulová",J98,0)</f>
        <v>0</v>
      </c>
      <c r="BJ98" s="18" t="s">
        <v>86</v>
      </c>
      <c r="BK98" s="193">
        <f>ROUND(I98*H98,2)</f>
        <v>0</v>
      </c>
      <c r="BL98" s="18" t="s">
        <v>1058</v>
      </c>
      <c r="BM98" s="192" t="s">
        <v>1081</v>
      </c>
    </row>
    <row r="99" spans="2:63" s="11" customFormat="1" ht="22.9" customHeight="1">
      <c r="B99" s="165"/>
      <c r="C99" s="166"/>
      <c r="D99" s="167" t="s">
        <v>77</v>
      </c>
      <c r="E99" s="179" t="s">
        <v>1082</v>
      </c>
      <c r="F99" s="179" t="s">
        <v>1083</v>
      </c>
      <c r="G99" s="166"/>
      <c r="H99" s="166"/>
      <c r="I99" s="169"/>
      <c r="J99" s="180">
        <f>BK99</f>
        <v>0</v>
      </c>
      <c r="K99" s="166"/>
      <c r="L99" s="171"/>
      <c r="M99" s="172"/>
      <c r="N99" s="173"/>
      <c r="O99" s="173"/>
      <c r="P99" s="174">
        <f>P100</f>
        <v>0</v>
      </c>
      <c r="Q99" s="173"/>
      <c r="R99" s="174">
        <f>R100</f>
        <v>0</v>
      </c>
      <c r="S99" s="173"/>
      <c r="T99" s="175">
        <f>T100</f>
        <v>0</v>
      </c>
      <c r="AR99" s="176" t="s">
        <v>216</v>
      </c>
      <c r="AT99" s="177" t="s">
        <v>77</v>
      </c>
      <c r="AU99" s="177" t="s">
        <v>86</v>
      </c>
      <c r="AY99" s="176" t="s">
        <v>141</v>
      </c>
      <c r="BK99" s="178">
        <f>BK100</f>
        <v>0</v>
      </c>
    </row>
    <row r="100" spans="2:65" s="1" customFormat="1" ht="16.5" customHeight="1">
      <c r="B100" s="35"/>
      <c r="C100" s="181" t="s">
        <v>226</v>
      </c>
      <c r="D100" s="181" t="s">
        <v>146</v>
      </c>
      <c r="E100" s="182" t="s">
        <v>1084</v>
      </c>
      <c r="F100" s="183" t="s">
        <v>1083</v>
      </c>
      <c r="G100" s="184" t="s">
        <v>1057</v>
      </c>
      <c r="H100" s="185">
        <v>1</v>
      </c>
      <c r="I100" s="186"/>
      <c r="J100" s="187">
        <f>ROUND(I100*H100,2)</f>
        <v>0</v>
      </c>
      <c r="K100" s="183" t="s">
        <v>150</v>
      </c>
      <c r="L100" s="39"/>
      <c r="M100" s="251" t="s">
        <v>19</v>
      </c>
      <c r="N100" s="252" t="s">
        <v>49</v>
      </c>
      <c r="O100" s="253"/>
      <c r="P100" s="254">
        <f>O100*H100</f>
        <v>0</v>
      </c>
      <c r="Q100" s="254">
        <v>0</v>
      </c>
      <c r="R100" s="254">
        <f>Q100*H100</f>
        <v>0</v>
      </c>
      <c r="S100" s="254">
        <v>0</v>
      </c>
      <c r="T100" s="255">
        <f>S100*H100</f>
        <v>0</v>
      </c>
      <c r="AR100" s="192" t="s">
        <v>1058</v>
      </c>
      <c r="AT100" s="192" t="s">
        <v>146</v>
      </c>
      <c r="AU100" s="192" t="s">
        <v>88</v>
      </c>
      <c r="AY100" s="18" t="s">
        <v>141</v>
      </c>
      <c r="BE100" s="193">
        <f>IF(N100="základní",J100,0)</f>
        <v>0</v>
      </c>
      <c r="BF100" s="193">
        <f>IF(N100="snížená",J100,0)</f>
        <v>0</v>
      </c>
      <c r="BG100" s="193">
        <f>IF(N100="zákl. přenesená",J100,0)</f>
        <v>0</v>
      </c>
      <c r="BH100" s="193">
        <f>IF(N100="sníž. přenesená",J100,0)</f>
        <v>0</v>
      </c>
      <c r="BI100" s="193">
        <f>IF(N100="nulová",J100,0)</f>
        <v>0</v>
      </c>
      <c r="BJ100" s="18" t="s">
        <v>86</v>
      </c>
      <c r="BK100" s="193">
        <f>ROUND(I100*H100,2)</f>
        <v>0</v>
      </c>
      <c r="BL100" s="18" t="s">
        <v>1058</v>
      </c>
      <c r="BM100" s="192" t="s">
        <v>1085</v>
      </c>
    </row>
    <row r="101" spans="2:12" s="1" customFormat="1" ht="6.95" customHeight="1">
      <c r="B101" s="47"/>
      <c r="C101" s="48"/>
      <c r="D101" s="48"/>
      <c r="E101" s="48"/>
      <c r="F101" s="48"/>
      <c r="G101" s="48"/>
      <c r="H101" s="48"/>
      <c r="I101" s="132"/>
      <c r="J101" s="48"/>
      <c r="K101" s="48"/>
      <c r="L101" s="39"/>
    </row>
  </sheetData>
  <sheetProtection algorithmName="SHA-512" hashValue="TftpWktBVw120oBI1etFTgvC+U3Yn9xP52RVI+508rWcTsIZIVZ8qjyVzkXOnSfWCsDw2KN0uyloHREn66oZ0g==" saltValue="KNtqohTtkyksWpeFRizEIrKtvEp9n/sdFU6CwBeksHuMqVEghUTRVvJTbjcnmqk5gPmSAev9sS026zcHUFHnzw==" spinCount="100000" sheet="1" objects="1" scenarios="1" formatColumns="0" formatRows="0" autoFilter="0"/>
  <autoFilter ref="C83:K100"/>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8" customWidth="1"/>
    <col min="2" max="2" width="1.7109375" style="258" customWidth="1"/>
    <col min="3" max="4" width="5.00390625" style="258" customWidth="1"/>
    <col min="5" max="5" width="11.7109375" style="258" customWidth="1"/>
    <col min="6" max="6" width="9.140625" style="258" customWidth="1"/>
    <col min="7" max="7" width="5.00390625" style="258" customWidth="1"/>
    <col min="8" max="8" width="77.8515625" style="258" customWidth="1"/>
    <col min="9" max="10" width="20.00390625" style="258" customWidth="1"/>
    <col min="11" max="11" width="1.7109375" style="258" customWidth="1"/>
  </cols>
  <sheetData>
    <row r="1" ht="37.5" customHeight="1"/>
    <row r="2" spans="2:11" ht="7.5" customHeight="1">
      <c r="B2" s="259"/>
      <c r="C2" s="260"/>
      <c r="D2" s="260"/>
      <c r="E2" s="260"/>
      <c r="F2" s="260"/>
      <c r="G2" s="260"/>
      <c r="H2" s="260"/>
      <c r="I2" s="260"/>
      <c r="J2" s="260"/>
      <c r="K2" s="261"/>
    </row>
    <row r="3" spans="2:11" s="16" customFormat="1" ht="45" customHeight="1">
      <c r="B3" s="262"/>
      <c r="C3" s="389" t="s">
        <v>1086</v>
      </c>
      <c r="D3" s="389"/>
      <c r="E3" s="389"/>
      <c r="F3" s="389"/>
      <c r="G3" s="389"/>
      <c r="H3" s="389"/>
      <c r="I3" s="389"/>
      <c r="J3" s="389"/>
      <c r="K3" s="263"/>
    </row>
    <row r="4" spans="2:11" ht="25.5" customHeight="1">
      <c r="B4" s="264"/>
      <c r="C4" s="393" t="s">
        <v>1087</v>
      </c>
      <c r="D4" s="393"/>
      <c r="E4" s="393"/>
      <c r="F4" s="393"/>
      <c r="G4" s="393"/>
      <c r="H4" s="393"/>
      <c r="I4" s="393"/>
      <c r="J4" s="393"/>
      <c r="K4" s="265"/>
    </row>
    <row r="5" spans="2:11" ht="5.25" customHeight="1">
      <c r="B5" s="264"/>
      <c r="C5" s="266"/>
      <c r="D5" s="266"/>
      <c r="E5" s="266"/>
      <c r="F5" s="266"/>
      <c r="G5" s="266"/>
      <c r="H5" s="266"/>
      <c r="I5" s="266"/>
      <c r="J5" s="266"/>
      <c r="K5" s="265"/>
    </row>
    <row r="6" spans="2:11" ht="15" customHeight="1">
      <c r="B6" s="264"/>
      <c r="C6" s="391" t="s">
        <v>1088</v>
      </c>
      <c r="D6" s="391"/>
      <c r="E6" s="391"/>
      <c r="F6" s="391"/>
      <c r="G6" s="391"/>
      <c r="H6" s="391"/>
      <c r="I6" s="391"/>
      <c r="J6" s="391"/>
      <c r="K6" s="265"/>
    </row>
    <row r="7" spans="2:11" ht="15" customHeight="1">
      <c r="B7" s="268"/>
      <c r="C7" s="391" t="s">
        <v>1089</v>
      </c>
      <c r="D7" s="391"/>
      <c r="E7" s="391"/>
      <c r="F7" s="391"/>
      <c r="G7" s="391"/>
      <c r="H7" s="391"/>
      <c r="I7" s="391"/>
      <c r="J7" s="391"/>
      <c r="K7" s="265"/>
    </row>
    <row r="8" spans="2:11" ht="12.75" customHeight="1">
      <c r="B8" s="268"/>
      <c r="C8" s="267"/>
      <c r="D8" s="267"/>
      <c r="E8" s="267"/>
      <c r="F8" s="267"/>
      <c r="G8" s="267"/>
      <c r="H8" s="267"/>
      <c r="I8" s="267"/>
      <c r="J8" s="267"/>
      <c r="K8" s="265"/>
    </row>
    <row r="9" spans="2:11" ht="15" customHeight="1">
      <c r="B9" s="268"/>
      <c r="C9" s="391" t="s">
        <v>1090</v>
      </c>
      <c r="D9" s="391"/>
      <c r="E9" s="391"/>
      <c r="F9" s="391"/>
      <c r="G9" s="391"/>
      <c r="H9" s="391"/>
      <c r="I9" s="391"/>
      <c r="J9" s="391"/>
      <c r="K9" s="265"/>
    </row>
    <row r="10" spans="2:11" ht="15" customHeight="1">
      <c r="B10" s="268"/>
      <c r="C10" s="267"/>
      <c r="D10" s="391" t="s">
        <v>1091</v>
      </c>
      <c r="E10" s="391"/>
      <c r="F10" s="391"/>
      <c r="G10" s="391"/>
      <c r="H10" s="391"/>
      <c r="I10" s="391"/>
      <c r="J10" s="391"/>
      <c r="K10" s="265"/>
    </row>
    <row r="11" spans="2:11" ht="15" customHeight="1">
      <c r="B11" s="268"/>
      <c r="C11" s="269"/>
      <c r="D11" s="391" t="s">
        <v>1092</v>
      </c>
      <c r="E11" s="391"/>
      <c r="F11" s="391"/>
      <c r="G11" s="391"/>
      <c r="H11" s="391"/>
      <c r="I11" s="391"/>
      <c r="J11" s="391"/>
      <c r="K11" s="265"/>
    </row>
    <row r="12" spans="2:11" ht="15" customHeight="1">
      <c r="B12" s="268"/>
      <c r="C12" s="269"/>
      <c r="D12" s="267"/>
      <c r="E12" s="267"/>
      <c r="F12" s="267"/>
      <c r="G12" s="267"/>
      <c r="H12" s="267"/>
      <c r="I12" s="267"/>
      <c r="J12" s="267"/>
      <c r="K12" s="265"/>
    </row>
    <row r="13" spans="2:11" ht="15" customHeight="1">
      <c r="B13" s="268"/>
      <c r="C13" s="269"/>
      <c r="D13" s="270" t="s">
        <v>1093</v>
      </c>
      <c r="E13" s="267"/>
      <c r="F13" s="267"/>
      <c r="G13" s="267"/>
      <c r="H13" s="267"/>
      <c r="I13" s="267"/>
      <c r="J13" s="267"/>
      <c r="K13" s="265"/>
    </row>
    <row r="14" spans="2:11" ht="12.75" customHeight="1">
      <c r="B14" s="268"/>
      <c r="C14" s="269"/>
      <c r="D14" s="269"/>
      <c r="E14" s="269"/>
      <c r="F14" s="269"/>
      <c r="G14" s="269"/>
      <c r="H14" s="269"/>
      <c r="I14" s="269"/>
      <c r="J14" s="269"/>
      <c r="K14" s="265"/>
    </row>
    <row r="15" spans="2:11" ht="15" customHeight="1">
      <c r="B15" s="268"/>
      <c r="C15" s="269"/>
      <c r="D15" s="391" t="s">
        <v>1094</v>
      </c>
      <c r="E15" s="391"/>
      <c r="F15" s="391"/>
      <c r="G15" s="391"/>
      <c r="H15" s="391"/>
      <c r="I15" s="391"/>
      <c r="J15" s="391"/>
      <c r="K15" s="265"/>
    </row>
    <row r="16" spans="2:11" ht="15" customHeight="1">
      <c r="B16" s="268"/>
      <c r="C16" s="269"/>
      <c r="D16" s="391" t="s">
        <v>1095</v>
      </c>
      <c r="E16" s="391"/>
      <c r="F16" s="391"/>
      <c r="G16" s="391"/>
      <c r="H16" s="391"/>
      <c r="I16" s="391"/>
      <c r="J16" s="391"/>
      <c r="K16" s="265"/>
    </row>
    <row r="17" spans="2:11" ht="15" customHeight="1">
      <c r="B17" s="268"/>
      <c r="C17" s="269"/>
      <c r="D17" s="391" t="s">
        <v>1096</v>
      </c>
      <c r="E17" s="391"/>
      <c r="F17" s="391"/>
      <c r="G17" s="391"/>
      <c r="H17" s="391"/>
      <c r="I17" s="391"/>
      <c r="J17" s="391"/>
      <c r="K17" s="265"/>
    </row>
    <row r="18" spans="2:11" ht="15" customHeight="1">
      <c r="B18" s="268"/>
      <c r="C18" s="269"/>
      <c r="D18" s="269"/>
      <c r="E18" s="271" t="s">
        <v>85</v>
      </c>
      <c r="F18" s="391" t="s">
        <v>1097</v>
      </c>
      <c r="G18" s="391"/>
      <c r="H18" s="391"/>
      <c r="I18" s="391"/>
      <c r="J18" s="391"/>
      <c r="K18" s="265"/>
    </row>
    <row r="19" spans="2:11" ht="15" customHeight="1">
      <c r="B19" s="268"/>
      <c r="C19" s="269"/>
      <c r="D19" s="269"/>
      <c r="E19" s="271" t="s">
        <v>1098</v>
      </c>
      <c r="F19" s="391" t="s">
        <v>1099</v>
      </c>
      <c r="G19" s="391"/>
      <c r="H19" s="391"/>
      <c r="I19" s="391"/>
      <c r="J19" s="391"/>
      <c r="K19" s="265"/>
    </row>
    <row r="20" spans="2:11" ht="15" customHeight="1">
      <c r="B20" s="268"/>
      <c r="C20" s="269"/>
      <c r="D20" s="269"/>
      <c r="E20" s="271" t="s">
        <v>1100</v>
      </c>
      <c r="F20" s="391" t="s">
        <v>1101</v>
      </c>
      <c r="G20" s="391"/>
      <c r="H20" s="391"/>
      <c r="I20" s="391"/>
      <c r="J20" s="391"/>
      <c r="K20" s="265"/>
    </row>
    <row r="21" spans="2:11" ht="15" customHeight="1">
      <c r="B21" s="268"/>
      <c r="C21" s="269"/>
      <c r="D21" s="269"/>
      <c r="E21" s="271" t="s">
        <v>103</v>
      </c>
      <c r="F21" s="391" t="s">
        <v>1102</v>
      </c>
      <c r="G21" s="391"/>
      <c r="H21" s="391"/>
      <c r="I21" s="391"/>
      <c r="J21" s="391"/>
      <c r="K21" s="265"/>
    </row>
    <row r="22" spans="2:11" ht="15" customHeight="1">
      <c r="B22" s="268"/>
      <c r="C22" s="269"/>
      <c r="D22" s="269"/>
      <c r="E22" s="271" t="s">
        <v>1103</v>
      </c>
      <c r="F22" s="391" t="s">
        <v>1104</v>
      </c>
      <c r="G22" s="391"/>
      <c r="H22" s="391"/>
      <c r="I22" s="391"/>
      <c r="J22" s="391"/>
      <c r="K22" s="265"/>
    </row>
    <row r="23" spans="2:11" ht="15" customHeight="1">
      <c r="B23" s="268"/>
      <c r="C23" s="269"/>
      <c r="D23" s="269"/>
      <c r="E23" s="271" t="s">
        <v>1105</v>
      </c>
      <c r="F23" s="391" t="s">
        <v>1106</v>
      </c>
      <c r="G23" s="391"/>
      <c r="H23" s="391"/>
      <c r="I23" s="391"/>
      <c r="J23" s="391"/>
      <c r="K23" s="265"/>
    </row>
    <row r="24" spans="2:11" ht="12.75" customHeight="1">
      <c r="B24" s="268"/>
      <c r="C24" s="269"/>
      <c r="D24" s="269"/>
      <c r="E24" s="269"/>
      <c r="F24" s="269"/>
      <c r="G24" s="269"/>
      <c r="H24" s="269"/>
      <c r="I24" s="269"/>
      <c r="J24" s="269"/>
      <c r="K24" s="265"/>
    </row>
    <row r="25" spans="2:11" ht="15" customHeight="1">
      <c r="B25" s="268"/>
      <c r="C25" s="391" t="s">
        <v>1107</v>
      </c>
      <c r="D25" s="391"/>
      <c r="E25" s="391"/>
      <c r="F25" s="391"/>
      <c r="G25" s="391"/>
      <c r="H25" s="391"/>
      <c r="I25" s="391"/>
      <c r="J25" s="391"/>
      <c r="K25" s="265"/>
    </row>
    <row r="26" spans="2:11" ht="15" customHeight="1">
      <c r="B26" s="268"/>
      <c r="C26" s="391" t="s">
        <v>1108</v>
      </c>
      <c r="D26" s="391"/>
      <c r="E26" s="391"/>
      <c r="F26" s="391"/>
      <c r="G26" s="391"/>
      <c r="H26" s="391"/>
      <c r="I26" s="391"/>
      <c r="J26" s="391"/>
      <c r="K26" s="265"/>
    </row>
    <row r="27" spans="2:11" ht="15" customHeight="1">
      <c r="B27" s="268"/>
      <c r="C27" s="267"/>
      <c r="D27" s="391" t="s">
        <v>1109</v>
      </c>
      <c r="E27" s="391"/>
      <c r="F27" s="391"/>
      <c r="G27" s="391"/>
      <c r="H27" s="391"/>
      <c r="I27" s="391"/>
      <c r="J27" s="391"/>
      <c r="K27" s="265"/>
    </row>
    <row r="28" spans="2:11" ht="15" customHeight="1">
      <c r="B28" s="268"/>
      <c r="C28" s="269"/>
      <c r="D28" s="391" t="s">
        <v>1110</v>
      </c>
      <c r="E28" s="391"/>
      <c r="F28" s="391"/>
      <c r="G28" s="391"/>
      <c r="H28" s="391"/>
      <c r="I28" s="391"/>
      <c r="J28" s="391"/>
      <c r="K28" s="265"/>
    </row>
    <row r="29" spans="2:11" ht="12.75" customHeight="1">
      <c r="B29" s="268"/>
      <c r="C29" s="269"/>
      <c r="D29" s="269"/>
      <c r="E29" s="269"/>
      <c r="F29" s="269"/>
      <c r="G29" s="269"/>
      <c r="H29" s="269"/>
      <c r="I29" s="269"/>
      <c r="J29" s="269"/>
      <c r="K29" s="265"/>
    </row>
    <row r="30" spans="2:11" ht="15" customHeight="1">
      <c r="B30" s="268"/>
      <c r="C30" s="269"/>
      <c r="D30" s="391" t="s">
        <v>1111</v>
      </c>
      <c r="E30" s="391"/>
      <c r="F30" s="391"/>
      <c r="G30" s="391"/>
      <c r="H30" s="391"/>
      <c r="I30" s="391"/>
      <c r="J30" s="391"/>
      <c r="K30" s="265"/>
    </row>
    <row r="31" spans="2:11" ht="15" customHeight="1">
      <c r="B31" s="268"/>
      <c r="C31" s="269"/>
      <c r="D31" s="391" t="s">
        <v>1112</v>
      </c>
      <c r="E31" s="391"/>
      <c r="F31" s="391"/>
      <c r="G31" s="391"/>
      <c r="H31" s="391"/>
      <c r="I31" s="391"/>
      <c r="J31" s="391"/>
      <c r="K31" s="265"/>
    </row>
    <row r="32" spans="2:11" ht="12.75" customHeight="1">
      <c r="B32" s="268"/>
      <c r="C32" s="269"/>
      <c r="D32" s="269"/>
      <c r="E32" s="269"/>
      <c r="F32" s="269"/>
      <c r="G32" s="269"/>
      <c r="H32" s="269"/>
      <c r="I32" s="269"/>
      <c r="J32" s="269"/>
      <c r="K32" s="265"/>
    </row>
    <row r="33" spans="2:11" ht="15" customHeight="1">
      <c r="B33" s="268"/>
      <c r="C33" s="269"/>
      <c r="D33" s="391" t="s">
        <v>1113</v>
      </c>
      <c r="E33" s="391"/>
      <c r="F33" s="391"/>
      <c r="G33" s="391"/>
      <c r="H33" s="391"/>
      <c r="I33" s="391"/>
      <c r="J33" s="391"/>
      <c r="K33" s="265"/>
    </row>
    <row r="34" spans="2:11" ht="15" customHeight="1">
      <c r="B34" s="268"/>
      <c r="C34" s="269"/>
      <c r="D34" s="391" t="s">
        <v>1114</v>
      </c>
      <c r="E34" s="391"/>
      <c r="F34" s="391"/>
      <c r="G34" s="391"/>
      <c r="H34" s="391"/>
      <c r="I34" s="391"/>
      <c r="J34" s="391"/>
      <c r="K34" s="265"/>
    </row>
    <row r="35" spans="2:11" ht="15" customHeight="1">
      <c r="B35" s="268"/>
      <c r="C35" s="269"/>
      <c r="D35" s="391" t="s">
        <v>1115</v>
      </c>
      <c r="E35" s="391"/>
      <c r="F35" s="391"/>
      <c r="G35" s="391"/>
      <c r="H35" s="391"/>
      <c r="I35" s="391"/>
      <c r="J35" s="391"/>
      <c r="K35" s="265"/>
    </row>
    <row r="36" spans="2:11" ht="15" customHeight="1">
      <c r="B36" s="268"/>
      <c r="C36" s="269"/>
      <c r="D36" s="267"/>
      <c r="E36" s="270" t="s">
        <v>127</v>
      </c>
      <c r="F36" s="267"/>
      <c r="G36" s="391" t="s">
        <v>1116</v>
      </c>
      <c r="H36" s="391"/>
      <c r="I36" s="391"/>
      <c r="J36" s="391"/>
      <c r="K36" s="265"/>
    </row>
    <row r="37" spans="2:11" ht="30.75" customHeight="1">
      <c r="B37" s="268"/>
      <c r="C37" s="269"/>
      <c r="D37" s="267"/>
      <c r="E37" s="270" t="s">
        <v>1117</v>
      </c>
      <c r="F37" s="267"/>
      <c r="G37" s="391" t="s">
        <v>1118</v>
      </c>
      <c r="H37" s="391"/>
      <c r="I37" s="391"/>
      <c r="J37" s="391"/>
      <c r="K37" s="265"/>
    </row>
    <row r="38" spans="2:11" ht="15" customHeight="1">
      <c r="B38" s="268"/>
      <c r="C38" s="269"/>
      <c r="D38" s="267"/>
      <c r="E38" s="270" t="s">
        <v>59</v>
      </c>
      <c r="F38" s="267"/>
      <c r="G38" s="391" t="s">
        <v>1119</v>
      </c>
      <c r="H38" s="391"/>
      <c r="I38" s="391"/>
      <c r="J38" s="391"/>
      <c r="K38" s="265"/>
    </row>
    <row r="39" spans="2:11" ht="15" customHeight="1">
      <c r="B39" s="268"/>
      <c r="C39" s="269"/>
      <c r="D39" s="267"/>
      <c r="E39" s="270" t="s">
        <v>60</v>
      </c>
      <c r="F39" s="267"/>
      <c r="G39" s="391" t="s">
        <v>1120</v>
      </c>
      <c r="H39" s="391"/>
      <c r="I39" s="391"/>
      <c r="J39" s="391"/>
      <c r="K39" s="265"/>
    </row>
    <row r="40" spans="2:11" ht="15" customHeight="1">
      <c r="B40" s="268"/>
      <c r="C40" s="269"/>
      <c r="D40" s="267"/>
      <c r="E40" s="270" t="s">
        <v>128</v>
      </c>
      <c r="F40" s="267"/>
      <c r="G40" s="391" t="s">
        <v>1121</v>
      </c>
      <c r="H40" s="391"/>
      <c r="I40" s="391"/>
      <c r="J40" s="391"/>
      <c r="K40" s="265"/>
    </row>
    <row r="41" spans="2:11" ht="15" customHeight="1">
      <c r="B41" s="268"/>
      <c r="C41" s="269"/>
      <c r="D41" s="267"/>
      <c r="E41" s="270" t="s">
        <v>129</v>
      </c>
      <c r="F41" s="267"/>
      <c r="G41" s="391" t="s">
        <v>1122</v>
      </c>
      <c r="H41" s="391"/>
      <c r="I41" s="391"/>
      <c r="J41" s="391"/>
      <c r="K41" s="265"/>
    </row>
    <row r="42" spans="2:11" ht="15" customHeight="1">
      <c r="B42" s="268"/>
      <c r="C42" s="269"/>
      <c r="D42" s="267"/>
      <c r="E42" s="270" t="s">
        <v>1123</v>
      </c>
      <c r="F42" s="267"/>
      <c r="G42" s="391" t="s">
        <v>1124</v>
      </c>
      <c r="H42" s="391"/>
      <c r="I42" s="391"/>
      <c r="J42" s="391"/>
      <c r="K42" s="265"/>
    </row>
    <row r="43" spans="2:11" ht="15" customHeight="1">
      <c r="B43" s="268"/>
      <c r="C43" s="269"/>
      <c r="D43" s="267"/>
      <c r="E43" s="270"/>
      <c r="F43" s="267"/>
      <c r="G43" s="391" t="s">
        <v>1125</v>
      </c>
      <c r="H43" s="391"/>
      <c r="I43" s="391"/>
      <c r="J43" s="391"/>
      <c r="K43" s="265"/>
    </row>
    <row r="44" spans="2:11" ht="15" customHeight="1">
      <c r="B44" s="268"/>
      <c r="C44" s="269"/>
      <c r="D44" s="267"/>
      <c r="E44" s="270" t="s">
        <v>1126</v>
      </c>
      <c r="F44" s="267"/>
      <c r="G44" s="391" t="s">
        <v>1127</v>
      </c>
      <c r="H44" s="391"/>
      <c r="I44" s="391"/>
      <c r="J44" s="391"/>
      <c r="K44" s="265"/>
    </row>
    <row r="45" spans="2:11" ht="15" customHeight="1">
      <c r="B45" s="268"/>
      <c r="C45" s="269"/>
      <c r="D45" s="267"/>
      <c r="E45" s="270" t="s">
        <v>131</v>
      </c>
      <c r="F45" s="267"/>
      <c r="G45" s="391" t="s">
        <v>1128</v>
      </c>
      <c r="H45" s="391"/>
      <c r="I45" s="391"/>
      <c r="J45" s="391"/>
      <c r="K45" s="265"/>
    </row>
    <row r="46" spans="2:11" ht="12.75" customHeight="1">
      <c r="B46" s="268"/>
      <c r="C46" s="269"/>
      <c r="D46" s="267"/>
      <c r="E46" s="267"/>
      <c r="F46" s="267"/>
      <c r="G46" s="267"/>
      <c r="H46" s="267"/>
      <c r="I46" s="267"/>
      <c r="J46" s="267"/>
      <c r="K46" s="265"/>
    </row>
    <row r="47" spans="2:11" ht="15" customHeight="1">
      <c r="B47" s="268"/>
      <c r="C47" s="269"/>
      <c r="D47" s="391" t="s">
        <v>1129</v>
      </c>
      <c r="E47" s="391"/>
      <c r="F47" s="391"/>
      <c r="G47" s="391"/>
      <c r="H47" s="391"/>
      <c r="I47" s="391"/>
      <c r="J47" s="391"/>
      <c r="K47" s="265"/>
    </row>
    <row r="48" spans="2:11" ht="15" customHeight="1">
      <c r="B48" s="268"/>
      <c r="C48" s="269"/>
      <c r="D48" s="269"/>
      <c r="E48" s="391" t="s">
        <v>1130</v>
      </c>
      <c r="F48" s="391"/>
      <c r="G48" s="391"/>
      <c r="H48" s="391"/>
      <c r="I48" s="391"/>
      <c r="J48" s="391"/>
      <c r="K48" s="265"/>
    </row>
    <row r="49" spans="2:11" ht="15" customHeight="1">
      <c r="B49" s="268"/>
      <c r="C49" s="269"/>
      <c r="D49" s="269"/>
      <c r="E49" s="391" t="s">
        <v>1131</v>
      </c>
      <c r="F49" s="391"/>
      <c r="G49" s="391"/>
      <c r="H49" s="391"/>
      <c r="I49" s="391"/>
      <c r="J49" s="391"/>
      <c r="K49" s="265"/>
    </row>
    <row r="50" spans="2:11" ht="15" customHeight="1">
      <c r="B50" s="268"/>
      <c r="C50" s="269"/>
      <c r="D50" s="269"/>
      <c r="E50" s="391" t="s">
        <v>1132</v>
      </c>
      <c r="F50" s="391"/>
      <c r="G50" s="391"/>
      <c r="H50" s="391"/>
      <c r="I50" s="391"/>
      <c r="J50" s="391"/>
      <c r="K50" s="265"/>
    </row>
    <row r="51" spans="2:11" ht="15" customHeight="1">
      <c r="B51" s="268"/>
      <c r="C51" s="269"/>
      <c r="D51" s="391" t="s">
        <v>1133</v>
      </c>
      <c r="E51" s="391"/>
      <c r="F51" s="391"/>
      <c r="G51" s="391"/>
      <c r="H51" s="391"/>
      <c r="I51" s="391"/>
      <c r="J51" s="391"/>
      <c r="K51" s="265"/>
    </row>
    <row r="52" spans="2:11" ht="25.5" customHeight="1">
      <c r="B52" s="264"/>
      <c r="C52" s="393" t="s">
        <v>1134</v>
      </c>
      <c r="D52" s="393"/>
      <c r="E52" s="393"/>
      <c r="F52" s="393"/>
      <c r="G52" s="393"/>
      <c r="H52" s="393"/>
      <c r="I52" s="393"/>
      <c r="J52" s="393"/>
      <c r="K52" s="265"/>
    </row>
    <row r="53" spans="2:11" ht="5.25" customHeight="1">
      <c r="B53" s="264"/>
      <c r="C53" s="266"/>
      <c r="D53" s="266"/>
      <c r="E53" s="266"/>
      <c r="F53" s="266"/>
      <c r="G53" s="266"/>
      <c r="H53" s="266"/>
      <c r="I53" s="266"/>
      <c r="J53" s="266"/>
      <c r="K53" s="265"/>
    </row>
    <row r="54" spans="2:11" ht="15" customHeight="1">
      <c r="B54" s="264"/>
      <c r="C54" s="391" t="s">
        <v>1135</v>
      </c>
      <c r="D54" s="391"/>
      <c r="E54" s="391"/>
      <c r="F54" s="391"/>
      <c r="G54" s="391"/>
      <c r="H54" s="391"/>
      <c r="I54" s="391"/>
      <c r="J54" s="391"/>
      <c r="K54" s="265"/>
    </row>
    <row r="55" spans="2:11" ht="15" customHeight="1">
      <c r="B55" s="264"/>
      <c r="C55" s="391" t="s">
        <v>1136</v>
      </c>
      <c r="D55" s="391"/>
      <c r="E55" s="391"/>
      <c r="F55" s="391"/>
      <c r="G55" s="391"/>
      <c r="H55" s="391"/>
      <c r="I55" s="391"/>
      <c r="J55" s="391"/>
      <c r="K55" s="265"/>
    </row>
    <row r="56" spans="2:11" ht="12.75" customHeight="1">
      <c r="B56" s="264"/>
      <c r="C56" s="267"/>
      <c r="D56" s="267"/>
      <c r="E56" s="267"/>
      <c r="F56" s="267"/>
      <c r="G56" s="267"/>
      <c r="H56" s="267"/>
      <c r="I56" s="267"/>
      <c r="J56" s="267"/>
      <c r="K56" s="265"/>
    </row>
    <row r="57" spans="2:11" ht="15" customHeight="1">
      <c r="B57" s="264"/>
      <c r="C57" s="391" t="s">
        <v>1137</v>
      </c>
      <c r="D57" s="391"/>
      <c r="E57" s="391"/>
      <c r="F57" s="391"/>
      <c r="G57" s="391"/>
      <c r="H57" s="391"/>
      <c r="I57" s="391"/>
      <c r="J57" s="391"/>
      <c r="K57" s="265"/>
    </row>
    <row r="58" spans="2:11" ht="15" customHeight="1">
      <c r="B58" s="264"/>
      <c r="C58" s="269"/>
      <c r="D58" s="391" t="s">
        <v>1138</v>
      </c>
      <c r="E58" s="391"/>
      <c r="F58" s="391"/>
      <c r="G58" s="391"/>
      <c r="H58" s="391"/>
      <c r="I58" s="391"/>
      <c r="J58" s="391"/>
      <c r="K58" s="265"/>
    </row>
    <row r="59" spans="2:11" ht="15" customHeight="1">
      <c r="B59" s="264"/>
      <c r="C59" s="269"/>
      <c r="D59" s="391" t="s">
        <v>1139</v>
      </c>
      <c r="E59" s="391"/>
      <c r="F59" s="391"/>
      <c r="G59" s="391"/>
      <c r="H59" s="391"/>
      <c r="I59" s="391"/>
      <c r="J59" s="391"/>
      <c r="K59" s="265"/>
    </row>
    <row r="60" spans="2:11" ht="15" customHeight="1">
      <c r="B60" s="264"/>
      <c r="C60" s="269"/>
      <c r="D60" s="391" t="s">
        <v>1140</v>
      </c>
      <c r="E60" s="391"/>
      <c r="F60" s="391"/>
      <c r="G60" s="391"/>
      <c r="H60" s="391"/>
      <c r="I60" s="391"/>
      <c r="J60" s="391"/>
      <c r="K60" s="265"/>
    </row>
    <row r="61" spans="2:11" ht="15" customHeight="1">
      <c r="B61" s="264"/>
      <c r="C61" s="269"/>
      <c r="D61" s="391" t="s">
        <v>1141</v>
      </c>
      <c r="E61" s="391"/>
      <c r="F61" s="391"/>
      <c r="G61" s="391"/>
      <c r="H61" s="391"/>
      <c r="I61" s="391"/>
      <c r="J61" s="391"/>
      <c r="K61" s="265"/>
    </row>
    <row r="62" spans="2:11" ht="15" customHeight="1">
      <c r="B62" s="264"/>
      <c r="C62" s="269"/>
      <c r="D62" s="392" t="s">
        <v>1142</v>
      </c>
      <c r="E62" s="392"/>
      <c r="F62" s="392"/>
      <c r="G62" s="392"/>
      <c r="H62" s="392"/>
      <c r="I62" s="392"/>
      <c r="J62" s="392"/>
      <c r="K62" s="265"/>
    </row>
    <row r="63" spans="2:11" ht="15" customHeight="1">
      <c r="B63" s="264"/>
      <c r="C63" s="269"/>
      <c r="D63" s="391" t="s">
        <v>1143</v>
      </c>
      <c r="E63" s="391"/>
      <c r="F63" s="391"/>
      <c r="G63" s="391"/>
      <c r="H63" s="391"/>
      <c r="I63" s="391"/>
      <c r="J63" s="391"/>
      <c r="K63" s="265"/>
    </row>
    <row r="64" spans="2:11" ht="12.75" customHeight="1">
      <c r="B64" s="264"/>
      <c r="C64" s="269"/>
      <c r="D64" s="269"/>
      <c r="E64" s="272"/>
      <c r="F64" s="269"/>
      <c r="G64" s="269"/>
      <c r="H64" s="269"/>
      <c r="I64" s="269"/>
      <c r="J64" s="269"/>
      <c r="K64" s="265"/>
    </row>
    <row r="65" spans="2:11" ht="15" customHeight="1">
      <c r="B65" s="264"/>
      <c r="C65" s="269"/>
      <c r="D65" s="391" t="s">
        <v>1144</v>
      </c>
      <c r="E65" s="391"/>
      <c r="F65" s="391"/>
      <c r="G65" s="391"/>
      <c r="H65" s="391"/>
      <c r="I65" s="391"/>
      <c r="J65" s="391"/>
      <c r="K65" s="265"/>
    </row>
    <row r="66" spans="2:11" ht="15" customHeight="1">
      <c r="B66" s="264"/>
      <c r="C66" s="269"/>
      <c r="D66" s="392" t="s">
        <v>1145</v>
      </c>
      <c r="E66" s="392"/>
      <c r="F66" s="392"/>
      <c r="G66" s="392"/>
      <c r="H66" s="392"/>
      <c r="I66" s="392"/>
      <c r="J66" s="392"/>
      <c r="K66" s="265"/>
    </row>
    <row r="67" spans="2:11" ht="15" customHeight="1">
      <c r="B67" s="264"/>
      <c r="C67" s="269"/>
      <c r="D67" s="391" t="s">
        <v>1146</v>
      </c>
      <c r="E67" s="391"/>
      <c r="F67" s="391"/>
      <c r="G67" s="391"/>
      <c r="H67" s="391"/>
      <c r="I67" s="391"/>
      <c r="J67" s="391"/>
      <c r="K67" s="265"/>
    </row>
    <row r="68" spans="2:11" ht="15" customHeight="1">
      <c r="B68" s="264"/>
      <c r="C68" s="269"/>
      <c r="D68" s="391" t="s">
        <v>1147</v>
      </c>
      <c r="E68" s="391"/>
      <c r="F68" s="391"/>
      <c r="G68" s="391"/>
      <c r="H68" s="391"/>
      <c r="I68" s="391"/>
      <c r="J68" s="391"/>
      <c r="K68" s="265"/>
    </row>
    <row r="69" spans="2:11" ht="15" customHeight="1">
      <c r="B69" s="264"/>
      <c r="C69" s="269"/>
      <c r="D69" s="391" t="s">
        <v>1148</v>
      </c>
      <c r="E69" s="391"/>
      <c r="F69" s="391"/>
      <c r="G69" s="391"/>
      <c r="H69" s="391"/>
      <c r="I69" s="391"/>
      <c r="J69" s="391"/>
      <c r="K69" s="265"/>
    </row>
    <row r="70" spans="2:11" ht="15" customHeight="1">
      <c r="B70" s="264"/>
      <c r="C70" s="269"/>
      <c r="D70" s="391" t="s">
        <v>1149</v>
      </c>
      <c r="E70" s="391"/>
      <c r="F70" s="391"/>
      <c r="G70" s="391"/>
      <c r="H70" s="391"/>
      <c r="I70" s="391"/>
      <c r="J70" s="391"/>
      <c r="K70" s="265"/>
    </row>
    <row r="71" spans="2:11" ht="12.75" customHeight="1">
      <c r="B71" s="273"/>
      <c r="C71" s="274"/>
      <c r="D71" s="274"/>
      <c r="E71" s="274"/>
      <c r="F71" s="274"/>
      <c r="G71" s="274"/>
      <c r="H71" s="274"/>
      <c r="I71" s="274"/>
      <c r="J71" s="274"/>
      <c r="K71" s="275"/>
    </row>
    <row r="72" spans="2:11" ht="18.75" customHeight="1">
      <c r="B72" s="276"/>
      <c r="C72" s="276"/>
      <c r="D72" s="276"/>
      <c r="E72" s="276"/>
      <c r="F72" s="276"/>
      <c r="G72" s="276"/>
      <c r="H72" s="276"/>
      <c r="I72" s="276"/>
      <c r="J72" s="276"/>
      <c r="K72" s="277"/>
    </row>
    <row r="73" spans="2:11" ht="18.75" customHeight="1">
      <c r="B73" s="277"/>
      <c r="C73" s="277"/>
      <c r="D73" s="277"/>
      <c r="E73" s="277"/>
      <c r="F73" s="277"/>
      <c r="G73" s="277"/>
      <c r="H73" s="277"/>
      <c r="I73" s="277"/>
      <c r="J73" s="277"/>
      <c r="K73" s="277"/>
    </row>
    <row r="74" spans="2:11" ht="7.5" customHeight="1">
      <c r="B74" s="278"/>
      <c r="C74" s="279"/>
      <c r="D74" s="279"/>
      <c r="E74" s="279"/>
      <c r="F74" s="279"/>
      <c r="G74" s="279"/>
      <c r="H74" s="279"/>
      <c r="I74" s="279"/>
      <c r="J74" s="279"/>
      <c r="K74" s="280"/>
    </row>
    <row r="75" spans="2:11" ht="45" customHeight="1">
      <c r="B75" s="281"/>
      <c r="C75" s="390" t="s">
        <v>1150</v>
      </c>
      <c r="D75" s="390"/>
      <c r="E75" s="390"/>
      <c r="F75" s="390"/>
      <c r="G75" s="390"/>
      <c r="H75" s="390"/>
      <c r="I75" s="390"/>
      <c r="J75" s="390"/>
      <c r="K75" s="282"/>
    </row>
    <row r="76" spans="2:11" ht="17.25" customHeight="1">
      <c r="B76" s="281"/>
      <c r="C76" s="283" t="s">
        <v>1151</v>
      </c>
      <c r="D76" s="283"/>
      <c r="E76" s="283"/>
      <c r="F76" s="283" t="s">
        <v>1152</v>
      </c>
      <c r="G76" s="284"/>
      <c r="H76" s="283" t="s">
        <v>60</v>
      </c>
      <c r="I76" s="283" t="s">
        <v>63</v>
      </c>
      <c r="J76" s="283" t="s">
        <v>1153</v>
      </c>
      <c r="K76" s="282"/>
    </row>
    <row r="77" spans="2:11" ht="17.25" customHeight="1">
      <c r="B77" s="281"/>
      <c r="C77" s="285" t="s">
        <v>1154</v>
      </c>
      <c r="D77" s="285"/>
      <c r="E77" s="285"/>
      <c r="F77" s="286" t="s">
        <v>1155</v>
      </c>
      <c r="G77" s="287"/>
      <c r="H77" s="285"/>
      <c r="I77" s="285"/>
      <c r="J77" s="285" t="s">
        <v>1156</v>
      </c>
      <c r="K77" s="282"/>
    </row>
    <row r="78" spans="2:11" ht="5.25" customHeight="1">
      <c r="B78" s="281"/>
      <c r="C78" s="288"/>
      <c r="D78" s="288"/>
      <c r="E78" s="288"/>
      <c r="F78" s="288"/>
      <c r="G78" s="289"/>
      <c r="H78" s="288"/>
      <c r="I78" s="288"/>
      <c r="J78" s="288"/>
      <c r="K78" s="282"/>
    </row>
    <row r="79" spans="2:11" ht="15" customHeight="1">
      <c r="B79" s="281"/>
      <c r="C79" s="270" t="s">
        <v>59</v>
      </c>
      <c r="D79" s="288"/>
      <c r="E79" s="288"/>
      <c r="F79" s="290" t="s">
        <v>1157</v>
      </c>
      <c r="G79" s="289"/>
      <c r="H79" s="270" t="s">
        <v>1158</v>
      </c>
      <c r="I79" s="270" t="s">
        <v>1159</v>
      </c>
      <c r="J79" s="270">
        <v>20</v>
      </c>
      <c r="K79" s="282"/>
    </row>
    <row r="80" spans="2:11" ht="15" customHeight="1">
      <c r="B80" s="281"/>
      <c r="C80" s="270" t="s">
        <v>1160</v>
      </c>
      <c r="D80" s="270"/>
      <c r="E80" s="270"/>
      <c r="F80" s="290" t="s">
        <v>1157</v>
      </c>
      <c r="G80" s="289"/>
      <c r="H80" s="270" t="s">
        <v>1161</v>
      </c>
      <c r="I80" s="270" t="s">
        <v>1159</v>
      </c>
      <c r="J80" s="270">
        <v>120</v>
      </c>
      <c r="K80" s="282"/>
    </row>
    <row r="81" spans="2:11" ht="15" customHeight="1">
      <c r="B81" s="291"/>
      <c r="C81" s="270" t="s">
        <v>1162</v>
      </c>
      <c r="D81" s="270"/>
      <c r="E81" s="270"/>
      <c r="F81" s="290" t="s">
        <v>1163</v>
      </c>
      <c r="G81" s="289"/>
      <c r="H81" s="270" t="s">
        <v>1164</v>
      </c>
      <c r="I81" s="270" t="s">
        <v>1159</v>
      </c>
      <c r="J81" s="270">
        <v>50</v>
      </c>
      <c r="K81" s="282"/>
    </row>
    <row r="82" spans="2:11" ht="15" customHeight="1">
      <c r="B82" s="291"/>
      <c r="C82" s="270" t="s">
        <v>1165</v>
      </c>
      <c r="D82" s="270"/>
      <c r="E82" s="270"/>
      <c r="F82" s="290" t="s">
        <v>1157</v>
      </c>
      <c r="G82" s="289"/>
      <c r="H82" s="270" t="s">
        <v>1166</v>
      </c>
      <c r="I82" s="270" t="s">
        <v>1167</v>
      </c>
      <c r="J82" s="270"/>
      <c r="K82" s="282"/>
    </row>
    <row r="83" spans="2:11" ht="15" customHeight="1">
      <c r="B83" s="291"/>
      <c r="C83" s="292" t="s">
        <v>1168</v>
      </c>
      <c r="D83" s="292"/>
      <c r="E83" s="292"/>
      <c r="F83" s="293" t="s">
        <v>1163</v>
      </c>
      <c r="G83" s="292"/>
      <c r="H83" s="292" t="s">
        <v>1169</v>
      </c>
      <c r="I83" s="292" t="s">
        <v>1159</v>
      </c>
      <c r="J83" s="292">
        <v>15</v>
      </c>
      <c r="K83" s="282"/>
    </row>
    <row r="84" spans="2:11" ht="15" customHeight="1">
      <c r="B84" s="291"/>
      <c r="C84" s="292" t="s">
        <v>1170</v>
      </c>
      <c r="D84" s="292"/>
      <c r="E84" s="292"/>
      <c r="F84" s="293" t="s">
        <v>1163</v>
      </c>
      <c r="G84" s="292"/>
      <c r="H84" s="292" t="s">
        <v>1171</v>
      </c>
      <c r="I84" s="292" t="s">
        <v>1159</v>
      </c>
      <c r="J84" s="292">
        <v>15</v>
      </c>
      <c r="K84" s="282"/>
    </row>
    <row r="85" spans="2:11" ht="15" customHeight="1">
      <c r="B85" s="291"/>
      <c r="C85" s="292" t="s">
        <v>1172</v>
      </c>
      <c r="D85" s="292"/>
      <c r="E85" s="292"/>
      <c r="F85" s="293" t="s">
        <v>1163</v>
      </c>
      <c r="G85" s="292"/>
      <c r="H85" s="292" t="s">
        <v>1173</v>
      </c>
      <c r="I85" s="292" t="s">
        <v>1159</v>
      </c>
      <c r="J85" s="292">
        <v>20</v>
      </c>
      <c r="K85" s="282"/>
    </row>
    <row r="86" spans="2:11" ht="15" customHeight="1">
      <c r="B86" s="291"/>
      <c r="C86" s="292" t="s">
        <v>1174</v>
      </c>
      <c r="D86" s="292"/>
      <c r="E86" s="292"/>
      <c r="F86" s="293" t="s">
        <v>1163</v>
      </c>
      <c r="G86" s="292"/>
      <c r="H86" s="292" t="s">
        <v>1175</v>
      </c>
      <c r="I86" s="292" t="s">
        <v>1159</v>
      </c>
      <c r="J86" s="292">
        <v>20</v>
      </c>
      <c r="K86" s="282"/>
    </row>
    <row r="87" spans="2:11" ht="15" customHeight="1">
      <c r="B87" s="291"/>
      <c r="C87" s="270" t="s">
        <v>1176</v>
      </c>
      <c r="D87" s="270"/>
      <c r="E87" s="270"/>
      <c r="F87" s="290" t="s">
        <v>1163</v>
      </c>
      <c r="G87" s="289"/>
      <c r="H87" s="270" t="s">
        <v>1177</v>
      </c>
      <c r="I87" s="270" t="s">
        <v>1159</v>
      </c>
      <c r="J87" s="270">
        <v>50</v>
      </c>
      <c r="K87" s="282"/>
    </row>
    <row r="88" spans="2:11" ht="15" customHeight="1">
      <c r="B88" s="291"/>
      <c r="C88" s="270" t="s">
        <v>1178</v>
      </c>
      <c r="D88" s="270"/>
      <c r="E88" s="270"/>
      <c r="F88" s="290" t="s">
        <v>1163</v>
      </c>
      <c r="G88" s="289"/>
      <c r="H88" s="270" t="s">
        <v>1179</v>
      </c>
      <c r="I88" s="270" t="s">
        <v>1159</v>
      </c>
      <c r="J88" s="270">
        <v>20</v>
      </c>
      <c r="K88" s="282"/>
    </row>
    <row r="89" spans="2:11" ht="15" customHeight="1">
      <c r="B89" s="291"/>
      <c r="C89" s="270" t="s">
        <v>1180</v>
      </c>
      <c r="D89" s="270"/>
      <c r="E89" s="270"/>
      <c r="F89" s="290" t="s">
        <v>1163</v>
      </c>
      <c r="G89" s="289"/>
      <c r="H89" s="270" t="s">
        <v>1181</v>
      </c>
      <c r="I89" s="270" t="s">
        <v>1159</v>
      </c>
      <c r="J89" s="270">
        <v>20</v>
      </c>
      <c r="K89" s="282"/>
    </row>
    <row r="90" spans="2:11" ht="15" customHeight="1">
      <c r="B90" s="291"/>
      <c r="C90" s="270" t="s">
        <v>1182</v>
      </c>
      <c r="D90" s="270"/>
      <c r="E90" s="270"/>
      <c r="F90" s="290" t="s">
        <v>1163</v>
      </c>
      <c r="G90" s="289"/>
      <c r="H90" s="270" t="s">
        <v>1183</v>
      </c>
      <c r="I90" s="270" t="s">
        <v>1159</v>
      </c>
      <c r="J90" s="270">
        <v>50</v>
      </c>
      <c r="K90" s="282"/>
    </row>
    <row r="91" spans="2:11" ht="15" customHeight="1">
      <c r="B91" s="291"/>
      <c r="C91" s="270" t="s">
        <v>1184</v>
      </c>
      <c r="D91" s="270"/>
      <c r="E91" s="270"/>
      <c r="F91" s="290" t="s">
        <v>1163</v>
      </c>
      <c r="G91" s="289"/>
      <c r="H91" s="270" t="s">
        <v>1184</v>
      </c>
      <c r="I91" s="270" t="s">
        <v>1159</v>
      </c>
      <c r="J91" s="270">
        <v>50</v>
      </c>
      <c r="K91" s="282"/>
    </row>
    <row r="92" spans="2:11" ht="15" customHeight="1">
      <c r="B92" s="291"/>
      <c r="C92" s="270" t="s">
        <v>1185</v>
      </c>
      <c r="D92" s="270"/>
      <c r="E92" s="270"/>
      <c r="F92" s="290" t="s">
        <v>1163</v>
      </c>
      <c r="G92" s="289"/>
      <c r="H92" s="270" t="s">
        <v>1186</v>
      </c>
      <c r="I92" s="270" t="s">
        <v>1159</v>
      </c>
      <c r="J92" s="270">
        <v>255</v>
      </c>
      <c r="K92" s="282"/>
    </row>
    <row r="93" spans="2:11" ht="15" customHeight="1">
      <c r="B93" s="291"/>
      <c r="C93" s="270" t="s">
        <v>1187</v>
      </c>
      <c r="D93" s="270"/>
      <c r="E93" s="270"/>
      <c r="F93" s="290" t="s">
        <v>1157</v>
      </c>
      <c r="G93" s="289"/>
      <c r="H93" s="270" t="s">
        <v>1188</v>
      </c>
      <c r="I93" s="270" t="s">
        <v>1189</v>
      </c>
      <c r="J93" s="270"/>
      <c r="K93" s="282"/>
    </row>
    <row r="94" spans="2:11" ht="15" customHeight="1">
      <c r="B94" s="291"/>
      <c r="C94" s="270" t="s">
        <v>1190</v>
      </c>
      <c r="D94" s="270"/>
      <c r="E94" s="270"/>
      <c r="F94" s="290" t="s">
        <v>1157</v>
      </c>
      <c r="G94" s="289"/>
      <c r="H94" s="270" t="s">
        <v>1191</v>
      </c>
      <c r="I94" s="270" t="s">
        <v>1192</v>
      </c>
      <c r="J94" s="270"/>
      <c r="K94" s="282"/>
    </row>
    <row r="95" spans="2:11" ht="15" customHeight="1">
      <c r="B95" s="291"/>
      <c r="C95" s="270" t="s">
        <v>1193</v>
      </c>
      <c r="D95" s="270"/>
      <c r="E95" s="270"/>
      <c r="F95" s="290" t="s">
        <v>1157</v>
      </c>
      <c r="G95" s="289"/>
      <c r="H95" s="270" t="s">
        <v>1193</v>
      </c>
      <c r="I95" s="270" t="s">
        <v>1192</v>
      </c>
      <c r="J95" s="270"/>
      <c r="K95" s="282"/>
    </row>
    <row r="96" spans="2:11" ht="15" customHeight="1">
      <c r="B96" s="291"/>
      <c r="C96" s="270" t="s">
        <v>44</v>
      </c>
      <c r="D96" s="270"/>
      <c r="E96" s="270"/>
      <c r="F96" s="290" t="s">
        <v>1157</v>
      </c>
      <c r="G96" s="289"/>
      <c r="H96" s="270" t="s">
        <v>1194</v>
      </c>
      <c r="I96" s="270" t="s">
        <v>1192</v>
      </c>
      <c r="J96" s="270"/>
      <c r="K96" s="282"/>
    </row>
    <row r="97" spans="2:11" ht="15" customHeight="1">
      <c r="B97" s="291"/>
      <c r="C97" s="270" t="s">
        <v>54</v>
      </c>
      <c r="D97" s="270"/>
      <c r="E97" s="270"/>
      <c r="F97" s="290" t="s">
        <v>1157</v>
      </c>
      <c r="G97" s="289"/>
      <c r="H97" s="270" t="s">
        <v>1195</v>
      </c>
      <c r="I97" s="270" t="s">
        <v>1192</v>
      </c>
      <c r="J97" s="270"/>
      <c r="K97" s="282"/>
    </row>
    <row r="98" spans="2:11" ht="15" customHeight="1">
      <c r="B98" s="294"/>
      <c r="C98" s="295"/>
      <c r="D98" s="295"/>
      <c r="E98" s="295"/>
      <c r="F98" s="295"/>
      <c r="G98" s="295"/>
      <c r="H98" s="295"/>
      <c r="I98" s="295"/>
      <c r="J98" s="295"/>
      <c r="K98" s="296"/>
    </row>
    <row r="99" spans="2:11" ht="18.75" customHeight="1">
      <c r="B99" s="297"/>
      <c r="C99" s="298"/>
      <c r="D99" s="298"/>
      <c r="E99" s="298"/>
      <c r="F99" s="298"/>
      <c r="G99" s="298"/>
      <c r="H99" s="298"/>
      <c r="I99" s="298"/>
      <c r="J99" s="298"/>
      <c r="K99" s="297"/>
    </row>
    <row r="100" spans="2:11" ht="18.75" customHeight="1">
      <c r="B100" s="277"/>
      <c r="C100" s="277"/>
      <c r="D100" s="277"/>
      <c r="E100" s="277"/>
      <c r="F100" s="277"/>
      <c r="G100" s="277"/>
      <c r="H100" s="277"/>
      <c r="I100" s="277"/>
      <c r="J100" s="277"/>
      <c r="K100" s="277"/>
    </row>
    <row r="101" spans="2:11" ht="7.5" customHeight="1">
      <c r="B101" s="278"/>
      <c r="C101" s="279"/>
      <c r="D101" s="279"/>
      <c r="E101" s="279"/>
      <c r="F101" s="279"/>
      <c r="G101" s="279"/>
      <c r="H101" s="279"/>
      <c r="I101" s="279"/>
      <c r="J101" s="279"/>
      <c r="K101" s="280"/>
    </row>
    <row r="102" spans="2:11" ht="45" customHeight="1">
      <c r="B102" s="281"/>
      <c r="C102" s="390" t="s">
        <v>1196</v>
      </c>
      <c r="D102" s="390"/>
      <c r="E102" s="390"/>
      <c r="F102" s="390"/>
      <c r="G102" s="390"/>
      <c r="H102" s="390"/>
      <c r="I102" s="390"/>
      <c r="J102" s="390"/>
      <c r="K102" s="282"/>
    </row>
    <row r="103" spans="2:11" ht="17.25" customHeight="1">
      <c r="B103" s="281"/>
      <c r="C103" s="283" t="s">
        <v>1151</v>
      </c>
      <c r="D103" s="283"/>
      <c r="E103" s="283"/>
      <c r="F103" s="283" t="s">
        <v>1152</v>
      </c>
      <c r="G103" s="284"/>
      <c r="H103" s="283" t="s">
        <v>60</v>
      </c>
      <c r="I103" s="283" t="s">
        <v>63</v>
      </c>
      <c r="J103" s="283" t="s">
        <v>1153</v>
      </c>
      <c r="K103" s="282"/>
    </row>
    <row r="104" spans="2:11" ht="17.25" customHeight="1">
      <c r="B104" s="281"/>
      <c r="C104" s="285" t="s">
        <v>1154</v>
      </c>
      <c r="D104" s="285"/>
      <c r="E104" s="285"/>
      <c r="F104" s="286" t="s">
        <v>1155</v>
      </c>
      <c r="G104" s="287"/>
      <c r="H104" s="285"/>
      <c r="I104" s="285"/>
      <c r="J104" s="285" t="s">
        <v>1156</v>
      </c>
      <c r="K104" s="282"/>
    </row>
    <row r="105" spans="2:11" ht="5.25" customHeight="1">
      <c r="B105" s="281"/>
      <c r="C105" s="283"/>
      <c r="D105" s="283"/>
      <c r="E105" s="283"/>
      <c r="F105" s="283"/>
      <c r="G105" s="299"/>
      <c r="H105" s="283"/>
      <c r="I105" s="283"/>
      <c r="J105" s="283"/>
      <c r="K105" s="282"/>
    </row>
    <row r="106" spans="2:11" ht="15" customHeight="1">
      <c r="B106" s="281"/>
      <c r="C106" s="270" t="s">
        <v>59</v>
      </c>
      <c r="D106" s="288"/>
      <c r="E106" s="288"/>
      <c r="F106" s="290" t="s">
        <v>1157</v>
      </c>
      <c r="G106" s="299"/>
      <c r="H106" s="270" t="s">
        <v>1197</v>
      </c>
      <c r="I106" s="270" t="s">
        <v>1159</v>
      </c>
      <c r="J106" s="270">
        <v>20</v>
      </c>
      <c r="K106" s="282"/>
    </row>
    <row r="107" spans="2:11" ht="15" customHeight="1">
      <c r="B107" s="281"/>
      <c r="C107" s="270" t="s">
        <v>1160</v>
      </c>
      <c r="D107" s="270"/>
      <c r="E107" s="270"/>
      <c r="F107" s="290" t="s">
        <v>1157</v>
      </c>
      <c r="G107" s="270"/>
      <c r="H107" s="270" t="s">
        <v>1197</v>
      </c>
      <c r="I107" s="270" t="s">
        <v>1159</v>
      </c>
      <c r="J107" s="270">
        <v>120</v>
      </c>
      <c r="K107" s="282"/>
    </row>
    <row r="108" spans="2:11" ht="15" customHeight="1">
      <c r="B108" s="291"/>
      <c r="C108" s="270" t="s">
        <v>1162</v>
      </c>
      <c r="D108" s="270"/>
      <c r="E108" s="270"/>
      <c r="F108" s="290" t="s">
        <v>1163</v>
      </c>
      <c r="G108" s="270"/>
      <c r="H108" s="270" t="s">
        <v>1197</v>
      </c>
      <c r="I108" s="270" t="s">
        <v>1159</v>
      </c>
      <c r="J108" s="270">
        <v>50</v>
      </c>
      <c r="K108" s="282"/>
    </row>
    <row r="109" spans="2:11" ht="15" customHeight="1">
      <c r="B109" s="291"/>
      <c r="C109" s="270" t="s">
        <v>1165</v>
      </c>
      <c r="D109" s="270"/>
      <c r="E109" s="270"/>
      <c r="F109" s="290" t="s">
        <v>1157</v>
      </c>
      <c r="G109" s="270"/>
      <c r="H109" s="270" t="s">
        <v>1197</v>
      </c>
      <c r="I109" s="270" t="s">
        <v>1167</v>
      </c>
      <c r="J109" s="270"/>
      <c r="K109" s="282"/>
    </row>
    <row r="110" spans="2:11" ht="15" customHeight="1">
      <c r="B110" s="291"/>
      <c r="C110" s="270" t="s">
        <v>1176</v>
      </c>
      <c r="D110" s="270"/>
      <c r="E110" s="270"/>
      <c r="F110" s="290" t="s">
        <v>1163</v>
      </c>
      <c r="G110" s="270"/>
      <c r="H110" s="270" t="s">
        <v>1197</v>
      </c>
      <c r="I110" s="270" t="s">
        <v>1159</v>
      </c>
      <c r="J110" s="270">
        <v>50</v>
      </c>
      <c r="K110" s="282"/>
    </row>
    <row r="111" spans="2:11" ht="15" customHeight="1">
      <c r="B111" s="291"/>
      <c r="C111" s="270" t="s">
        <v>1184</v>
      </c>
      <c r="D111" s="270"/>
      <c r="E111" s="270"/>
      <c r="F111" s="290" t="s">
        <v>1163</v>
      </c>
      <c r="G111" s="270"/>
      <c r="H111" s="270" t="s">
        <v>1197</v>
      </c>
      <c r="I111" s="270" t="s">
        <v>1159</v>
      </c>
      <c r="J111" s="270">
        <v>50</v>
      </c>
      <c r="K111" s="282"/>
    </row>
    <row r="112" spans="2:11" ht="15" customHeight="1">
      <c r="B112" s="291"/>
      <c r="C112" s="270" t="s">
        <v>1182</v>
      </c>
      <c r="D112" s="270"/>
      <c r="E112" s="270"/>
      <c r="F112" s="290" t="s">
        <v>1163</v>
      </c>
      <c r="G112" s="270"/>
      <c r="H112" s="270" t="s">
        <v>1197</v>
      </c>
      <c r="I112" s="270" t="s">
        <v>1159</v>
      </c>
      <c r="J112" s="270">
        <v>50</v>
      </c>
      <c r="K112" s="282"/>
    </row>
    <row r="113" spans="2:11" ht="15" customHeight="1">
      <c r="B113" s="291"/>
      <c r="C113" s="270" t="s">
        <v>59</v>
      </c>
      <c r="D113" s="270"/>
      <c r="E113" s="270"/>
      <c r="F113" s="290" t="s">
        <v>1157</v>
      </c>
      <c r="G113" s="270"/>
      <c r="H113" s="270" t="s">
        <v>1198</v>
      </c>
      <c r="I113" s="270" t="s">
        <v>1159</v>
      </c>
      <c r="J113" s="270">
        <v>20</v>
      </c>
      <c r="K113" s="282"/>
    </row>
    <row r="114" spans="2:11" ht="15" customHeight="1">
      <c r="B114" s="291"/>
      <c r="C114" s="270" t="s">
        <v>1199</v>
      </c>
      <c r="D114" s="270"/>
      <c r="E114" s="270"/>
      <c r="F114" s="290" t="s">
        <v>1157</v>
      </c>
      <c r="G114" s="270"/>
      <c r="H114" s="270" t="s">
        <v>1200</v>
      </c>
      <c r="I114" s="270" t="s">
        <v>1159</v>
      </c>
      <c r="J114" s="270">
        <v>120</v>
      </c>
      <c r="K114" s="282"/>
    </row>
    <row r="115" spans="2:11" ht="15" customHeight="1">
      <c r="B115" s="291"/>
      <c r="C115" s="270" t="s">
        <v>44</v>
      </c>
      <c r="D115" s="270"/>
      <c r="E115" s="270"/>
      <c r="F115" s="290" t="s">
        <v>1157</v>
      </c>
      <c r="G115" s="270"/>
      <c r="H115" s="270" t="s">
        <v>1201</v>
      </c>
      <c r="I115" s="270" t="s">
        <v>1192</v>
      </c>
      <c r="J115" s="270"/>
      <c r="K115" s="282"/>
    </row>
    <row r="116" spans="2:11" ht="15" customHeight="1">
      <c r="B116" s="291"/>
      <c r="C116" s="270" t="s">
        <v>54</v>
      </c>
      <c r="D116" s="270"/>
      <c r="E116" s="270"/>
      <c r="F116" s="290" t="s">
        <v>1157</v>
      </c>
      <c r="G116" s="270"/>
      <c r="H116" s="270" t="s">
        <v>1202</v>
      </c>
      <c r="I116" s="270" t="s">
        <v>1192</v>
      </c>
      <c r="J116" s="270"/>
      <c r="K116" s="282"/>
    </row>
    <row r="117" spans="2:11" ht="15" customHeight="1">
      <c r="B117" s="291"/>
      <c r="C117" s="270" t="s">
        <v>63</v>
      </c>
      <c r="D117" s="270"/>
      <c r="E117" s="270"/>
      <c r="F117" s="290" t="s">
        <v>1157</v>
      </c>
      <c r="G117" s="270"/>
      <c r="H117" s="270" t="s">
        <v>1203</v>
      </c>
      <c r="I117" s="270" t="s">
        <v>1204</v>
      </c>
      <c r="J117" s="270"/>
      <c r="K117" s="282"/>
    </row>
    <row r="118" spans="2:11" ht="15" customHeight="1">
      <c r="B118" s="294"/>
      <c r="C118" s="300"/>
      <c r="D118" s="300"/>
      <c r="E118" s="300"/>
      <c r="F118" s="300"/>
      <c r="G118" s="300"/>
      <c r="H118" s="300"/>
      <c r="I118" s="300"/>
      <c r="J118" s="300"/>
      <c r="K118" s="296"/>
    </row>
    <row r="119" spans="2:11" ht="18.75" customHeight="1">
      <c r="B119" s="301"/>
      <c r="C119" s="267"/>
      <c r="D119" s="267"/>
      <c r="E119" s="267"/>
      <c r="F119" s="302"/>
      <c r="G119" s="267"/>
      <c r="H119" s="267"/>
      <c r="I119" s="267"/>
      <c r="J119" s="267"/>
      <c r="K119" s="301"/>
    </row>
    <row r="120" spans="2:11" ht="18.75" customHeight="1">
      <c r="B120" s="277"/>
      <c r="C120" s="277"/>
      <c r="D120" s="277"/>
      <c r="E120" s="277"/>
      <c r="F120" s="277"/>
      <c r="G120" s="277"/>
      <c r="H120" s="277"/>
      <c r="I120" s="277"/>
      <c r="J120" s="277"/>
      <c r="K120" s="277"/>
    </row>
    <row r="121" spans="2:11" ht="7.5" customHeight="1">
      <c r="B121" s="303"/>
      <c r="C121" s="304"/>
      <c r="D121" s="304"/>
      <c r="E121" s="304"/>
      <c r="F121" s="304"/>
      <c r="G121" s="304"/>
      <c r="H121" s="304"/>
      <c r="I121" s="304"/>
      <c r="J121" s="304"/>
      <c r="K121" s="305"/>
    </row>
    <row r="122" spans="2:11" ht="45" customHeight="1">
      <c r="B122" s="306"/>
      <c r="C122" s="389" t="s">
        <v>1205</v>
      </c>
      <c r="D122" s="389"/>
      <c r="E122" s="389"/>
      <c r="F122" s="389"/>
      <c r="G122" s="389"/>
      <c r="H122" s="389"/>
      <c r="I122" s="389"/>
      <c r="J122" s="389"/>
      <c r="K122" s="307"/>
    </row>
    <row r="123" spans="2:11" ht="17.25" customHeight="1">
      <c r="B123" s="308"/>
      <c r="C123" s="283" t="s">
        <v>1151</v>
      </c>
      <c r="D123" s="283"/>
      <c r="E123" s="283"/>
      <c r="F123" s="283" t="s">
        <v>1152</v>
      </c>
      <c r="G123" s="284"/>
      <c r="H123" s="283" t="s">
        <v>60</v>
      </c>
      <c r="I123" s="283" t="s">
        <v>63</v>
      </c>
      <c r="J123" s="283" t="s">
        <v>1153</v>
      </c>
      <c r="K123" s="309"/>
    </row>
    <row r="124" spans="2:11" ht="17.25" customHeight="1">
      <c r="B124" s="308"/>
      <c r="C124" s="285" t="s">
        <v>1154</v>
      </c>
      <c r="D124" s="285"/>
      <c r="E124" s="285"/>
      <c r="F124" s="286" t="s">
        <v>1155</v>
      </c>
      <c r="G124" s="287"/>
      <c r="H124" s="285"/>
      <c r="I124" s="285"/>
      <c r="J124" s="285" t="s">
        <v>1156</v>
      </c>
      <c r="K124" s="309"/>
    </row>
    <row r="125" spans="2:11" ht="5.25" customHeight="1">
      <c r="B125" s="310"/>
      <c r="C125" s="288"/>
      <c r="D125" s="288"/>
      <c r="E125" s="288"/>
      <c r="F125" s="288"/>
      <c r="G125" s="270"/>
      <c r="H125" s="288"/>
      <c r="I125" s="288"/>
      <c r="J125" s="288"/>
      <c r="K125" s="311"/>
    </row>
    <row r="126" spans="2:11" ht="15" customHeight="1">
      <c r="B126" s="310"/>
      <c r="C126" s="270" t="s">
        <v>1160</v>
      </c>
      <c r="D126" s="288"/>
      <c r="E126" s="288"/>
      <c r="F126" s="290" t="s">
        <v>1157</v>
      </c>
      <c r="G126" s="270"/>
      <c r="H126" s="270" t="s">
        <v>1197</v>
      </c>
      <c r="I126" s="270" t="s">
        <v>1159</v>
      </c>
      <c r="J126" s="270">
        <v>120</v>
      </c>
      <c r="K126" s="312"/>
    </row>
    <row r="127" spans="2:11" ht="15" customHeight="1">
      <c r="B127" s="310"/>
      <c r="C127" s="270" t="s">
        <v>1206</v>
      </c>
      <c r="D127" s="270"/>
      <c r="E127" s="270"/>
      <c r="F127" s="290" t="s">
        <v>1157</v>
      </c>
      <c r="G127" s="270"/>
      <c r="H127" s="270" t="s">
        <v>1207</v>
      </c>
      <c r="I127" s="270" t="s">
        <v>1159</v>
      </c>
      <c r="J127" s="270" t="s">
        <v>1208</v>
      </c>
      <c r="K127" s="312"/>
    </row>
    <row r="128" spans="2:11" ht="15" customHeight="1">
      <c r="B128" s="310"/>
      <c r="C128" s="270" t="s">
        <v>1105</v>
      </c>
      <c r="D128" s="270"/>
      <c r="E128" s="270"/>
      <c r="F128" s="290" t="s">
        <v>1157</v>
      </c>
      <c r="G128" s="270"/>
      <c r="H128" s="270" t="s">
        <v>1209</v>
      </c>
      <c r="I128" s="270" t="s">
        <v>1159</v>
      </c>
      <c r="J128" s="270" t="s">
        <v>1208</v>
      </c>
      <c r="K128" s="312"/>
    </row>
    <row r="129" spans="2:11" ht="15" customHeight="1">
      <c r="B129" s="310"/>
      <c r="C129" s="270" t="s">
        <v>1168</v>
      </c>
      <c r="D129" s="270"/>
      <c r="E129" s="270"/>
      <c r="F129" s="290" t="s">
        <v>1163</v>
      </c>
      <c r="G129" s="270"/>
      <c r="H129" s="270" t="s">
        <v>1169</v>
      </c>
      <c r="I129" s="270" t="s">
        <v>1159</v>
      </c>
      <c r="J129" s="270">
        <v>15</v>
      </c>
      <c r="K129" s="312"/>
    </row>
    <row r="130" spans="2:11" ht="15" customHeight="1">
      <c r="B130" s="310"/>
      <c r="C130" s="292" t="s">
        <v>1170</v>
      </c>
      <c r="D130" s="292"/>
      <c r="E130" s="292"/>
      <c r="F130" s="293" t="s">
        <v>1163</v>
      </c>
      <c r="G130" s="292"/>
      <c r="H130" s="292" t="s">
        <v>1171</v>
      </c>
      <c r="I130" s="292" t="s">
        <v>1159</v>
      </c>
      <c r="J130" s="292">
        <v>15</v>
      </c>
      <c r="K130" s="312"/>
    </row>
    <row r="131" spans="2:11" ht="15" customHeight="1">
      <c r="B131" s="310"/>
      <c r="C131" s="292" t="s">
        <v>1172</v>
      </c>
      <c r="D131" s="292"/>
      <c r="E131" s="292"/>
      <c r="F131" s="293" t="s">
        <v>1163</v>
      </c>
      <c r="G131" s="292"/>
      <c r="H131" s="292" t="s">
        <v>1173</v>
      </c>
      <c r="I131" s="292" t="s">
        <v>1159</v>
      </c>
      <c r="J131" s="292">
        <v>20</v>
      </c>
      <c r="K131" s="312"/>
    </row>
    <row r="132" spans="2:11" ht="15" customHeight="1">
      <c r="B132" s="310"/>
      <c r="C132" s="292" t="s">
        <v>1174</v>
      </c>
      <c r="D132" s="292"/>
      <c r="E132" s="292"/>
      <c r="F132" s="293" t="s">
        <v>1163</v>
      </c>
      <c r="G132" s="292"/>
      <c r="H132" s="292" t="s">
        <v>1175</v>
      </c>
      <c r="I132" s="292" t="s">
        <v>1159</v>
      </c>
      <c r="J132" s="292">
        <v>20</v>
      </c>
      <c r="K132" s="312"/>
    </row>
    <row r="133" spans="2:11" ht="15" customHeight="1">
      <c r="B133" s="310"/>
      <c r="C133" s="270" t="s">
        <v>1162</v>
      </c>
      <c r="D133" s="270"/>
      <c r="E133" s="270"/>
      <c r="F133" s="290" t="s">
        <v>1163</v>
      </c>
      <c r="G133" s="270"/>
      <c r="H133" s="270" t="s">
        <v>1197</v>
      </c>
      <c r="I133" s="270" t="s">
        <v>1159</v>
      </c>
      <c r="J133" s="270">
        <v>50</v>
      </c>
      <c r="K133" s="312"/>
    </row>
    <row r="134" spans="2:11" ht="15" customHeight="1">
      <c r="B134" s="310"/>
      <c r="C134" s="270" t="s">
        <v>1176</v>
      </c>
      <c r="D134" s="270"/>
      <c r="E134" s="270"/>
      <c r="F134" s="290" t="s">
        <v>1163</v>
      </c>
      <c r="G134" s="270"/>
      <c r="H134" s="270" t="s">
        <v>1197</v>
      </c>
      <c r="I134" s="270" t="s">
        <v>1159</v>
      </c>
      <c r="J134" s="270">
        <v>50</v>
      </c>
      <c r="K134" s="312"/>
    </row>
    <row r="135" spans="2:11" ht="15" customHeight="1">
      <c r="B135" s="310"/>
      <c r="C135" s="270" t="s">
        <v>1182</v>
      </c>
      <c r="D135" s="270"/>
      <c r="E135" s="270"/>
      <c r="F135" s="290" t="s">
        <v>1163</v>
      </c>
      <c r="G135" s="270"/>
      <c r="H135" s="270" t="s">
        <v>1197</v>
      </c>
      <c r="I135" s="270" t="s">
        <v>1159</v>
      </c>
      <c r="J135" s="270">
        <v>50</v>
      </c>
      <c r="K135" s="312"/>
    </row>
    <row r="136" spans="2:11" ht="15" customHeight="1">
      <c r="B136" s="310"/>
      <c r="C136" s="270" t="s">
        <v>1184</v>
      </c>
      <c r="D136" s="270"/>
      <c r="E136" s="270"/>
      <c r="F136" s="290" t="s">
        <v>1163</v>
      </c>
      <c r="G136" s="270"/>
      <c r="H136" s="270" t="s">
        <v>1197</v>
      </c>
      <c r="I136" s="270" t="s">
        <v>1159</v>
      </c>
      <c r="J136" s="270">
        <v>50</v>
      </c>
      <c r="K136" s="312"/>
    </row>
    <row r="137" spans="2:11" ht="15" customHeight="1">
      <c r="B137" s="310"/>
      <c r="C137" s="270" t="s">
        <v>1185</v>
      </c>
      <c r="D137" s="270"/>
      <c r="E137" s="270"/>
      <c r="F137" s="290" t="s">
        <v>1163</v>
      </c>
      <c r="G137" s="270"/>
      <c r="H137" s="270" t="s">
        <v>1210</v>
      </c>
      <c r="I137" s="270" t="s">
        <v>1159</v>
      </c>
      <c r="J137" s="270">
        <v>255</v>
      </c>
      <c r="K137" s="312"/>
    </row>
    <row r="138" spans="2:11" ht="15" customHeight="1">
      <c r="B138" s="310"/>
      <c r="C138" s="270" t="s">
        <v>1187</v>
      </c>
      <c r="D138" s="270"/>
      <c r="E138" s="270"/>
      <c r="F138" s="290" t="s">
        <v>1157</v>
      </c>
      <c r="G138" s="270"/>
      <c r="H138" s="270" t="s">
        <v>1211</v>
      </c>
      <c r="I138" s="270" t="s">
        <v>1189</v>
      </c>
      <c r="J138" s="270"/>
      <c r="K138" s="312"/>
    </row>
    <row r="139" spans="2:11" ht="15" customHeight="1">
      <c r="B139" s="310"/>
      <c r="C139" s="270" t="s">
        <v>1190</v>
      </c>
      <c r="D139" s="270"/>
      <c r="E139" s="270"/>
      <c r="F139" s="290" t="s">
        <v>1157</v>
      </c>
      <c r="G139" s="270"/>
      <c r="H139" s="270" t="s">
        <v>1212</v>
      </c>
      <c r="I139" s="270" t="s">
        <v>1192</v>
      </c>
      <c r="J139" s="270"/>
      <c r="K139" s="312"/>
    </row>
    <row r="140" spans="2:11" ht="15" customHeight="1">
      <c r="B140" s="310"/>
      <c r="C140" s="270" t="s">
        <v>1193</v>
      </c>
      <c r="D140" s="270"/>
      <c r="E140" s="270"/>
      <c r="F140" s="290" t="s">
        <v>1157</v>
      </c>
      <c r="G140" s="270"/>
      <c r="H140" s="270" t="s">
        <v>1193</v>
      </c>
      <c r="I140" s="270" t="s">
        <v>1192</v>
      </c>
      <c r="J140" s="270"/>
      <c r="K140" s="312"/>
    </row>
    <row r="141" spans="2:11" ht="15" customHeight="1">
      <c r="B141" s="310"/>
      <c r="C141" s="270" t="s">
        <v>44</v>
      </c>
      <c r="D141" s="270"/>
      <c r="E141" s="270"/>
      <c r="F141" s="290" t="s">
        <v>1157</v>
      </c>
      <c r="G141" s="270"/>
      <c r="H141" s="270" t="s">
        <v>1213</v>
      </c>
      <c r="I141" s="270" t="s">
        <v>1192</v>
      </c>
      <c r="J141" s="270"/>
      <c r="K141" s="312"/>
    </row>
    <row r="142" spans="2:11" ht="15" customHeight="1">
      <c r="B142" s="310"/>
      <c r="C142" s="270" t="s">
        <v>1214</v>
      </c>
      <c r="D142" s="270"/>
      <c r="E142" s="270"/>
      <c r="F142" s="290" t="s">
        <v>1157</v>
      </c>
      <c r="G142" s="270"/>
      <c r="H142" s="270" t="s">
        <v>1215</v>
      </c>
      <c r="I142" s="270" t="s">
        <v>1192</v>
      </c>
      <c r="J142" s="270"/>
      <c r="K142" s="312"/>
    </row>
    <row r="143" spans="2:11" ht="15" customHeight="1">
      <c r="B143" s="313"/>
      <c r="C143" s="314"/>
      <c r="D143" s="314"/>
      <c r="E143" s="314"/>
      <c r="F143" s="314"/>
      <c r="G143" s="314"/>
      <c r="H143" s="314"/>
      <c r="I143" s="314"/>
      <c r="J143" s="314"/>
      <c r="K143" s="315"/>
    </row>
    <row r="144" spans="2:11" ht="18.75" customHeight="1">
      <c r="B144" s="267"/>
      <c r="C144" s="267"/>
      <c r="D144" s="267"/>
      <c r="E144" s="267"/>
      <c r="F144" s="302"/>
      <c r="G144" s="267"/>
      <c r="H144" s="267"/>
      <c r="I144" s="267"/>
      <c r="J144" s="267"/>
      <c r="K144" s="267"/>
    </row>
    <row r="145" spans="2:11" ht="18.75" customHeight="1">
      <c r="B145" s="277"/>
      <c r="C145" s="277"/>
      <c r="D145" s="277"/>
      <c r="E145" s="277"/>
      <c r="F145" s="277"/>
      <c r="G145" s="277"/>
      <c r="H145" s="277"/>
      <c r="I145" s="277"/>
      <c r="J145" s="277"/>
      <c r="K145" s="277"/>
    </row>
    <row r="146" spans="2:11" ht="7.5" customHeight="1">
      <c r="B146" s="278"/>
      <c r="C146" s="279"/>
      <c r="D146" s="279"/>
      <c r="E146" s="279"/>
      <c r="F146" s="279"/>
      <c r="G146" s="279"/>
      <c r="H146" s="279"/>
      <c r="I146" s="279"/>
      <c r="J146" s="279"/>
      <c r="K146" s="280"/>
    </row>
    <row r="147" spans="2:11" ht="45" customHeight="1">
      <c r="B147" s="281"/>
      <c r="C147" s="390" t="s">
        <v>1216</v>
      </c>
      <c r="D147" s="390"/>
      <c r="E147" s="390"/>
      <c r="F147" s="390"/>
      <c r="G147" s="390"/>
      <c r="H147" s="390"/>
      <c r="I147" s="390"/>
      <c r="J147" s="390"/>
      <c r="K147" s="282"/>
    </row>
    <row r="148" spans="2:11" ht="17.25" customHeight="1">
      <c r="B148" s="281"/>
      <c r="C148" s="283" t="s">
        <v>1151</v>
      </c>
      <c r="D148" s="283"/>
      <c r="E148" s="283"/>
      <c r="F148" s="283" t="s">
        <v>1152</v>
      </c>
      <c r="G148" s="284"/>
      <c r="H148" s="283" t="s">
        <v>60</v>
      </c>
      <c r="I148" s="283" t="s">
        <v>63</v>
      </c>
      <c r="J148" s="283" t="s">
        <v>1153</v>
      </c>
      <c r="K148" s="282"/>
    </row>
    <row r="149" spans="2:11" ht="17.25" customHeight="1">
      <c r="B149" s="281"/>
      <c r="C149" s="285" t="s">
        <v>1154</v>
      </c>
      <c r="D149" s="285"/>
      <c r="E149" s="285"/>
      <c r="F149" s="286" t="s">
        <v>1155</v>
      </c>
      <c r="G149" s="287"/>
      <c r="H149" s="285"/>
      <c r="I149" s="285"/>
      <c r="J149" s="285" t="s">
        <v>1156</v>
      </c>
      <c r="K149" s="282"/>
    </row>
    <row r="150" spans="2:11" ht="5.25" customHeight="1">
      <c r="B150" s="291"/>
      <c r="C150" s="288"/>
      <c r="D150" s="288"/>
      <c r="E150" s="288"/>
      <c r="F150" s="288"/>
      <c r="G150" s="289"/>
      <c r="H150" s="288"/>
      <c r="I150" s="288"/>
      <c r="J150" s="288"/>
      <c r="K150" s="312"/>
    </row>
    <row r="151" spans="2:11" ht="15" customHeight="1">
      <c r="B151" s="291"/>
      <c r="C151" s="316" t="s">
        <v>1160</v>
      </c>
      <c r="D151" s="270"/>
      <c r="E151" s="270"/>
      <c r="F151" s="317" t="s">
        <v>1157</v>
      </c>
      <c r="G151" s="270"/>
      <c r="H151" s="316" t="s">
        <v>1197</v>
      </c>
      <c r="I151" s="316" t="s">
        <v>1159</v>
      </c>
      <c r="J151" s="316">
        <v>120</v>
      </c>
      <c r="K151" s="312"/>
    </row>
    <row r="152" spans="2:11" ht="15" customHeight="1">
      <c r="B152" s="291"/>
      <c r="C152" s="316" t="s">
        <v>1206</v>
      </c>
      <c r="D152" s="270"/>
      <c r="E152" s="270"/>
      <c r="F152" s="317" t="s">
        <v>1157</v>
      </c>
      <c r="G152" s="270"/>
      <c r="H152" s="316" t="s">
        <v>1217</v>
      </c>
      <c r="I152" s="316" t="s">
        <v>1159</v>
      </c>
      <c r="J152" s="316" t="s">
        <v>1208</v>
      </c>
      <c r="K152" s="312"/>
    </row>
    <row r="153" spans="2:11" ht="15" customHeight="1">
      <c r="B153" s="291"/>
      <c r="C153" s="316" t="s">
        <v>1105</v>
      </c>
      <c r="D153" s="270"/>
      <c r="E153" s="270"/>
      <c r="F153" s="317" t="s">
        <v>1157</v>
      </c>
      <c r="G153" s="270"/>
      <c r="H153" s="316" t="s">
        <v>1218</v>
      </c>
      <c r="I153" s="316" t="s">
        <v>1159</v>
      </c>
      <c r="J153" s="316" t="s">
        <v>1208</v>
      </c>
      <c r="K153" s="312"/>
    </row>
    <row r="154" spans="2:11" ht="15" customHeight="1">
      <c r="B154" s="291"/>
      <c r="C154" s="316" t="s">
        <v>1162</v>
      </c>
      <c r="D154" s="270"/>
      <c r="E154" s="270"/>
      <c r="F154" s="317" t="s">
        <v>1163</v>
      </c>
      <c r="G154" s="270"/>
      <c r="H154" s="316" t="s">
        <v>1197</v>
      </c>
      <c r="I154" s="316" t="s">
        <v>1159</v>
      </c>
      <c r="J154" s="316">
        <v>50</v>
      </c>
      <c r="K154" s="312"/>
    </row>
    <row r="155" spans="2:11" ht="15" customHeight="1">
      <c r="B155" s="291"/>
      <c r="C155" s="316" t="s">
        <v>1165</v>
      </c>
      <c r="D155" s="270"/>
      <c r="E155" s="270"/>
      <c r="F155" s="317" t="s">
        <v>1157</v>
      </c>
      <c r="G155" s="270"/>
      <c r="H155" s="316" t="s">
        <v>1197</v>
      </c>
      <c r="I155" s="316" t="s">
        <v>1167</v>
      </c>
      <c r="J155" s="316"/>
      <c r="K155" s="312"/>
    </row>
    <row r="156" spans="2:11" ht="15" customHeight="1">
      <c r="B156" s="291"/>
      <c r="C156" s="316" t="s">
        <v>1176</v>
      </c>
      <c r="D156" s="270"/>
      <c r="E156" s="270"/>
      <c r="F156" s="317" t="s">
        <v>1163</v>
      </c>
      <c r="G156" s="270"/>
      <c r="H156" s="316" t="s">
        <v>1197</v>
      </c>
      <c r="I156" s="316" t="s">
        <v>1159</v>
      </c>
      <c r="J156" s="316">
        <v>50</v>
      </c>
      <c r="K156" s="312"/>
    </row>
    <row r="157" spans="2:11" ht="15" customHeight="1">
      <c r="B157" s="291"/>
      <c r="C157" s="316" t="s">
        <v>1184</v>
      </c>
      <c r="D157" s="270"/>
      <c r="E157" s="270"/>
      <c r="F157" s="317" t="s">
        <v>1163</v>
      </c>
      <c r="G157" s="270"/>
      <c r="H157" s="316" t="s">
        <v>1197</v>
      </c>
      <c r="I157" s="316" t="s">
        <v>1159</v>
      </c>
      <c r="J157" s="316">
        <v>50</v>
      </c>
      <c r="K157" s="312"/>
    </row>
    <row r="158" spans="2:11" ht="15" customHeight="1">
      <c r="B158" s="291"/>
      <c r="C158" s="316" t="s">
        <v>1182</v>
      </c>
      <c r="D158" s="270"/>
      <c r="E158" s="270"/>
      <c r="F158" s="317" t="s">
        <v>1163</v>
      </c>
      <c r="G158" s="270"/>
      <c r="H158" s="316" t="s">
        <v>1197</v>
      </c>
      <c r="I158" s="316" t="s">
        <v>1159</v>
      </c>
      <c r="J158" s="316">
        <v>50</v>
      </c>
      <c r="K158" s="312"/>
    </row>
    <row r="159" spans="2:11" ht="15" customHeight="1">
      <c r="B159" s="291"/>
      <c r="C159" s="316" t="s">
        <v>109</v>
      </c>
      <c r="D159" s="270"/>
      <c r="E159" s="270"/>
      <c r="F159" s="317" t="s">
        <v>1157</v>
      </c>
      <c r="G159" s="270"/>
      <c r="H159" s="316" t="s">
        <v>1219</v>
      </c>
      <c r="I159" s="316" t="s">
        <v>1159</v>
      </c>
      <c r="J159" s="316" t="s">
        <v>1220</v>
      </c>
      <c r="K159" s="312"/>
    </row>
    <row r="160" spans="2:11" ht="15" customHeight="1">
      <c r="B160" s="291"/>
      <c r="C160" s="316" t="s">
        <v>1221</v>
      </c>
      <c r="D160" s="270"/>
      <c r="E160" s="270"/>
      <c r="F160" s="317" t="s">
        <v>1157</v>
      </c>
      <c r="G160" s="270"/>
      <c r="H160" s="316" t="s">
        <v>1222</v>
      </c>
      <c r="I160" s="316" t="s">
        <v>1192</v>
      </c>
      <c r="J160" s="316"/>
      <c r="K160" s="312"/>
    </row>
    <row r="161" spans="2:11" ht="15" customHeight="1">
      <c r="B161" s="318"/>
      <c r="C161" s="300"/>
      <c r="D161" s="300"/>
      <c r="E161" s="300"/>
      <c r="F161" s="300"/>
      <c r="G161" s="300"/>
      <c r="H161" s="300"/>
      <c r="I161" s="300"/>
      <c r="J161" s="300"/>
      <c r="K161" s="319"/>
    </row>
    <row r="162" spans="2:11" ht="18.75" customHeight="1">
      <c r="B162" s="267"/>
      <c r="C162" s="270"/>
      <c r="D162" s="270"/>
      <c r="E162" s="270"/>
      <c r="F162" s="290"/>
      <c r="G162" s="270"/>
      <c r="H162" s="270"/>
      <c r="I162" s="270"/>
      <c r="J162" s="270"/>
      <c r="K162" s="267"/>
    </row>
    <row r="163" spans="2:11" ht="18.75" customHeight="1">
      <c r="B163" s="277"/>
      <c r="C163" s="277"/>
      <c r="D163" s="277"/>
      <c r="E163" s="277"/>
      <c r="F163" s="277"/>
      <c r="G163" s="277"/>
      <c r="H163" s="277"/>
      <c r="I163" s="277"/>
      <c r="J163" s="277"/>
      <c r="K163" s="277"/>
    </row>
    <row r="164" spans="2:11" ht="7.5" customHeight="1">
      <c r="B164" s="259"/>
      <c r="C164" s="260"/>
      <c r="D164" s="260"/>
      <c r="E164" s="260"/>
      <c r="F164" s="260"/>
      <c r="G164" s="260"/>
      <c r="H164" s="260"/>
      <c r="I164" s="260"/>
      <c r="J164" s="260"/>
      <c r="K164" s="261"/>
    </row>
    <row r="165" spans="2:11" ht="45" customHeight="1">
      <c r="B165" s="262"/>
      <c r="C165" s="389" t="s">
        <v>1223</v>
      </c>
      <c r="D165" s="389"/>
      <c r="E165" s="389"/>
      <c r="F165" s="389"/>
      <c r="G165" s="389"/>
      <c r="H165" s="389"/>
      <c r="I165" s="389"/>
      <c r="J165" s="389"/>
      <c r="K165" s="263"/>
    </row>
    <row r="166" spans="2:11" ht="17.25" customHeight="1">
      <c r="B166" s="262"/>
      <c r="C166" s="283" t="s">
        <v>1151</v>
      </c>
      <c r="D166" s="283"/>
      <c r="E166" s="283"/>
      <c r="F166" s="283" t="s">
        <v>1152</v>
      </c>
      <c r="G166" s="320"/>
      <c r="H166" s="321" t="s">
        <v>60</v>
      </c>
      <c r="I166" s="321" t="s">
        <v>63</v>
      </c>
      <c r="J166" s="283" t="s">
        <v>1153</v>
      </c>
      <c r="K166" s="263"/>
    </row>
    <row r="167" spans="2:11" ht="17.25" customHeight="1">
      <c r="B167" s="264"/>
      <c r="C167" s="285" t="s">
        <v>1154</v>
      </c>
      <c r="D167" s="285"/>
      <c r="E167" s="285"/>
      <c r="F167" s="286" t="s">
        <v>1155</v>
      </c>
      <c r="G167" s="322"/>
      <c r="H167" s="323"/>
      <c r="I167" s="323"/>
      <c r="J167" s="285" t="s">
        <v>1156</v>
      </c>
      <c r="K167" s="265"/>
    </row>
    <row r="168" spans="2:11" ht="5.25" customHeight="1">
      <c r="B168" s="291"/>
      <c r="C168" s="288"/>
      <c r="D168" s="288"/>
      <c r="E168" s="288"/>
      <c r="F168" s="288"/>
      <c r="G168" s="289"/>
      <c r="H168" s="288"/>
      <c r="I168" s="288"/>
      <c r="J168" s="288"/>
      <c r="K168" s="312"/>
    </row>
    <row r="169" spans="2:11" ht="15" customHeight="1">
      <c r="B169" s="291"/>
      <c r="C169" s="270" t="s">
        <v>1160</v>
      </c>
      <c r="D169" s="270"/>
      <c r="E169" s="270"/>
      <c r="F169" s="290" t="s">
        <v>1157</v>
      </c>
      <c r="G169" s="270"/>
      <c r="H169" s="270" t="s">
        <v>1197</v>
      </c>
      <c r="I169" s="270" t="s">
        <v>1159</v>
      </c>
      <c r="J169" s="270">
        <v>120</v>
      </c>
      <c r="K169" s="312"/>
    </row>
    <row r="170" spans="2:11" ht="15" customHeight="1">
      <c r="B170" s="291"/>
      <c r="C170" s="270" t="s">
        <v>1206</v>
      </c>
      <c r="D170" s="270"/>
      <c r="E170" s="270"/>
      <c r="F170" s="290" t="s">
        <v>1157</v>
      </c>
      <c r="G170" s="270"/>
      <c r="H170" s="270" t="s">
        <v>1207</v>
      </c>
      <c r="I170" s="270" t="s">
        <v>1159</v>
      </c>
      <c r="J170" s="270" t="s">
        <v>1208</v>
      </c>
      <c r="K170" s="312"/>
    </row>
    <row r="171" spans="2:11" ht="15" customHeight="1">
      <c r="B171" s="291"/>
      <c r="C171" s="270" t="s">
        <v>1105</v>
      </c>
      <c r="D171" s="270"/>
      <c r="E171" s="270"/>
      <c r="F171" s="290" t="s">
        <v>1157</v>
      </c>
      <c r="G171" s="270"/>
      <c r="H171" s="270" t="s">
        <v>1224</v>
      </c>
      <c r="I171" s="270" t="s">
        <v>1159</v>
      </c>
      <c r="J171" s="270" t="s">
        <v>1208</v>
      </c>
      <c r="K171" s="312"/>
    </row>
    <row r="172" spans="2:11" ht="15" customHeight="1">
      <c r="B172" s="291"/>
      <c r="C172" s="270" t="s">
        <v>1162</v>
      </c>
      <c r="D172" s="270"/>
      <c r="E172" s="270"/>
      <c r="F172" s="290" t="s">
        <v>1163</v>
      </c>
      <c r="G172" s="270"/>
      <c r="H172" s="270" t="s">
        <v>1224</v>
      </c>
      <c r="I172" s="270" t="s">
        <v>1159</v>
      </c>
      <c r="J172" s="270">
        <v>50</v>
      </c>
      <c r="K172" s="312"/>
    </row>
    <row r="173" spans="2:11" ht="15" customHeight="1">
      <c r="B173" s="291"/>
      <c r="C173" s="270" t="s">
        <v>1165</v>
      </c>
      <c r="D173" s="270"/>
      <c r="E173" s="270"/>
      <c r="F173" s="290" t="s">
        <v>1157</v>
      </c>
      <c r="G173" s="270"/>
      <c r="H173" s="270" t="s">
        <v>1224</v>
      </c>
      <c r="I173" s="270" t="s">
        <v>1167</v>
      </c>
      <c r="J173" s="270"/>
      <c r="K173" s="312"/>
    </row>
    <row r="174" spans="2:11" ht="15" customHeight="1">
      <c r="B174" s="291"/>
      <c r="C174" s="270" t="s">
        <v>1176</v>
      </c>
      <c r="D174" s="270"/>
      <c r="E174" s="270"/>
      <c r="F174" s="290" t="s">
        <v>1163</v>
      </c>
      <c r="G174" s="270"/>
      <c r="H174" s="270" t="s">
        <v>1224</v>
      </c>
      <c r="I174" s="270" t="s">
        <v>1159</v>
      </c>
      <c r="J174" s="270">
        <v>50</v>
      </c>
      <c r="K174" s="312"/>
    </row>
    <row r="175" spans="2:11" ht="15" customHeight="1">
      <c r="B175" s="291"/>
      <c r="C175" s="270" t="s">
        <v>1184</v>
      </c>
      <c r="D175" s="270"/>
      <c r="E175" s="270"/>
      <c r="F175" s="290" t="s">
        <v>1163</v>
      </c>
      <c r="G175" s="270"/>
      <c r="H175" s="270" t="s">
        <v>1224</v>
      </c>
      <c r="I175" s="270" t="s">
        <v>1159</v>
      </c>
      <c r="J175" s="270">
        <v>50</v>
      </c>
      <c r="K175" s="312"/>
    </row>
    <row r="176" spans="2:11" ht="15" customHeight="1">
      <c r="B176" s="291"/>
      <c r="C176" s="270" t="s">
        <v>1182</v>
      </c>
      <c r="D176" s="270"/>
      <c r="E176" s="270"/>
      <c r="F176" s="290" t="s">
        <v>1163</v>
      </c>
      <c r="G176" s="270"/>
      <c r="H176" s="270" t="s">
        <v>1224</v>
      </c>
      <c r="I176" s="270" t="s">
        <v>1159</v>
      </c>
      <c r="J176" s="270">
        <v>50</v>
      </c>
      <c r="K176" s="312"/>
    </row>
    <row r="177" spans="2:11" ht="15" customHeight="1">
      <c r="B177" s="291"/>
      <c r="C177" s="270" t="s">
        <v>127</v>
      </c>
      <c r="D177" s="270"/>
      <c r="E177" s="270"/>
      <c r="F177" s="290" t="s">
        <v>1157</v>
      </c>
      <c r="G177" s="270"/>
      <c r="H177" s="270" t="s">
        <v>1225</v>
      </c>
      <c r="I177" s="270" t="s">
        <v>1226</v>
      </c>
      <c r="J177" s="270"/>
      <c r="K177" s="312"/>
    </row>
    <row r="178" spans="2:11" ht="15" customHeight="1">
      <c r="B178" s="291"/>
      <c r="C178" s="270" t="s">
        <v>63</v>
      </c>
      <c r="D178" s="270"/>
      <c r="E178" s="270"/>
      <c r="F178" s="290" t="s">
        <v>1157</v>
      </c>
      <c r="G178" s="270"/>
      <c r="H178" s="270" t="s">
        <v>1227</v>
      </c>
      <c r="I178" s="270" t="s">
        <v>1228</v>
      </c>
      <c r="J178" s="270">
        <v>1</v>
      </c>
      <c r="K178" s="312"/>
    </row>
    <row r="179" spans="2:11" ht="15" customHeight="1">
      <c r="B179" s="291"/>
      <c r="C179" s="270" t="s">
        <v>59</v>
      </c>
      <c r="D179" s="270"/>
      <c r="E179" s="270"/>
      <c r="F179" s="290" t="s">
        <v>1157</v>
      </c>
      <c r="G179" s="270"/>
      <c r="H179" s="270" t="s">
        <v>1229</v>
      </c>
      <c r="I179" s="270" t="s">
        <v>1159</v>
      </c>
      <c r="J179" s="270">
        <v>20</v>
      </c>
      <c r="K179" s="312"/>
    </row>
    <row r="180" spans="2:11" ht="15" customHeight="1">
      <c r="B180" s="291"/>
      <c r="C180" s="270" t="s">
        <v>60</v>
      </c>
      <c r="D180" s="270"/>
      <c r="E180" s="270"/>
      <c r="F180" s="290" t="s">
        <v>1157</v>
      </c>
      <c r="G180" s="270"/>
      <c r="H180" s="270" t="s">
        <v>1230</v>
      </c>
      <c r="I180" s="270" t="s">
        <v>1159</v>
      </c>
      <c r="J180" s="270">
        <v>255</v>
      </c>
      <c r="K180" s="312"/>
    </row>
    <row r="181" spans="2:11" ht="15" customHeight="1">
      <c r="B181" s="291"/>
      <c r="C181" s="270" t="s">
        <v>128</v>
      </c>
      <c r="D181" s="270"/>
      <c r="E181" s="270"/>
      <c r="F181" s="290" t="s">
        <v>1157</v>
      </c>
      <c r="G181" s="270"/>
      <c r="H181" s="270" t="s">
        <v>1121</v>
      </c>
      <c r="I181" s="270" t="s">
        <v>1159</v>
      </c>
      <c r="J181" s="270">
        <v>10</v>
      </c>
      <c r="K181" s="312"/>
    </row>
    <row r="182" spans="2:11" ht="15" customHeight="1">
      <c r="B182" s="291"/>
      <c r="C182" s="270" t="s">
        <v>129</v>
      </c>
      <c r="D182" s="270"/>
      <c r="E182" s="270"/>
      <c r="F182" s="290" t="s">
        <v>1157</v>
      </c>
      <c r="G182" s="270"/>
      <c r="H182" s="270" t="s">
        <v>1231</v>
      </c>
      <c r="I182" s="270" t="s">
        <v>1192</v>
      </c>
      <c r="J182" s="270"/>
      <c r="K182" s="312"/>
    </row>
    <row r="183" spans="2:11" ht="15" customHeight="1">
      <c r="B183" s="291"/>
      <c r="C183" s="270" t="s">
        <v>1232</v>
      </c>
      <c r="D183" s="270"/>
      <c r="E183" s="270"/>
      <c r="F183" s="290" t="s">
        <v>1157</v>
      </c>
      <c r="G183" s="270"/>
      <c r="H183" s="270" t="s">
        <v>1233</v>
      </c>
      <c r="I183" s="270" t="s">
        <v>1192</v>
      </c>
      <c r="J183" s="270"/>
      <c r="K183" s="312"/>
    </row>
    <row r="184" spans="2:11" ht="15" customHeight="1">
      <c r="B184" s="291"/>
      <c r="C184" s="270" t="s">
        <v>1221</v>
      </c>
      <c r="D184" s="270"/>
      <c r="E184" s="270"/>
      <c r="F184" s="290" t="s">
        <v>1157</v>
      </c>
      <c r="G184" s="270"/>
      <c r="H184" s="270" t="s">
        <v>1234</v>
      </c>
      <c r="I184" s="270" t="s">
        <v>1192</v>
      </c>
      <c r="J184" s="270"/>
      <c r="K184" s="312"/>
    </row>
    <row r="185" spans="2:11" ht="15" customHeight="1">
      <c r="B185" s="291"/>
      <c r="C185" s="270" t="s">
        <v>131</v>
      </c>
      <c r="D185" s="270"/>
      <c r="E185" s="270"/>
      <c r="F185" s="290" t="s">
        <v>1163</v>
      </c>
      <c r="G185" s="270"/>
      <c r="H185" s="270" t="s">
        <v>1235</v>
      </c>
      <c r="I185" s="270" t="s">
        <v>1159</v>
      </c>
      <c r="J185" s="270">
        <v>50</v>
      </c>
      <c r="K185" s="312"/>
    </row>
    <row r="186" spans="2:11" ht="15" customHeight="1">
      <c r="B186" s="291"/>
      <c r="C186" s="270" t="s">
        <v>1236</v>
      </c>
      <c r="D186" s="270"/>
      <c r="E186" s="270"/>
      <c r="F186" s="290" t="s">
        <v>1163</v>
      </c>
      <c r="G186" s="270"/>
      <c r="H186" s="270" t="s">
        <v>1237</v>
      </c>
      <c r="I186" s="270" t="s">
        <v>1238</v>
      </c>
      <c r="J186" s="270"/>
      <c r="K186" s="312"/>
    </row>
    <row r="187" spans="2:11" ht="15" customHeight="1">
      <c r="B187" s="291"/>
      <c r="C187" s="270" t="s">
        <v>1239</v>
      </c>
      <c r="D187" s="270"/>
      <c r="E187" s="270"/>
      <c r="F187" s="290" t="s">
        <v>1163</v>
      </c>
      <c r="G187" s="270"/>
      <c r="H187" s="270" t="s">
        <v>1240</v>
      </c>
      <c r="I187" s="270" t="s">
        <v>1238</v>
      </c>
      <c r="J187" s="270"/>
      <c r="K187" s="312"/>
    </row>
    <row r="188" spans="2:11" ht="15" customHeight="1">
      <c r="B188" s="291"/>
      <c r="C188" s="270" t="s">
        <v>1241</v>
      </c>
      <c r="D188" s="270"/>
      <c r="E188" s="270"/>
      <c r="F188" s="290" t="s">
        <v>1163</v>
      </c>
      <c r="G188" s="270"/>
      <c r="H188" s="270" t="s">
        <v>1242</v>
      </c>
      <c r="I188" s="270" t="s">
        <v>1238</v>
      </c>
      <c r="J188" s="270"/>
      <c r="K188" s="312"/>
    </row>
    <row r="189" spans="2:11" ht="15" customHeight="1">
      <c r="B189" s="291"/>
      <c r="C189" s="324" t="s">
        <v>1243</v>
      </c>
      <c r="D189" s="270"/>
      <c r="E189" s="270"/>
      <c r="F189" s="290" t="s">
        <v>1163</v>
      </c>
      <c r="G189" s="270"/>
      <c r="H189" s="270" t="s">
        <v>1244</v>
      </c>
      <c r="I189" s="270" t="s">
        <v>1245</v>
      </c>
      <c r="J189" s="325" t="s">
        <v>1246</v>
      </c>
      <c r="K189" s="312"/>
    </row>
    <row r="190" spans="2:11" ht="15" customHeight="1">
      <c r="B190" s="291"/>
      <c r="C190" s="276" t="s">
        <v>48</v>
      </c>
      <c r="D190" s="270"/>
      <c r="E190" s="270"/>
      <c r="F190" s="290" t="s">
        <v>1157</v>
      </c>
      <c r="G190" s="270"/>
      <c r="H190" s="267" t="s">
        <v>1247</v>
      </c>
      <c r="I190" s="270" t="s">
        <v>1248</v>
      </c>
      <c r="J190" s="270"/>
      <c r="K190" s="312"/>
    </row>
    <row r="191" spans="2:11" ht="15" customHeight="1">
      <c r="B191" s="291"/>
      <c r="C191" s="276" t="s">
        <v>1249</v>
      </c>
      <c r="D191" s="270"/>
      <c r="E191" s="270"/>
      <c r="F191" s="290" t="s">
        <v>1157</v>
      </c>
      <c r="G191" s="270"/>
      <c r="H191" s="270" t="s">
        <v>1250</v>
      </c>
      <c r="I191" s="270" t="s">
        <v>1192</v>
      </c>
      <c r="J191" s="270"/>
      <c r="K191" s="312"/>
    </row>
    <row r="192" spans="2:11" ht="15" customHeight="1">
      <c r="B192" s="291"/>
      <c r="C192" s="276" t="s">
        <v>1251</v>
      </c>
      <c r="D192" s="270"/>
      <c r="E192" s="270"/>
      <c r="F192" s="290" t="s">
        <v>1157</v>
      </c>
      <c r="G192" s="270"/>
      <c r="H192" s="270" t="s">
        <v>1252</v>
      </c>
      <c r="I192" s="270" t="s">
        <v>1192</v>
      </c>
      <c r="J192" s="270"/>
      <c r="K192" s="312"/>
    </row>
    <row r="193" spans="2:11" ht="15" customHeight="1">
      <c r="B193" s="291"/>
      <c r="C193" s="276" t="s">
        <v>1253</v>
      </c>
      <c r="D193" s="270"/>
      <c r="E193" s="270"/>
      <c r="F193" s="290" t="s">
        <v>1163</v>
      </c>
      <c r="G193" s="270"/>
      <c r="H193" s="270" t="s">
        <v>1254</v>
      </c>
      <c r="I193" s="270" t="s">
        <v>1192</v>
      </c>
      <c r="J193" s="270"/>
      <c r="K193" s="312"/>
    </row>
    <row r="194" spans="2:11" ht="15" customHeight="1">
      <c r="B194" s="318"/>
      <c r="C194" s="326"/>
      <c r="D194" s="300"/>
      <c r="E194" s="300"/>
      <c r="F194" s="300"/>
      <c r="G194" s="300"/>
      <c r="H194" s="300"/>
      <c r="I194" s="300"/>
      <c r="J194" s="300"/>
      <c r="K194" s="319"/>
    </row>
    <row r="195" spans="2:11" ht="18.75" customHeight="1">
      <c r="B195" s="267"/>
      <c r="C195" s="270"/>
      <c r="D195" s="270"/>
      <c r="E195" s="270"/>
      <c r="F195" s="290"/>
      <c r="G195" s="270"/>
      <c r="H195" s="270"/>
      <c r="I195" s="270"/>
      <c r="J195" s="270"/>
      <c r="K195" s="267"/>
    </row>
    <row r="196" spans="2:11" ht="18.75" customHeight="1">
      <c r="B196" s="267"/>
      <c r="C196" s="270"/>
      <c r="D196" s="270"/>
      <c r="E196" s="270"/>
      <c r="F196" s="290"/>
      <c r="G196" s="270"/>
      <c r="H196" s="270"/>
      <c r="I196" s="270"/>
      <c r="J196" s="270"/>
      <c r="K196" s="267"/>
    </row>
    <row r="197" spans="2:11" ht="18.75" customHeight="1">
      <c r="B197" s="277"/>
      <c r="C197" s="277"/>
      <c r="D197" s="277"/>
      <c r="E197" s="277"/>
      <c r="F197" s="277"/>
      <c r="G197" s="277"/>
      <c r="H197" s="277"/>
      <c r="I197" s="277"/>
      <c r="J197" s="277"/>
      <c r="K197" s="277"/>
    </row>
    <row r="198" spans="2:11" ht="13.5">
      <c r="B198" s="259"/>
      <c r="C198" s="260"/>
      <c r="D198" s="260"/>
      <c r="E198" s="260"/>
      <c r="F198" s="260"/>
      <c r="G198" s="260"/>
      <c r="H198" s="260"/>
      <c r="I198" s="260"/>
      <c r="J198" s="260"/>
      <c r="K198" s="261"/>
    </row>
    <row r="199" spans="2:11" ht="21">
      <c r="B199" s="262"/>
      <c r="C199" s="389" t="s">
        <v>1255</v>
      </c>
      <c r="D199" s="389"/>
      <c r="E199" s="389"/>
      <c r="F199" s="389"/>
      <c r="G199" s="389"/>
      <c r="H199" s="389"/>
      <c r="I199" s="389"/>
      <c r="J199" s="389"/>
      <c r="K199" s="263"/>
    </row>
    <row r="200" spans="2:11" ht="25.5" customHeight="1">
      <c r="B200" s="262"/>
      <c r="C200" s="327" t="s">
        <v>1256</v>
      </c>
      <c r="D200" s="327"/>
      <c r="E200" s="327"/>
      <c r="F200" s="327" t="s">
        <v>1257</v>
      </c>
      <c r="G200" s="328"/>
      <c r="H200" s="388" t="s">
        <v>1258</v>
      </c>
      <c r="I200" s="388"/>
      <c r="J200" s="388"/>
      <c r="K200" s="263"/>
    </row>
    <row r="201" spans="2:11" ht="5.25" customHeight="1">
      <c r="B201" s="291"/>
      <c r="C201" s="288"/>
      <c r="D201" s="288"/>
      <c r="E201" s="288"/>
      <c r="F201" s="288"/>
      <c r="G201" s="270"/>
      <c r="H201" s="288"/>
      <c r="I201" s="288"/>
      <c r="J201" s="288"/>
      <c r="K201" s="312"/>
    </row>
    <row r="202" spans="2:11" ht="15" customHeight="1">
      <c r="B202" s="291"/>
      <c r="C202" s="270" t="s">
        <v>1248</v>
      </c>
      <c r="D202" s="270"/>
      <c r="E202" s="270"/>
      <c r="F202" s="290" t="s">
        <v>49</v>
      </c>
      <c r="G202" s="270"/>
      <c r="H202" s="387" t="s">
        <v>1259</v>
      </c>
      <c r="I202" s="387"/>
      <c r="J202" s="387"/>
      <c r="K202" s="312"/>
    </row>
    <row r="203" spans="2:11" ht="15" customHeight="1">
      <c r="B203" s="291"/>
      <c r="C203" s="297"/>
      <c r="D203" s="270"/>
      <c r="E203" s="270"/>
      <c r="F203" s="290" t="s">
        <v>50</v>
      </c>
      <c r="G203" s="270"/>
      <c r="H203" s="387" t="s">
        <v>1260</v>
      </c>
      <c r="I203" s="387"/>
      <c r="J203" s="387"/>
      <c r="K203" s="312"/>
    </row>
    <row r="204" spans="2:11" ht="15" customHeight="1">
      <c r="B204" s="291"/>
      <c r="C204" s="297"/>
      <c r="D204" s="270"/>
      <c r="E204" s="270"/>
      <c r="F204" s="290" t="s">
        <v>53</v>
      </c>
      <c r="G204" s="270"/>
      <c r="H204" s="387" t="s">
        <v>1261</v>
      </c>
      <c r="I204" s="387"/>
      <c r="J204" s="387"/>
      <c r="K204" s="312"/>
    </row>
    <row r="205" spans="2:11" ht="15" customHeight="1">
      <c r="B205" s="291"/>
      <c r="C205" s="270"/>
      <c r="D205" s="270"/>
      <c r="E205" s="270"/>
      <c r="F205" s="290" t="s">
        <v>51</v>
      </c>
      <c r="G205" s="270"/>
      <c r="H205" s="387" t="s">
        <v>1262</v>
      </c>
      <c r="I205" s="387"/>
      <c r="J205" s="387"/>
      <c r="K205" s="312"/>
    </row>
    <row r="206" spans="2:11" ht="15" customHeight="1">
      <c r="B206" s="291"/>
      <c r="C206" s="270"/>
      <c r="D206" s="270"/>
      <c r="E206" s="270"/>
      <c r="F206" s="290" t="s">
        <v>52</v>
      </c>
      <c r="G206" s="270"/>
      <c r="H206" s="387" t="s">
        <v>1263</v>
      </c>
      <c r="I206" s="387"/>
      <c r="J206" s="387"/>
      <c r="K206" s="312"/>
    </row>
    <row r="207" spans="2:11" ht="15" customHeight="1">
      <c r="B207" s="291"/>
      <c r="C207" s="270"/>
      <c r="D207" s="270"/>
      <c r="E207" s="270"/>
      <c r="F207" s="290"/>
      <c r="G207" s="270"/>
      <c r="H207" s="270"/>
      <c r="I207" s="270"/>
      <c r="J207" s="270"/>
      <c r="K207" s="312"/>
    </row>
    <row r="208" spans="2:11" ht="15" customHeight="1">
      <c r="B208" s="291"/>
      <c r="C208" s="270" t="s">
        <v>1204</v>
      </c>
      <c r="D208" s="270"/>
      <c r="E208" s="270"/>
      <c r="F208" s="290" t="s">
        <v>85</v>
      </c>
      <c r="G208" s="270"/>
      <c r="H208" s="387" t="s">
        <v>1264</v>
      </c>
      <c r="I208" s="387"/>
      <c r="J208" s="387"/>
      <c r="K208" s="312"/>
    </row>
    <row r="209" spans="2:11" ht="15" customHeight="1">
      <c r="B209" s="291"/>
      <c r="C209" s="297"/>
      <c r="D209" s="270"/>
      <c r="E209" s="270"/>
      <c r="F209" s="290" t="s">
        <v>1100</v>
      </c>
      <c r="G209" s="270"/>
      <c r="H209" s="387" t="s">
        <v>1101</v>
      </c>
      <c r="I209" s="387"/>
      <c r="J209" s="387"/>
      <c r="K209" s="312"/>
    </row>
    <row r="210" spans="2:11" ht="15" customHeight="1">
      <c r="B210" s="291"/>
      <c r="C210" s="270"/>
      <c r="D210" s="270"/>
      <c r="E210" s="270"/>
      <c r="F210" s="290" t="s">
        <v>1098</v>
      </c>
      <c r="G210" s="270"/>
      <c r="H210" s="387" t="s">
        <v>1265</v>
      </c>
      <c r="I210" s="387"/>
      <c r="J210" s="387"/>
      <c r="K210" s="312"/>
    </row>
    <row r="211" spans="2:11" ht="15" customHeight="1">
      <c r="B211" s="329"/>
      <c r="C211" s="297"/>
      <c r="D211" s="297"/>
      <c r="E211" s="297"/>
      <c r="F211" s="290" t="s">
        <v>103</v>
      </c>
      <c r="G211" s="276"/>
      <c r="H211" s="386" t="s">
        <v>1102</v>
      </c>
      <c r="I211" s="386"/>
      <c r="J211" s="386"/>
      <c r="K211" s="330"/>
    </row>
    <row r="212" spans="2:11" ht="15" customHeight="1">
      <c r="B212" s="329"/>
      <c r="C212" s="297"/>
      <c r="D212" s="297"/>
      <c r="E212" s="297"/>
      <c r="F212" s="290" t="s">
        <v>1103</v>
      </c>
      <c r="G212" s="276"/>
      <c r="H212" s="386" t="s">
        <v>1266</v>
      </c>
      <c r="I212" s="386"/>
      <c r="J212" s="386"/>
      <c r="K212" s="330"/>
    </row>
    <row r="213" spans="2:11" ht="15" customHeight="1">
      <c r="B213" s="329"/>
      <c r="C213" s="297"/>
      <c r="D213" s="297"/>
      <c r="E213" s="297"/>
      <c r="F213" s="331"/>
      <c r="G213" s="276"/>
      <c r="H213" s="332"/>
      <c r="I213" s="332"/>
      <c r="J213" s="332"/>
      <c r="K213" s="330"/>
    </row>
    <row r="214" spans="2:11" ht="15" customHeight="1">
      <c r="B214" s="329"/>
      <c r="C214" s="270" t="s">
        <v>1228</v>
      </c>
      <c r="D214" s="297"/>
      <c r="E214" s="297"/>
      <c r="F214" s="290">
        <v>1</v>
      </c>
      <c r="G214" s="276"/>
      <c r="H214" s="386" t="s">
        <v>1267</v>
      </c>
      <c r="I214" s="386"/>
      <c r="J214" s="386"/>
      <c r="K214" s="330"/>
    </row>
    <row r="215" spans="2:11" ht="15" customHeight="1">
      <c r="B215" s="329"/>
      <c r="C215" s="297"/>
      <c r="D215" s="297"/>
      <c r="E215" s="297"/>
      <c r="F215" s="290">
        <v>2</v>
      </c>
      <c r="G215" s="276"/>
      <c r="H215" s="386" t="s">
        <v>1268</v>
      </c>
      <c r="I215" s="386"/>
      <c r="J215" s="386"/>
      <c r="K215" s="330"/>
    </row>
    <row r="216" spans="2:11" ht="15" customHeight="1">
      <c r="B216" s="329"/>
      <c r="C216" s="297"/>
      <c r="D216" s="297"/>
      <c r="E216" s="297"/>
      <c r="F216" s="290">
        <v>3</v>
      </c>
      <c r="G216" s="276"/>
      <c r="H216" s="386" t="s">
        <v>1269</v>
      </c>
      <c r="I216" s="386"/>
      <c r="J216" s="386"/>
      <c r="K216" s="330"/>
    </row>
    <row r="217" spans="2:11" ht="15" customHeight="1">
      <c r="B217" s="329"/>
      <c r="C217" s="297"/>
      <c r="D217" s="297"/>
      <c r="E217" s="297"/>
      <c r="F217" s="290">
        <v>4</v>
      </c>
      <c r="G217" s="276"/>
      <c r="H217" s="386" t="s">
        <v>1270</v>
      </c>
      <c r="I217" s="386"/>
      <c r="J217" s="386"/>
      <c r="K217" s="330"/>
    </row>
    <row r="218" spans="2:11" ht="12.75" customHeight="1">
      <c r="B218" s="333"/>
      <c r="C218" s="334"/>
      <c r="D218" s="334"/>
      <c r="E218" s="334"/>
      <c r="F218" s="334"/>
      <c r="G218" s="334"/>
      <c r="H218" s="334"/>
      <c r="I218" s="334"/>
      <c r="J218" s="334"/>
      <c r="K218" s="335"/>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Svoboda Martin, Bc.</dc:creator>
  <cp:keywords/>
  <dc:description/>
  <cp:lastModifiedBy>Svoboda Martin</cp:lastModifiedBy>
  <dcterms:created xsi:type="dcterms:W3CDTF">2019-04-02T06:35:09Z</dcterms:created>
  <dcterms:modified xsi:type="dcterms:W3CDTF">2019-04-02T06:37:41Z</dcterms:modified>
  <cp:category/>
  <cp:version/>
  <cp:contentType/>
  <cp:contentStatus/>
</cp:coreProperties>
</file>