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bookViews>
    <workbookView xWindow="390" yWindow="615" windowWidth="20775" windowHeight="10680" activeTab="0"/>
  </bookViews>
  <sheets>
    <sheet name="Rekapitulace stavby" sheetId="1" r:id="rId1"/>
    <sheet name="01 - ZATEPLENÍ A SÚ OBVOD..." sheetId="2" r:id="rId2"/>
    <sheet name="02 - VÝMĚNA STAVEBNÍCH VÝ..." sheetId="3" r:id="rId3"/>
    <sheet name="03 - STAVEBNÍ ÚPRAVY BALKÓNŮ" sheetId="4" r:id="rId4"/>
    <sheet name="04 - STAVEBNÍ ÚPRAVY STŘE..." sheetId="5" r:id="rId5"/>
    <sheet name="05 - TERÉNNÍ ÚPRAVY" sheetId="6" r:id="rId6"/>
    <sheet name="06 - VRN" sheetId="7" r:id="rId7"/>
    <sheet name="Pokyny pro vyplnění" sheetId="8" r:id="rId8"/>
  </sheets>
  <definedNames>
    <definedName name="_xlnm._FilterDatabase" localSheetId="1" hidden="1">'01 - ZATEPLENÍ A SÚ OBVOD...'!$C$93:$K$416</definedName>
    <definedName name="_xlnm._FilterDatabase" localSheetId="2" hidden="1">'02 - VÝMĚNA STAVEBNÍCH VÝ...'!$C$89:$K$292</definedName>
    <definedName name="_xlnm._FilterDatabase" localSheetId="3" hidden="1">'03 - STAVEBNÍ ÚPRAVY BALKÓNŮ'!$C$90:$K$287</definedName>
    <definedName name="_xlnm._FilterDatabase" localSheetId="4" hidden="1">'04 - STAVEBNÍ ÚPRAVY STŘE...'!$C$87:$K$153</definedName>
    <definedName name="_xlnm._FilterDatabase" localSheetId="5" hidden="1">'05 - TERÉNNÍ ÚPRAVY'!$C$89:$K$268</definedName>
    <definedName name="_xlnm._FilterDatabase" localSheetId="6" hidden="1">'06 - VRN'!$C$83:$K$100</definedName>
    <definedName name="_xlnm.Print_Area" localSheetId="1">'01 - ZATEPLENÍ A SÚ OBVOD...'!$C$4:$J$39,'01 - ZATEPLENÍ A SÚ OBVOD...'!$C$45:$J$75,'01 - ZATEPLENÍ A SÚ OBVOD...'!$C$81:$K$416</definedName>
    <definedName name="_xlnm.Print_Area" localSheetId="2">'02 - VÝMĚNA STAVEBNÍCH VÝ...'!$C$4:$J$39,'02 - VÝMĚNA STAVEBNÍCH VÝ...'!$C$45:$J$71,'02 - VÝMĚNA STAVEBNÍCH VÝ...'!$C$77:$K$292</definedName>
    <definedName name="_xlnm.Print_Area" localSheetId="3">'03 - STAVEBNÍ ÚPRAVY BALKÓNŮ'!$C$4:$J$39,'03 - STAVEBNÍ ÚPRAVY BALKÓNŮ'!$C$45:$J$72,'03 - STAVEBNÍ ÚPRAVY BALKÓNŮ'!$C$78:$K$287</definedName>
    <definedName name="_xlnm.Print_Area" localSheetId="4">'04 - STAVEBNÍ ÚPRAVY STŘE...'!$C$4:$J$39,'04 - STAVEBNÍ ÚPRAVY STŘE...'!$C$45:$J$69,'04 - STAVEBNÍ ÚPRAVY STŘE...'!$C$75:$K$153</definedName>
    <definedName name="_xlnm.Print_Area" localSheetId="5">'05 - TERÉNNÍ ÚPRAVY'!$C$4:$J$39,'05 - TERÉNNÍ ÚPRAVY'!$C$45:$J$71,'05 - TERÉNNÍ ÚPRAVY'!$C$77:$K$268</definedName>
    <definedName name="_xlnm.Print_Area" localSheetId="6">'06 - VRN'!$C$4:$J$39,'06 - VRN'!$C$45:$J$65,'06 - VRN'!$C$71:$K$100</definedName>
    <definedName name="_xlnm.Print_Area" localSheetId="7">'Pokyny pro vyplnění'!$B$2:$K$71,'Pokyny pro vyplnění'!$B$74:$K$118,'Pokyny pro vyplnění'!$B$121:$K$190,'Pokyny pro vyplnění'!$B$198:$K$218</definedName>
    <definedName name="_xlnm.Print_Area" localSheetId="0">'Rekapitulace stavby'!$D$4:$AO$36,'Rekapitulace stavby'!$C$42:$AQ$61</definedName>
    <definedName name="_xlnm.Print_Titles" localSheetId="0">'Rekapitulace stavby'!$52:$52</definedName>
    <definedName name="_xlnm.Print_Titles" localSheetId="1">'01 - ZATEPLENÍ A SÚ OBVOD...'!$93:$93</definedName>
    <definedName name="_xlnm.Print_Titles" localSheetId="2">'02 - VÝMĚNA STAVEBNÍCH VÝ...'!$89:$89</definedName>
    <definedName name="_xlnm.Print_Titles" localSheetId="3">'03 - STAVEBNÍ ÚPRAVY BALKÓNŮ'!$90:$90</definedName>
    <definedName name="_xlnm.Print_Titles" localSheetId="4">'04 - STAVEBNÍ ÚPRAVY STŘE...'!$87:$87</definedName>
    <definedName name="_xlnm.Print_Titles" localSheetId="5">'05 - TERÉNNÍ ÚPRAVY'!$89:$89</definedName>
    <definedName name="_xlnm.Print_Titles" localSheetId="6">'06 - VRN'!$83:$83</definedName>
  </definedNames>
  <calcPr calcId="145621"/>
</workbook>
</file>

<file path=xl/sharedStrings.xml><?xml version="1.0" encoding="utf-8"?>
<sst xmlns="http://schemas.openxmlformats.org/spreadsheetml/2006/main" count="10801" uniqueCount="1480">
  <si>
    <t>Export Komplet</t>
  </si>
  <si>
    <t>VZ</t>
  </si>
  <si>
    <t>2.0</t>
  </si>
  <si>
    <t>ZAMOK</t>
  </si>
  <si>
    <t>False</t>
  </si>
  <si>
    <t>{b67ab46b-f472-4974-9a8e-f64a71b0b042}</t>
  </si>
  <si>
    <t>0,01</t>
  </si>
  <si>
    <t>21</t>
  </si>
  <si>
    <t>15</t>
  </si>
  <si>
    <t>REKAPITULACE STAVBY</t>
  </si>
  <si>
    <t>v ---  níže se nacházejí doplnkové a pomocné údaje k sestavám  --- v</t>
  </si>
  <si>
    <t>Návod na vyplnění</t>
  </si>
  <si>
    <t>0,001</t>
  </si>
  <si>
    <t>Kód:</t>
  </si>
  <si>
    <t>OST19002</t>
  </si>
  <si>
    <t>Měnit lze pouze buňky se žlutým podbarvením!
1) v Rekapitulaci stavby vyplňte údaje o Uchazeči (přenesou se do ostatních sestav i v jiných listech)
2) na vybraných listech vyplňte v sestavě Soupis prací ceny u položek</t>
  </si>
  <si>
    <t>Stavba:</t>
  </si>
  <si>
    <t>REGENERACE PANELOVÉHO DOMU MATĚJE KOPECKÉHO 5, st.p.č. 2645, k.ú. CHEB, 650919</t>
  </si>
  <si>
    <t>KSO:</t>
  </si>
  <si>
    <t/>
  </si>
  <si>
    <t>CC-CZ:</t>
  </si>
  <si>
    <t>11301</t>
  </si>
  <si>
    <t>Místo:</t>
  </si>
  <si>
    <t>Cheb</t>
  </si>
  <si>
    <t>Datum:</t>
  </si>
  <si>
    <t>3. 3. 2019</t>
  </si>
  <si>
    <t>Zadavatel:</t>
  </si>
  <si>
    <t>IČ:</t>
  </si>
  <si>
    <t>00253979</t>
  </si>
  <si>
    <t>Město Cheb</t>
  </si>
  <si>
    <t>DIČ:</t>
  </si>
  <si>
    <t>CZ00253979</t>
  </si>
  <si>
    <t>Uchazeč:</t>
  </si>
  <si>
    <t>Vyplň údaj</t>
  </si>
  <si>
    <t>Projektant:</t>
  </si>
  <si>
    <t>02099624</t>
  </si>
  <si>
    <t>Atelier Stoeckl s.r.o.</t>
  </si>
  <si>
    <t>CZ02099624</t>
  </si>
  <si>
    <t>True</t>
  </si>
  <si>
    <t>Zpracovatel:</t>
  </si>
  <si>
    <t>01739441</t>
  </si>
  <si>
    <t>Ing. Václav Pastirik</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</si>
  <si>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</si>
  <si>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</si>
  <si>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</si>
  <si>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</si>
  <si>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</si>
  <si>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</si>
  <si>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</si>
  <si>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</si>
  <si>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</si>
  <si>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</si>
  <si>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</si>
  <si>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</si>
  <si>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</si>
  <si>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</si>
  <si>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</si>
  <si>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</si>
  <si>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</si>
  <si>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</si>
  <si>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</si>
  <si>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</si>
  <si>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</si>
  <si>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</si>
  <si>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</si>
  <si>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</si>
  <si>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</si>
  <si>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</si>
  <si>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</si>
  <si>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</si>
  <si>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</si>
  <si>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</si>
  <si>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</si>
  <si>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</si>
  <si>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</si>
  <si>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</si>
  <si>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</si>
  <si>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</si>
  <si>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</si>
  <si>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</si>
  <si>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</si>
  <si>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</si>
  <si>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</si>
  <si>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01</t>
  </si>
  <si>
    <t>ZATEPLENÍ A SÚ OBVODOVÉHO PLÁŠTĚ OBJEKTU</t>
  </si>
  <si>
    <t>STA</t>
  </si>
  <si>
    <t>1</t>
  </si>
  <si>
    <t>{9cff7099-48e3-4a1c-8855-4184f8be9c9a}</t>
  </si>
  <si>
    <t>2</t>
  </si>
  <si>
    <t>02</t>
  </si>
  <si>
    <t>VÝMĚNA STAVEBNÍCH VÝPLNÍ, VNĚJŠÍCH A VNITŘNÍCH PARAPETŮ</t>
  </si>
  <si>
    <t>{bdc93116-8295-412e-b2ea-fe5f16058545}</t>
  </si>
  <si>
    <t>03</t>
  </si>
  <si>
    <t>STAVEBNÍ ÚPRAVY BALKÓNŮ</t>
  </si>
  <si>
    <t>{5b2ec1af-dfe1-474e-b72c-09f13ea0032b}</t>
  </si>
  <si>
    <t>04</t>
  </si>
  <si>
    <t>STAVEBNÍ ÚPRAVY STŘEŠNÍHO PLÁŠTĚ</t>
  </si>
  <si>
    <t>{4343e4e3-c3ba-4f41-a837-020e31538ca5}</t>
  </si>
  <si>
    <t>05</t>
  </si>
  <si>
    <t>TERÉNNÍ ÚPRAVY</t>
  </si>
  <si>
    <t>{732de8dc-a4b3-4384-a282-0faf37ffdfa7}</t>
  </si>
  <si>
    <t>06</t>
  </si>
  <si>
    <t>VRN</t>
  </si>
  <si>
    <t>VON</t>
  </si>
  <si>
    <t>{03dd32ad-81e9-4873-b49f-5ce7547098d9}</t>
  </si>
  <si>
    <t>KRYCÍ LIST SOUPISU PRACÍ</t>
  </si>
  <si>
    <t>Objekt:</t>
  </si>
  <si>
    <t>01 - ZATEPLENÍ A SÚ OBVODOVÉHO PLÁŠTĚ OBJEKTU</t>
  </si>
  <si>
    <t>REKAPITULACE ČLENĚNÍ SOUPISU PRACÍ</t>
  </si>
  <si>
    <t>Kód dílu - Popis</t>
  </si>
  <si>
    <t>Cena celkem [CZK]</t>
  </si>
  <si>
    <t>-1</t>
  </si>
  <si>
    <t>HSV - Práce a dodávky HSV</t>
  </si>
  <si>
    <t xml:space="preserve">    6 - Úpravy povrchů, podlahy a osazování výplní</t>
  </si>
  <si>
    <t xml:space="preserve">      62 - Úprava povrchů vnějších</t>
  </si>
  <si>
    <t xml:space="preserve">    9 - Ostatní konstrukce a práce, bourání</t>
  </si>
  <si>
    <t xml:space="preserve">      94 - Lešení a stavební výtahy</t>
  </si>
  <si>
    <t xml:space="preserve">      97 - Prorážení otvorů a ostatní bourací práce</t>
  </si>
  <si>
    <t xml:space="preserve">      98 - Demolice a sanace</t>
  </si>
  <si>
    <t xml:space="preserve">    997 - Přesun sutě</t>
  </si>
  <si>
    <t xml:space="preserve">    998 - Přesun hmot</t>
  </si>
  <si>
    <t>PSV - Práce a dodávky PSV</t>
  </si>
  <si>
    <t xml:space="preserve">    713 - Izolace tepelné</t>
  </si>
  <si>
    <t xml:space="preserve">    741 - Elektroinstalace - silnoproud</t>
  </si>
  <si>
    <t xml:space="preserve">    764 - Konstrukce klempířské</t>
  </si>
  <si>
    <t xml:space="preserve">    767 - Konstrukce zámečnické</t>
  </si>
  <si>
    <t xml:space="preserve">    783 - Dokončovací práce - nátěry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</si>
  <si>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</si>
  <si>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</si>
  <si>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</si>
  <si>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</si>
  <si>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</si>
  <si>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</si>
  <si>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</si>
  <si>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</si>
  <si>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</si>
  <si>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</si>
  <si>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</si>
  <si>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</si>
  <si>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</si>
  <si>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</si>
  <si>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</si>
  <si>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</si>
  <si>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6</t>
  </si>
  <si>
    <t>Úpravy povrchů, podlahy a osazování výplní</t>
  </si>
  <si>
    <t>62</t>
  </si>
  <si>
    <t>Úprava povrchů vnějších</t>
  </si>
  <si>
    <t>K</t>
  </si>
  <si>
    <t>629995101</t>
  </si>
  <si>
    <t>Očištění vnějších ploch tlakovou vodou omytím</t>
  </si>
  <si>
    <t>m2</t>
  </si>
  <si>
    <t>CS ÚRS 2019 01</t>
  </si>
  <si>
    <t>4</t>
  </si>
  <si>
    <t>3</t>
  </si>
  <si>
    <t>853568522</t>
  </si>
  <si>
    <t>VV</t>
  </si>
  <si>
    <t>viz Půdorysy 1.PP až X.NP, Pohledy V+S a Z+J</t>
  </si>
  <si>
    <t>VÝPOČET ZÁKLADNÍCH PLOCH</t>
  </si>
  <si>
    <t>---------------------------------------------------------------------------------------------------------------------------------------------</t>
  </si>
  <si>
    <t>A. SOKLOVÁ ČÁST (vč. plochy pro zatažení soklové omítky pod úroveň okapového chodníčku)</t>
  </si>
  <si>
    <t>pohled severní</t>
  </si>
  <si>
    <t>3,85*1,485+8,1*(1,485+1,381)/2+3,61*(2,53+2,48)/2+1,5*(1,318+1,1)/2+5*(1,1+0,949)/2+1,5*(0,949+0,637)/2+3,91*(0,637+0,605)+27,5*0,2</t>
  </si>
  <si>
    <t>pohled východní</t>
  </si>
  <si>
    <t>12,03*(1,485+1,195)/2+12,03*0,2</t>
  </si>
  <si>
    <t>pohled jižní</t>
  </si>
  <si>
    <t>13,05*(0,585+0,526)/2-0,216+1,47*(0,69+0,855)/2-0,216+3,36*(0,855+0,905)/2+8,22*(0,905+1,195)/2+27,05*0,2+2*0,2*0,2</t>
  </si>
  <si>
    <t>pohled západní</t>
  </si>
  <si>
    <t>12,03*(0,585+0,605)/2+12,03*0,2</t>
  </si>
  <si>
    <t>odečet ploch SV</t>
  </si>
  <si>
    <t>"poz OV6, okno 1250x650 mm" -12*(1,25*0,65)</t>
  </si>
  <si>
    <t>"poz DV1, dveře 1450x2550 mm" -1*(1,45*2,55)</t>
  </si>
  <si>
    <t>"dopočet ostění a nadpraží</t>
  </si>
  <si>
    <t>"poz OV6, okno 1250x650 mm" 12*(1,25+2*0,65)*0,2</t>
  </si>
  <si>
    <t>"poz DV1, dveře 1450x2550 mm" 1*(1,45+2*2,55)*0,2</t>
  </si>
  <si>
    <t>"dopočet podparapetních ploch</t>
  </si>
  <si>
    <t>"poz OV6, okno 1250x650 mm" 12*1,25*0,2</t>
  </si>
  <si>
    <t>Mezisoučet</t>
  </si>
  <si>
    <t>B. FASÁDA</t>
  </si>
  <si>
    <t>pohled severní vč. krátkého štítu</t>
  </si>
  <si>
    <t>(23,515+1,2+3,795)*29,035</t>
  </si>
  <si>
    <t>11,03*29,035</t>
  </si>
  <si>
    <t>pohled jižní vč. kolmých stěn balkónů</t>
  </si>
  <si>
    <t>27,47*29,035+10*4*(1,26*2,5)</t>
  </si>
  <si>
    <t>12,23*29,035</t>
  </si>
  <si>
    <t>"poz OV1, okno 2100x1450 mm" -109*(2,1*1,45)</t>
  </si>
  <si>
    <t>"poz OV2, okno 2100x2500 mm" -20*(2,1*2,5)</t>
  </si>
  <si>
    <t>"poz OV3, okno 1500x2250 mm" -9*(1,5*2,25)</t>
  </si>
  <si>
    <t>"poz OV4, okno 1500x1450 mm" -11*(1,5*1,45)</t>
  </si>
  <si>
    <t>"poz OV5, okno 3600x1150 mm" -10*(3,6*1,15)</t>
  </si>
  <si>
    <t>"poz DV2, dveře 1400x2450 mm" -1*(1,4*2,45)</t>
  </si>
  <si>
    <t>"poz OV1, okno 2100x1450 mm" 109*(2,1+2*1,45)*0,2</t>
  </si>
  <si>
    <t>"poz OV2, okno 2100x2500 mm" 20*(2,1+2*2,5)*0,2</t>
  </si>
  <si>
    <t>"poz OV3, okno 1500x2250 mm" 9*(1,5+2*2,25)*0,2</t>
  </si>
  <si>
    <t>"poz OV4, okno 1500x1450 mm" 11*(1,5+2*1,45)*0,2</t>
  </si>
  <si>
    <t>"poz OV5, okno 3600x1150 mm" 10*(3,6+2*1,15)*0,2</t>
  </si>
  <si>
    <t>"poz DV2, dveře 1400x2450 mm" 1*(1,4+2*2,45)*0,2</t>
  </si>
  <si>
    <t>dopočet podparapetních ploch</t>
  </si>
  <si>
    <t>(109*2,1+20*2,1+9*1,5+11*1,5+10*3,6+1,4)*0,2</t>
  </si>
  <si>
    <t>dopočet podhledů balkónů (pohled jižní a západní)</t>
  </si>
  <si>
    <t>2*10*(3,29*1,375)+9*(2,5*0,9)+9*2*(0,9*0,15)</t>
  </si>
  <si>
    <t>dopočet bočních hran svislých pilastrů</t>
  </si>
  <si>
    <t>(12+10)*27,55*0,1</t>
  </si>
  <si>
    <t xml:space="preserve"> mezisoučet fasádní části</t>
  </si>
  <si>
    <t>dopočet plochy obnažené atiky</t>
  </si>
  <si>
    <t>(1,2+11,03+12,23)*0,28</t>
  </si>
  <si>
    <t>odečet plochy již zateplovaných ploch určených k nátěru - viz ODDÍL 783 : NÁTĚRY</t>
  </si>
  <si>
    <t>-1559,027</t>
  </si>
  <si>
    <t>Součet</t>
  </si>
  <si>
    <t>622131121</t>
  </si>
  <si>
    <t>Podkladní a spojovací vrstva vnějších omítaných ploch penetrace akrylát-silikonová nanášená ručně stěn</t>
  </si>
  <si>
    <t>-248848240</t>
  </si>
  <si>
    <t>629991012</t>
  </si>
  <si>
    <t>Zakrytí vnějších ploch před znečištěním včetně pozdějšího odkrytí výplní otvorů a svislých ploch fólií přilepenou na začišťovací lištu</t>
  </si>
  <si>
    <t>-285496936</t>
  </si>
  <si>
    <t>PSC</t>
  </si>
  <si>
    <t xml:space="preserve">Poznámka k souboru cen:
1. V ceně -1012 nejsou započteny náklady na dodávku a montáž začišťovací lišty; tyto se oceňují cenou 622 14-3004 této části katalogu a materiálem ve specifikaci.
</t>
  </si>
  <si>
    <t>P</t>
  </si>
  <si>
    <t>Poznámka k položce:
EXTERÉR</t>
  </si>
  <si>
    <t>viz Tabulka oken, Pohledy V+S a Z+J</t>
  </si>
  <si>
    <t>"poz OV1, okno 2100x1450 mm" 109*(2,1*1,45)</t>
  </si>
  <si>
    <t>"poz OV2, okno 2100x2500 mm" 20*(2,1*2,5)</t>
  </si>
  <si>
    <t>"poz OV3, okno 1500x2250 mm" 9*(1,5*2,25)</t>
  </si>
  <si>
    <t>"poz OV4, okno 1500x1450 mm" 11*(1,5*1,45)</t>
  </si>
  <si>
    <t>"poz OV5, okno 3600x1150 mm" 10*(3,6*1,15)</t>
  </si>
  <si>
    <t>"poz OV6, okno 1250x650 mm" 12*(1,25*0,65)</t>
  </si>
  <si>
    <t>"poz OV7, okno 3600x1200 mm" 3*(3,6*1,2)</t>
  </si>
  <si>
    <t>"poz DV1, dveře 1450x2550 mm" 1*(1,45*2,55)</t>
  </si>
  <si>
    <t>"poz DV2, dveře 1400x2450 mm" 1*(1,4*2,45)</t>
  </si>
  <si>
    <t>"poz DV3, dveře 900x2020 mm" 3*(0,9*2,02)</t>
  </si>
  <si>
    <t>622335102</t>
  </si>
  <si>
    <t>Oprava cementové omítky vnějších ploch hladké stěn, v rozsahu opravované plochy přes 10 do 30%</t>
  </si>
  <si>
    <t>-748045094</t>
  </si>
  <si>
    <t>Poznámka k položce:
SOKLOVÁ ČÁST</t>
  </si>
  <si>
    <t>viz předchozí výpočty</t>
  </si>
  <si>
    <t>94,953</t>
  </si>
  <si>
    <t>5</t>
  </si>
  <si>
    <t>622142001</t>
  </si>
  <si>
    <t>Potažení vnějších ploch pletivem v ploše nebo pruzích, na plném podkladu sklovláknitým vtlačením do tmelu stěn</t>
  </si>
  <si>
    <t>743425826</t>
  </si>
  <si>
    <t xml:space="preserve">Poznámka k souboru cen:
1. V cenách -2001 jsou započteny i náklady na tmel.
</t>
  </si>
  <si>
    <t>Poznámka k položce:
SOKLOVÁ ČÁST, pozn. 17</t>
  </si>
  <si>
    <t>622221031</t>
  </si>
  <si>
    <t>Montáž kontaktního zateplení z desek z minerální vlny s podélnou orientací vláken na vnější stěny, tloušťky desek přes 120 do 160 mm</t>
  </si>
  <si>
    <t>1971239642</t>
  </si>
  <si>
    <t xml:space="preserve">Poznámka k souboru cen:
1. V cenách jsou započteny náklady na:
a) upevnění desek lepením a talířovými hmoždinkami,
b) přestěrkování izolačních desek,
c) vložení sklovláknité výztužné tkaniny,
d) uzavření otvorů po kotvách lešení.
2. V cenách nejsou započteny náklady na:
a) dodávku desek tepelné izolace; tyto se ocení ve specifikaci, ztratné lze stanovit ve výši 2%,
b) provedení konečné povrchové úpravy:
- vrchní tenkovrstvou omítkou, tyto se ocení příslušnými cenami této části katalogu
- nátěrem; tyto se ocení příslušnými cenami části A07 katalogu 800-783
- keramickým obkladem; tyto se ocení příslušnými cenami souboru cen části A01 katalogu 800-781 Obklady keramické,
c) osazení lišt; tyto se ocení příslušnými cenami této části katalogu.
3. V cenách 621 25-1101 a -1105 jsou započteny náklady na osazení a dodávku tepelněizolačních zátek v počtu 9 ks/m2 pro podhledy.
4. V cenách 622 25-1101 a -1105 jsou započteny náklady na osazení a dodávku tepelněizolačních zátek v počtu a 6 ks/m2 pro stěny.
5. Kombinovaná deska je např. sendvičově uspořádaná deska tvořena izolačním jádrem z grafitového polystyrenu a krycí deskou z minerální vlny.
</t>
  </si>
  <si>
    <t>Poznámka k položce:
JEN ŠTÍTOVÉ STRANY, pozn. 5</t>
  </si>
  <si>
    <t>pohled severní - krátká kolmá štítová část</t>
  </si>
  <si>
    <t>1,2*29,035</t>
  </si>
  <si>
    <t>7</t>
  </si>
  <si>
    <t>M</t>
  </si>
  <si>
    <t>63141424</t>
  </si>
  <si>
    <t>deska tepelně izolační minerální kontaktních fasád podélné vlákno λ=0,035-0,037 tl 160mm</t>
  </si>
  <si>
    <t>8</t>
  </si>
  <si>
    <t>1072064407</t>
  </si>
  <si>
    <t>655,096*1,02 'Přepočtené koeficientem množství</t>
  </si>
  <si>
    <t>622222051</t>
  </si>
  <si>
    <t>Montáž kontaktního zateplení vnějšího ostění, nadpraží nebo parapetu z desek z minerální vlny s podélnou nebo kolmou orientací vláken hloubky špalet přes 200 do 400 mm, tloušťky desek do 40 mm</t>
  </si>
  <si>
    <t>m</t>
  </si>
  <si>
    <t>1825861161</t>
  </si>
  <si>
    <t xml:space="preserve">Poznámka k souboru cen:
1. V cenách jsou započteny náklady na:
a) upevnění desek celoplošným lepením,
b) přestěrkování izolačních desek,
c) vložení sklovláknité výztužné tkaniny,
d) osazení a dodávku rohovníků.
2. V cenách nejsou započteny náklady na:
a) dodávku desek tepelné izolace; tyto se ocení ve specifikaci; ztratné lze stanovit ve výši 10%,
b) provedení konečné povrchové úpravy:
- vrchní tenkovrstvou omítkou; tyto se ocení příslušnými cenami této části katalogu
- nátěrem; tyto se ocení příslušnými cenami části A07 katalogu 800-783 Nátěry
3. Pro ocenění montáže kontaktního zateplení ostění nebo nadpraží hloubky přes 400 mm se použijí ceny souboru cen 62. 2.- 1… Montáž kontaktního zateplení.
</t>
  </si>
  <si>
    <t>Poznámka k položce:
OSTĚNÍ A NADPRAŽÍ, JEN ŠTÍTOVÉ STRANY, pozn. 5</t>
  </si>
  <si>
    <t>"poz OV3, okno 1500x2250 mm" 9*(1,5+2*2,25)</t>
  </si>
  <si>
    <t>"poz OV4, okno 1500x1450 mm" 11*(1,5+2*1,45)</t>
  </si>
  <si>
    <t>9</t>
  </si>
  <si>
    <t>63140348</t>
  </si>
  <si>
    <t>deska tepelně izolační minerální kontaktních fasád podélné vlákno λ=0,040-0,042 tl 30mm</t>
  </si>
  <si>
    <t>-1721523045</t>
  </si>
  <si>
    <t>102,4*0,408 'Přepočtené koeficientem množství</t>
  </si>
  <si>
    <t>10</t>
  </si>
  <si>
    <t>622251105</t>
  </si>
  <si>
    <t>Montáž kontaktního zateplení Příplatek k cenám za zápustnou montáž kotev s použitím tepelněizolačních zátek na vnější stěny z minerální vlny</t>
  </si>
  <si>
    <t>-1070855104</t>
  </si>
  <si>
    <t>11</t>
  </si>
  <si>
    <t>622252001</t>
  </si>
  <si>
    <t>Montáž lišt kontaktního zateplení zakládacích soklových připevněných hmoždinkami</t>
  </si>
  <si>
    <t>165512227</t>
  </si>
  <si>
    <t xml:space="preserve">Poznámka k souboru cen:
1. V cenách jsou započteny náklady na osazení lišt.
2. V cenách nejsou započteny náklady dodávku lišt; tyto se ocení ve specifikaci. Ztratné lze stanovit ve výši 5%.
3. Položku -2002 nelze použít v případě montáže lišt kontaktního zateplení ostění nebo nadpraží, kde jsou náklady na osazení rohovníků již započteny.
</t>
  </si>
  <si>
    <t>12</t>
  </si>
  <si>
    <t>59051653</t>
  </si>
  <si>
    <t>lišta soklová Al s okapničkou zakládací U 16cm 0,95/200cm</t>
  </si>
  <si>
    <t>-1915620928</t>
  </si>
  <si>
    <t>Poznámka k položce:
PRVEK OS11</t>
  </si>
  <si>
    <t>1,2</t>
  </si>
  <si>
    <t>11,03</t>
  </si>
  <si>
    <t>12,23</t>
  </si>
  <si>
    <t>24,46*1,1 'Přepočtené koeficientem množství</t>
  </si>
  <si>
    <t>13</t>
  </si>
  <si>
    <t>622143004</t>
  </si>
  <si>
    <t>Montáž omítkových profilů plastových nebo pozinkovaných, upevněných vtlačením do podkladní vrstvy nebo přibitím začišťovacích samolepících pro vytvoření dilatujícího spoje s okenním rámem</t>
  </si>
  <si>
    <t>-1715605080</t>
  </si>
  <si>
    <t xml:space="preserve">Poznámka k souboru cen:
1. V cenách jsou započteny náklady na montáž profilů včetně úchytného materiálu.
2. V cenách nejsou započteny náklady na dodávku profilů, tyto se oceňují ve specifikaci, ztratné lze stanovit ve výši 5%.
3. V ceně -3004 nejsou započteny náklady na ochrannou fólii pro okna a dveře; tyto se oceňují cenou 629 99-1012 podle příslušné plochy otvoru.
</t>
  </si>
  <si>
    <t>14</t>
  </si>
  <si>
    <t>59051476</t>
  </si>
  <si>
    <t>profil okenní začišťovací se sklovláknitou armovací tkaninou 9 mm/2,4 m</t>
  </si>
  <si>
    <t>-1179018419</t>
  </si>
  <si>
    <t>Poznámka k položce:
jen v nově zateplované ploše (ostatní připojovací profily již oceněny v rámci výměny SV)</t>
  </si>
  <si>
    <t>112,64*1,1 'Přepočtené koeficientem množství</t>
  </si>
  <si>
    <t>622252002</t>
  </si>
  <si>
    <t>Montáž lišt kontaktního zateplení ostatních stěnových, dilatačních apod. lepených do tmelu</t>
  </si>
  <si>
    <t>-1545574723</t>
  </si>
  <si>
    <t>284,53+30+30+174,21</t>
  </si>
  <si>
    <t>16</t>
  </si>
  <si>
    <t>59051480</t>
  </si>
  <si>
    <t>profil rohový Al s tkaninou kontaktního zateplení</t>
  </si>
  <si>
    <t>-122423081</t>
  </si>
  <si>
    <t>hlavní plocha fasády</t>
  </si>
  <si>
    <t>102,4+5*29,035</t>
  </si>
  <si>
    <t>soklová část</t>
  </si>
  <si>
    <t>"poz OV6, okno 1250x650 mm" 12*(1,25+2*0,65)</t>
  </si>
  <si>
    <t>2*1,485+0,605+1,195+0,585+5*0,2</t>
  </si>
  <si>
    <t>284,53*1,1 'Přepočtené koeficientem množství</t>
  </si>
  <si>
    <t>17</t>
  </si>
  <si>
    <t>59051512</t>
  </si>
  <si>
    <t>profil parapetní se sklovláknitou armovací tkaninou PVC 2 m</t>
  </si>
  <si>
    <t>706126881</t>
  </si>
  <si>
    <t>"poz OV3, okno 1500x2250 mm" 9*1,5</t>
  </si>
  <si>
    <t>"poz OV4, okno 1500x1450 mm" 11*1,5</t>
  </si>
  <si>
    <t>30*1,1 'Přepočtené koeficientem množství</t>
  </si>
  <si>
    <t>18</t>
  </si>
  <si>
    <t>59051510</t>
  </si>
  <si>
    <t>profil okenní s nepřiznanou podomítkovou okapnicí PVC 2,0 m</t>
  </si>
  <si>
    <t>238197844</t>
  </si>
  <si>
    <t>19</t>
  </si>
  <si>
    <t>59051500</t>
  </si>
  <si>
    <t>profil dilatační stěnový</t>
  </si>
  <si>
    <t>434931572</t>
  </si>
  <si>
    <t>Poznámka k položce:
PRVEK OST10, pozn. 7</t>
  </si>
  <si>
    <t>viz Tabulka ostatních prvků</t>
  </si>
  <si>
    <t>29,035*6</t>
  </si>
  <si>
    <t>174,21*1,1 'Přepočtené koeficientem množství</t>
  </si>
  <si>
    <t>20</t>
  </si>
  <si>
    <t>622531021</t>
  </si>
  <si>
    <t>Omítka tenkovrstvá silikonová vnějších ploch probarvená, včetně penetrace podkladu zrnitá, tloušťky 2,0 mm stěn</t>
  </si>
  <si>
    <t>-10844424</t>
  </si>
  <si>
    <t>665,896+40,96</t>
  </si>
  <si>
    <t>dopočet svislých hran izolantu (hrany VKZS) tl. 160 mm</t>
  </si>
  <si>
    <t>5*29,035*0,16</t>
  </si>
  <si>
    <t>622511111</t>
  </si>
  <si>
    <t>Omítka tenkovrstvá akrylátová vnějších ploch probarvená, včetně penetrace podkladu mozaiková střednězrnná stěn</t>
  </si>
  <si>
    <t>-271190749</t>
  </si>
  <si>
    <t>Ostatní konstrukce a práce, bourání</t>
  </si>
  <si>
    <t>94</t>
  </si>
  <si>
    <t>Lešení a stavební výtahy</t>
  </si>
  <si>
    <t>22</t>
  </si>
  <si>
    <t>941311113</t>
  </si>
  <si>
    <t>Montáž lešení řadového modulového lehkého pracovního s podlahami s provozním zatížením tř. 3 do 200 kg/m2 šířky tř. SW06 přes 0,6 do 0,9 m, výšky přes 25 do 40 m</t>
  </si>
  <si>
    <t>918591602</t>
  </si>
  <si>
    <t xml:space="preserve">Poznámka k souboru cen:
1. V ceně jsou započteny i náklady na kotvení lešení.
2. Montáž lešení řadového modulového lehkého výšky přes 40 m se oceňuje individuálně.
3. Šířkou se rozumí půdorysná vzdálenost, měřená od vnitřního líce sloupků zábradlí k protilehlému volnému okraji podlahy nebo mezi vnitřními líci.
</t>
  </si>
  <si>
    <t>(23,515+2*1,4+1,2+3,795+1,4)*(29,035+(0,605+1,485)/2)</t>
  </si>
  <si>
    <t>(11,03+2*1,4)*(29,035+(1,485+1,195)/2)</t>
  </si>
  <si>
    <t>(27,47+2*1,4)*(29,035+(1,195+0,585)/2)</t>
  </si>
  <si>
    <t>(12,23+2*1,4)*(29,035+(0,585+0,605)/2)</t>
  </si>
  <si>
    <t>23</t>
  </si>
  <si>
    <t>941311213</t>
  </si>
  <si>
    <t>Montáž lešení řadového modulového lehkého pracovního s podlahami s provozním zatížením tř. 3 do 200 kg/m2 Příplatek za první a každý další den použití lešení k ceně -1113</t>
  </si>
  <si>
    <t>895167799</t>
  </si>
  <si>
    <t>viz předchozí výpočty, předpoklad 120 kalendářních dní</t>
  </si>
  <si>
    <t>2755,172*120</t>
  </si>
  <si>
    <t>24</t>
  </si>
  <si>
    <t>941311813</t>
  </si>
  <si>
    <t>Demontáž lešení řadového modulového lehkého pracovního s podlahami s provozním zatížením tř. 3 do 200 kg/m2 šířky SW06 přes 0,6 do 0,9 m, výšky přes 25 do 40 m</t>
  </si>
  <si>
    <t>-1059342481</t>
  </si>
  <si>
    <t xml:space="preserve">Poznámka k souboru cen:
1. Demontáž lešení řadového modulového lehkého výšky přes 40 m se oceňuje individuálně.
</t>
  </si>
  <si>
    <t>25</t>
  </si>
  <si>
    <t>944511111</t>
  </si>
  <si>
    <t>Montáž ochranné sítě zavěšené na konstrukci lešení z textilie z umělých vláken</t>
  </si>
  <si>
    <t>-1069653564</t>
  </si>
  <si>
    <t xml:space="preserve">Poznámka k souboru cen:
1. V cenách nejsou započteny náklady na lešení potřebné pro zavěšení sítí; toto lešení se oceňuje příslušnými cenami lešení.
</t>
  </si>
  <si>
    <t>26</t>
  </si>
  <si>
    <t>944511211</t>
  </si>
  <si>
    <t>Montáž ochranné sítě Příplatek za první a každý další den použití sítě k ceně -1111</t>
  </si>
  <si>
    <t>928215320</t>
  </si>
  <si>
    <t>27</t>
  </si>
  <si>
    <t>944511811</t>
  </si>
  <si>
    <t>Demontáž ochranné sítě zavěšené na konstrukci lešení z textilie z umělých vláken</t>
  </si>
  <si>
    <t>1310069010</t>
  </si>
  <si>
    <t>97</t>
  </si>
  <si>
    <t>Prorážení otvorů a ostatní bourací práce</t>
  </si>
  <si>
    <t>28</t>
  </si>
  <si>
    <t>978036131</t>
  </si>
  <si>
    <t>Otlučení cementových omítek vnějších ploch s vyškrabáním spar zdiva a s očištěním povrchu, v rozsahu přes 10 do 20 %</t>
  </si>
  <si>
    <t>1750367138</t>
  </si>
  <si>
    <t>Poznámka k položce:
SOKLOVÁ ČAST</t>
  </si>
  <si>
    <t>98</t>
  </si>
  <si>
    <t>Demolice a sanace</t>
  </si>
  <si>
    <t>29</t>
  </si>
  <si>
    <t>985311112</t>
  </si>
  <si>
    <t>Reprofilace betonu sanačními maltami na cementové bázi ručně stěn, tloušťky přes 10 do 20 mm</t>
  </si>
  <si>
    <t>-912173333</t>
  </si>
  <si>
    <t xml:space="preserve">Poznámka k souboru cen:
1. Ceny pro danou tloušťku jsou určeny pro nanášení sanačních malt v jakémkoliv počtu vrstev.
2. V cenách nejsou započteny náklady na:
a) odstranění degradovaného betonu, které se oceňují cenami souborů cen 985 11-21 Odsekání degradovaného betonu a 985 12-1 Tryskání degradovaného betonu,
b) očištění povrchu betonu, které se oceňují cenami souboru cen 985 13 Očištění ploch,
c) ochranný nátěr povrchu reprofilovaného betonu, které se oceňují cenami souboru cen 985 32-4 Ochranný nátěr betonu,
d) uzavírací stěrku; tyto náklady se oceňují cenami souboru cen 985 31-21 Stěrka k vyrovnání ploch reprofilovaného betonu,
e) případné vyztužení reprofilovaných vrstev svařovanými sítěmi, které se oceňují cenami souboru cen 985 56-2 Výztuž stříkaného betonu ze svařovaných sítí.
</t>
  </si>
  <si>
    <t>Poznámka k položce:
SOKLOVÁ ČÁST (místa s obnaženou výztuží, předpoklad max. 9 m2), pozn. 16</t>
  </si>
  <si>
    <t>předpoklad max. 9 m2</t>
  </si>
  <si>
    <t>30</t>
  </si>
  <si>
    <t>985311912</t>
  </si>
  <si>
    <t>Reprofilace betonu sanačními maltami na cementové bázi ručně Příplatek k cenám za plochu do 10 m2 jednotlivě</t>
  </si>
  <si>
    <t>737839707</t>
  </si>
  <si>
    <t>31</t>
  </si>
  <si>
    <t>985321111</t>
  </si>
  <si>
    <t>Ochranný nátěr betonářské výztuže 1 vrstva tloušťky 1 mm na cementové bázi stěn, líce kleneb a podhledů</t>
  </si>
  <si>
    <t>214031230</t>
  </si>
  <si>
    <t xml:space="preserve">Poznámka k souboru cen:
1. Množství měrných jednotek se určuje v m2 rozvinuté betonové plochy, na které se výztuž ošetřuje. Je uvažováno 10 bm výztuže na 1 m2 plochy.
</t>
  </si>
  <si>
    <t>32</t>
  </si>
  <si>
    <t>985321912</t>
  </si>
  <si>
    <t>Ochranný nátěr betonářské výztuže Příplatek k cenám za plochu do 10 m2 jednotlivě</t>
  </si>
  <si>
    <t>755514744</t>
  </si>
  <si>
    <t>33</t>
  </si>
  <si>
    <t>985323111</t>
  </si>
  <si>
    <t>Spojovací můstek reprofilovaného betonu na cementové bázi, tloušťky 1 mm</t>
  </si>
  <si>
    <t>-1741098611</t>
  </si>
  <si>
    <t>34</t>
  </si>
  <si>
    <t>985323912</t>
  </si>
  <si>
    <t>Spojovací můstek reprofilovaného betonu Příplatek k cenám za plochu do 10 m2 jednotlivě</t>
  </si>
  <si>
    <t>-740534315</t>
  </si>
  <si>
    <t>997</t>
  </si>
  <si>
    <t>Přesun sutě</t>
  </si>
  <si>
    <t>35</t>
  </si>
  <si>
    <t>997013160</t>
  </si>
  <si>
    <t>Vnitrostaveništní doprava suti a vybouraných hmot vodorovně do 50 m svisle s omezením mechanizace pro budovy a haly výšky přes 30 do 36 m</t>
  </si>
  <si>
    <t>t</t>
  </si>
  <si>
    <t>124522563</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</si>
  <si>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</si>
  <si>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36</t>
  </si>
  <si>
    <t>997002511</t>
  </si>
  <si>
    <t>Vodorovné přemístění suti a vybouraných hmot bez naložení, se složením a hrubým urovnáním na vzdálenost do 1 km</t>
  </si>
  <si>
    <t>-1436331125</t>
  </si>
  <si>
    <t xml:space="preserve">Poznámka k souboru cen:
1. Cenu nelze použít pro přemístění po železnici, po vodě nebo ručně.
2. V ceně jsou započteny i náklady na terénní přirážky i na jízdu v nepříznivých poměrech (sklon silnice nebo terénu, povrch dopravní plochy, použití přívěsů apod.).
3. Je-li na dopravní dráze nějaká překážka, pro kterou je nutné překládat suť z jednoho dopravního prostředku na jiný, oceňuje se tato lomená doprava suti v každém úseku samostatně.
</t>
  </si>
  <si>
    <t>37</t>
  </si>
  <si>
    <t>997241519</t>
  </si>
  <si>
    <t>Doprava vybouraných hmot, konstrukcí nebo suti vodorovné přemístění vybouraných hmot nebo konstrukcí, na vzdálenost Příplatek k ceně za každých další i započatý 1 km</t>
  </si>
  <si>
    <t>-119981428</t>
  </si>
  <si>
    <t xml:space="preserve">Poznámka k souboru cen:
1. Ceny jsou určeny pro vodorovné přemístění jedním dopravním prostředkem nebo soupravou bez překládání na určenou skládku.
2. Ceny -1531 a -1539 lze použít i pro dopravu vyzískané hmoty z kolejového lože, nástupišť, drážních stezek apod.
3. Ceny -6111 a -6112 jsou určeny pro další nakládání nebo překládání na jakýkoliv dopravní prostředek.
4. Další vodorovné přemístění jiným dopravním prostředkem po provedeném překládání se oceňuje samostatně.
5. Délkou vzdálenosti vodorovného přemístění se rozumí délka dopravní trasy, kterou projekt stanovil jako nejhospodárnější pro dopravu silničními nebo kolejovými dopravními prostředky.
</t>
  </si>
  <si>
    <t>10,192*19 'Přepočtené koeficientem množství</t>
  </si>
  <si>
    <t>38</t>
  </si>
  <si>
    <t>997013831</t>
  </si>
  <si>
    <t>Poplatek za uložení stavebního odpadu na skládce (skládkovné) směsného stavebního a demoličního zatříděného do Katalogu odpadů pod kódem 170 904</t>
  </si>
  <si>
    <t>919383021</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</si>
  <si>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</si>
  <si>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39</t>
  </si>
  <si>
    <t>997013814</t>
  </si>
  <si>
    <t>Poplatek za uložení stavebního odpadu na skládce (skládkovné) z izolačních materiálů zatříděného do Katalogu odpadů pod kódem 170 604</t>
  </si>
  <si>
    <t>1490813641</t>
  </si>
  <si>
    <t>998</t>
  </si>
  <si>
    <t>Přesun hmot</t>
  </si>
  <si>
    <t>40</t>
  </si>
  <si>
    <t>998017004</t>
  </si>
  <si>
    <t>Přesun hmot pro budovy občanské výstavby, bydlení, výrobu a služby s omezením mechanizace vodorovná dopravní vzdálenost do 100 m pro budovy s jakoukoliv nosnou konstrukcí výšky přes 24 do 36 m</t>
  </si>
  <si>
    <t>1421010073</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</si>
  <si>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</si>
  <si>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</si>
  <si>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</si>
  <si>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713</t>
  </si>
  <si>
    <t>Izolace tepelné</t>
  </si>
  <si>
    <t>41</t>
  </si>
  <si>
    <t>713130811</t>
  </si>
  <si>
    <t>Odstranění tepelné izolace běžných stavebních konstrukcí z rohoží, pásů, dílců, desek, bloků stěn a příček volně kladených z vláknitých materiálů, tloušťka izolace do 100 mm</t>
  </si>
  <si>
    <t>-1796736022</t>
  </si>
  <si>
    <t xml:space="preserve">Poznámka k souboru cen:
1. Ceny se používají pro odstraňování jednovrstvé a dvouvrstvé izolace, další vrstvy se oceňují individuálně.
2. U cen odstraňování polystyrenu připevněného lepením nerozlišujeme způsob nalepení.
3. V ceně nejsou započteny náklady na odstranění separačních vrstev. Tyto práce lze oceňovat příslušnými cenami katalogu 800–711 Izolace proti vodě, vlhkosti a plynům.
</t>
  </si>
  <si>
    <t>617,219</t>
  </si>
  <si>
    <t>42</t>
  </si>
  <si>
    <t>998713204</t>
  </si>
  <si>
    <t>Přesun hmot pro izolace tepelné stanovený procentní sazbou (%) z ceny vodorovná dopravní vzdálenost do 50 m v objektech výšky přes 24 do 36 m</t>
  </si>
  <si>
    <t>%</t>
  </si>
  <si>
    <t>-995373284</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</si>
  <si>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</si>
  <si>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741</t>
  </si>
  <si>
    <t>Elektroinstalace - silnoproud</t>
  </si>
  <si>
    <t>43</t>
  </si>
  <si>
    <t>HROM-DMTŽ</t>
  </si>
  <si>
    <t>Demontáž uzem. vedení vodičů FeZn pomocí svorek na povrchu drátem nebo lanem do 10 mm, dmtž. stáv. vedení hromosvodu vč. podpěr, svorek, ochr. úhelníků a dalšího příslušenství na štítových stěnách - z důvodu montáže VKZS, viz pozn 2</t>
  </si>
  <si>
    <t>R-položka</t>
  </si>
  <si>
    <t>-870271468</t>
  </si>
  <si>
    <t>viz Pohledy</t>
  </si>
  <si>
    <t>2*31</t>
  </si>
  <si>
    <t>44</t>
  </si>
  <si>
    <t>HROM-MTŽ</t>
  </si>
  <si>
    <t>Dodávka a montáž uzemňovacích vedení vodičů FeZn pomocí svorek na povrchu drátem nebo lanem do 10 mm, mtž. nového uzemňovacího vedení hromosvodu (vodič FeZn) vč. mtž. svorek spoj., odbočných, ochr. úhelníků nebo trubek, upevňovacího a spoj. materiálu a dalšího příslušenství - zejména prodloužených kotev o tl. izolantu VKZS, viz pozn 2</t>
  </si>
  <si>
    <t>1667040834</t>
  </si>
  <si>
    <t>764</t>
  </si>
  <si>
    <t>Konstrukce klempířské</t>
  </si>
  <si>
    <t>45</t>
  </si>
  <si>
    <t>764002841</t>
  </si>
  <si>
    <t>Demontáž klempířských konstrukcí oplechování horních ploch zdí a nadezdívek do suti</t>
  </si>
  <si>
    <t>900820583</t>
  </si>
  <si>
    <t>Poznámka k položce:
STÁVAJÍCÍ OPLECHOVÁNÍ ATIKY NA ŠTÍTOVÝCH STĚNÁCH</t>
  </si>
  <si>
    <t>viz Půdorys střechy a Tabulka klempířských prvků</t>
  </si>
  <si>
    <t>24,22</t>
  </si>
  <si>
    <t>46</t>
  </si>
  <si>
    <t>764224407</t>
  </si>
  <si>
    <t>Oplechování horních ploch zdí a nadezdívek (atik) z hliníkového plechu mechanicky kotvené rš 670 mm</t>
  </si>
  <si>
    <t>-2050722473</t>
  </si>
  <si>
    <t>Poznámka k položce:
STÁVAJÍCÍ OPLECHOVÁNÍ ATIKY NA ŠTÍTOVÝCH STĚNÁCH, PRVEK KL2, pozn. 6</t>
  </si>
  <si>
    <t>47</t>
  </si>
  <si>
    <t>998764204</t>
  </si>
  <si>
    <t>Přesun hmot pro konstrukce klempířské stanovený procentní sazbou (%) z ceny vodorovná dopravní vzdálenost do 50 m v objektech výšky přes 24 do 36 m</t>
  </si>
  <si>
    <t>-616489590</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</si>
  <si>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</si>
  <si>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767</t>
  </si>
  <si>
    <t>Konstrukce zámečnické</t>
  </si>
  <si>
    <t>48</t>
  </si>
  <si>
    <t>767134831</t>
  </si>
  <si>
    <t>Demontáž stěn a příček z plechu oplechování stěn lamelami</t>
  </si>
  <si>
    <t>-188750754</t>
  </si>
  <si>
    <t>Poznámka k položce:
FASÁDNÍ LAMELY ŠTÍTOVÝCH STRAN OBJEKTU, pozn. 4</t>
  </si>
  <si>
    <t>1,34*(29,035+0,205)</t>
  </si>
  <si>
    <t>11,03*(29,035+0,205)-1,5*27,55</t>
  </si>
  <si>
    <t>12,23*(29,035+0,205)-2,45*24,8</t>
  </si>
  <si>
    <t>49</t>
  </si>
  <si>
    <t>767135831</t>
  </si>
  <si>
    <t>Demontáž stěn a příček z plechu roštu pro oplechování z lamel</t>
  </si>
  <si>
    <t>-1449953396</t>
  </si>
  <si>
    <t>50</t>
  </si>
  <si>
    <t>MŘÍŽKY-DMTŽ</t>
  </si>
  <si>
    <t>Demontáž stávajících větracích mřížek fasádních, kruhových, do D125 mm</t>
  </si>
  <si>
    <t>kus</t>
  </si>
  <si>
    <t>1645258010</t>
  </si>
  <si>
    <t>viz Pohledy V+S a Z+J</t>
  </si>
  <si>
    <t>51</t>
  </si>
  <si>
    <t>767810122</t>
  </si>
  <si>
    <t>Montáž větracích mřížek ocelových kruhových, průměru přes 100 do 200 mm</t>
  </si>
  <si>
    <t>-498383408</t>
  </si>
  <si>
    <t xml:space="preserve">Poznámka k souboru cen:
1. Ceny jsou kalkulovány pro osazení větracích mřížek do předem připravené konstrukce.
</t>
  </si>
  <si>
    <t>52</t>
  </si>
  <si>
    <t>MŘÍŽKY</t>
  </si>
  <si>
    <t>Větrací mřížka fasádní kruhová, WM 125 - hnědá, délka příruby min. 25 mmn - vnitřní průměr 118 mm, vnější průměr 144 mm, síť proti hmyzu</t>
  </si>
  <si>
    <t>1565715039</t>
  </si>
  <si>
    <t>Poznámka k položce:
PRVEK OST5, pozn. 8</t>
  </si>
  <si>
    <t>53</t>
  </si>
  <si>
    <t>767-OS3</t>
  </si>
  <si>
    <t>NOVÉ ZASTŘEŠENÍ VSTUPNÍ ČÁSTI DOMU, rozm. 1285 x 3610 mm, plocha 4,64 m2 - nosná kce z AL jeklů, zastřešení bezp. sklo tl. 8,4 mm (slepenec dvou 4 mm skel pomocí PBV fólie), fólie musí udržet případně rozbité sklo pohromadě a zabránit padání střepů, dodávka a montáž - blíže (rozměry a nákres) viz Tabulka ostatních prvků,PRVEK OS3, pozn. 15</t>
  </si>
  <si>
    <t>soubor</t>
  </si>
  <si>
    <t>452812544</t>
  </si>
  <si>
    <t>54</t>
  </si>
  <si>
    <t>767-KL5</t>
  </si>
  <si>
    <t>REVIZNÍ DVÍŘKA KOVOVÁ, rozm. 400x500 mm, pravý pant, demontáž původních dvířek, dodávka a montáž včetně zednického začištění - viz Tabulka klempířských prvků, PRVEK KL5, pozn. 22</t>
  </si>
  <si>
    <t>1197981083</t>
  </si>
  <si>
    <t>55</t>
  </si>
  <si>
    <t>998767204</t>
  </si>
  <si>
    <t>Přesun hmot pro zámečnické konstrukce stanovený procentní sazbou (%) z ceny vodorovná dopravní vzdálenost do 50 m v objektech výšky přes 24 do 36 m</t>
  </si>
  <si>
    <t>-350133269</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</si>
  <si>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</si>
  <si>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783</t>
  </si>
  <si>
    <t>Dokončovací práce - nátěry</t>
  </si>
  <si>
    <t>56</t>
  </si>
  <si>
    <t>783301303</t>
  </si>
  <si>
    <t>Příprava podkladu zámečnických konstrukcí před provedením nátěru odrezivění odrezovačem bezoplachovým</t>
  </si>
  <si>
    <t>92820473</t>
  </si>
  <si>
    <t>Poznámka k položce:
pozn. 10</t>
  </si>
  <si>
    <t>odměřeno z výkr. DWG</t>
  </si>
  <si>
    <t>82,46</t>
  </si>
  <si>
    <t>rezerva ve výši 15% pro nezměřitelnou plochu záhybů apod.</t>
  </si>
  <si>
    <t>82,46*0,15</t>
  </si>
  <si>
    <t>57</t>
  </si>
  <si>
    <t>783301313</t>
  </si>
  <si>
    <t>Příprava podkladu zámečnických konstrukcí před provedením nátěru odmaštění odmašťovačem ředidlovým</t>
  </si>
  <si>
    <t>1849631829</t>
  </si>
  <si>
    <t>58</t>
  </si>
  <si>
    <t>783301401</t>
  </si>
  <si>
    <t>Příprava podkladu zámečnických konstrukcí před provedením nátěru ometení</t>
  </si>
  <si>
    <t>182974009</t>
  </si>
  <si>
    <t>59</t>
  </si>
  <si>
    <t>783322101</t>
  </si>
  <si>
    <t>Tmelení zámečnických konstrukcí včetně přebroušení tmelených míst, tmelem disperzním akrylátovým nebo latexovým</t>
  </si>
  <si>
    <t>-1381079889</t>
  </si>
  <si>
    <t>60</t>
  </si>
  <si>
    <t>783314201</t>
  </si>
  <si>
    <t>Základní antikorozní nátěr zámečnických konstrukcí jednonásobný syntetický standardní</t>
  </si>
  <si>
    <t>204532317</t>
  </si>
  <si>
    <t>61</t>
  </si>
  <si>
    <t>783315101</t>
  </si>
  <si>
    <t>Mezinátěr zámečnických konstrukcí jednonásobný syntetický standardní</t>
  </si>
  <si>
    <t>-1652683516</t>
  </si>
  <si>
    <t>783317101</t>
  </si>
  <si>
    <t>Krycí nátěr (email) zámečnických konstrukcí jednonásobný syntetický standardní</t>
  </si>
  <si>
    <t>1073871737</t>
  </si>
  <si>
    <t>63</t>
  </si>
  <si>
    <t>783801501</t>
  </si>
  <si>
    <t>Příprava podkladu omítek před provedením nátěru omytí</t>
  </si>
  <si>
    <t>-611120023</t>
  </si>
  <si>
    <t>Poznámka k položce:
JEN OBVODOVÝ PLÁŠŤ ČELNÍCH STĚN (již zateplené plochy), pozn. 9</t>
  </si>
  <si>
    <t>pohled severní (mimo krátkého štítu)</t>
  </si>
  <si>
    <t>(23,515+3,795)*29,035</t>
  </si>
  <si>
    <t>dopočet ostění a nadpraží</t>
  </si>
  <si>
    <t>64</t>
  </si>
  <si>
    <t>783801531</t>
  </si>
  <si>
    <t>Očištění omítek biocidními prostředky napadených mikroorganismy s oplachem, nátěrem jednonásobným, povrchů hladkých omítek hladkých, zrnitých tenkovrstvých nebo štukových stupně členitosti 1 a 2</t>
  </si>
  <si>
    <t>1007722414</t>
  </si>
  <si>
    <t xml:space="preserve">Poznámka k souboru cen:
1. V cenách nejsou započteny náklady na následné omytí ošetřené fasády tlakovou vodou, tyto se oceňují cenou 783 80-1503.
</t>
  </si>
  <si>
    <t>65</t>
  </si>
  <si>
    <t>783823135</t>
  </si>
  <si>
    <t>Penetrační nátěr omítek hladkých omítek hladkých, zrnitých tenkovrstvých nebo štukových stupně členitosti 1 a 2 silikonový</t>
  </si>
  <si>
    <t>-1861905519</t>
  </si>
  <si>
    <t>66</t>
  </si>
  <si>
    <t>783827425</t>
  </si>
  <si>
    <t>Krycí (ochranný ) nátěr omítek dvojnásobný hladkých omítek hladkých, zrnitých tenkovrstvých nebo štukových stupně členitosti 1 a 2 silikonový</t>
  </si>
  <si>
    <t>-1701480496</t>
  </si>
  <si>
    <t>67</t>
  </si>
  <si>
    <t>NÁSTŘIK</t>
  </si>
  <si>
    <t>Nástřik fasády - impregnace (ochrana) proti plísním</t>
  </si>
  <si>
    <t>-307402364</t>
  </si>
  <si>
    <t>02 - VÝMĚNA STAVEBNÍCH VÝPLNÍ, VNĚJŠÍCH A VNITŘNÍCH PARAPETŮ</t>
  </si>
  <si>
    <t xml:space="preserve">    766 - Konstrukce truhlářské</t>
  </si>
  <si>
    <t xml:space="preserve">    784 - Dokončovací práce - malby a tapety</t>
  </si>
  <si>
    <t>619991001</t>
  </si>
  <si>
    <t>Zakrytí vnitřních ploch před znečištěním včetně pozdějšího odkrytí podlah fólií přilepenou lepící páskou</t>
  </si>
  <si>
    <t>1763871323</t>
  </si>
  <si>
    <t xml:space="preserve">Poznámka k souboru cen:
1. U ceny -1011 se množství měrných jednotek určuje v m2 rozvinuté plochy jednotlivých konstrukcí a prvků.
2. Zakrytí výplní otvorů se oceňuje příslušnými cenami souboru cen 629 99-10.. Zakrytí vnějších ploch před znečištěním.
</t>
  </si>
  <si>
    <t>viz Tabulka oken, Pohledy V+S a Z+J a předchozí výpočty</t>
  </si>
  <si>
    <t>(109*2,5+20*2,5+9*1,9+11*1,9+10*4+12*1,65+3*4+1,85+1,7+3*1,3)*2</t>
  </si>
  <si>
    <t>629991011</t>
  </si>
  <si>
    <t>Zakrytí vnějších ploch před znečištěním včetně pozdějšího odkrytí výplní otvorů a svislých ploch fólií přilepenou lepící páskou</t>
  </si>
  <si>
    <t>-1955413301</t>
  </si>
  <si>
    <t>Poznámka k položce:
INTERIÉR</t>
  </si>
  <si>
    <t>612325302</t>
  </si>
  <si>
    <t>Vápenocementová omítka ostění nebo nadpraží štuková</t>
  </si>
  <si>
    <t>-1155169608</t>
  </si>
  <si>
    <t xml:space="preserve">Poznámka k souboru cen:
1. Ceny lze použít jen pro ocenění samostatně upravovaného ostění a nadpraží ( např. při dodatečné výměně oken nebo zárubní ) v šířce do 300 mm okolo upravovaného otvoru.
</t>
  </si>
  <si>
    <t>(1292,92-1,45-1,4-0,9)*0,2</t>
  </si>
  <si>
    <t>619995001</t>
  </si>
  <si>
    <t>Začištění omítek (s dodáním hmot) kolem oken, dveří, podlah, obkladů apod.</t>
  </si>
  <si>
    <t>798737910</t>
  </si>
  <si>
    <t xml:space="preserve">Poznámka k souboru cen:
1. Cenu -5001 lze použít pouze v případě provádění opravy nebo osazování nových oken, dveří, obkladů, podlah apod.; nelze ji použít v případech provádění opravy omítek nebo nové omítky v celé ploše.
</t>
  </si>
  <si>
    <t>Poznámka k položce:
včetně podparapetní spáry, INTERIÉROVÁ strana</t>
  </si>
  <si>
    <t>"poz OV1, okno 2100x1450 mm" 109*(2,1+1,45)*2</t>
  </si>
  <si>
    <t>"poz OV2, okno 2100x2500 mm" 20*(2,1+2,5)*2</t>
  </si>
  <si>
    <t>"poz OV3, okno 1500x2250 mm" 9*(1,5+2,25)*2</t>
  </si>
  <si>
    <t>"poz OV4, okno 1500x1450 mm" 11*(1,5+1,45)*2</t>
  </si>
  <si>
    <t>"poz OV5, okno 3600x1150 mm" 10*(3,6+1,15)*2</t>
  </si>
  <si>
    <t>"poz OV6, okno 1250x650 mm" 12*(1,25+0,65)*2</t>
  </si>
  <si>
    <t>"poz OV7, okno 3600x1200 mm" 3*(3,6+1,2)*2</t>
  </si>
  <si>
    <t>"poz DV1, dveře 1450x2550 mm" 1*(1,45+2,55)*2</t>
  </si>
  <si>
    <t>"poz DV2, dveře 1400x2450 mm" 1*(1,4+2,45)*2</t>
  </si>
  <si>
    <t>"poz DV3, dveře 900x2020 mm" 3*(0,9+2,02)*2</t>
  </si>
  <si>
    <t>629135102</t>
  </si>
  <si>
    <t>Vyrovnávací vrstva z cementové malty pod klempířskými prvky šířky přes 150 do 300 mm</t>
  </si>
  <si>
    <t>451370034</t>
  </si>
  <si>
    <t>viz Tabulka oken, Pohledy V+S a Z+J, Tabulka vnějších parapetů</t>
  </si>
  <si>
    <t>(109+20)*1,96+(9+11)*1,44+(10+3)*3,65+12*1,22</t>
  </si>
  <si>
    <t>-1826536900</t>
  </si>
  <si>
    <t>-1151817064</t>
  </si>
  <si>
    <t>Poznámka k položce:
jen v nezateplované ploše (ostatní připojovací profily již oceněny v rámci VKZS)</t>
  </si>
  <si>
    <t>822,27*1,1 'Přepočtené koeficientem množství</t>
  </si>
  <si>
    <t>-512332307</t>
  </si>
  <si>
    <t>-1404755506</t>
  </si>
  <si>
    <t>Poznámka k položce:
 jen v nezateplované ploše (ostatní připojovací profily již oceněny v rámci VKZS)</t>
  </si>
  <si>
    <t>332,7*1,1 'Přepočtené koeficientem množství</t>
  </si>
  <si>
    <t>949101111</t>
  </si>
  <si>
    <t>Lešení pomocné pracovní pro objekty pozemních staveb pro zatížení do 150 kg/m2, o výšce lešeňové podlahy do 1,9 m</t>
  </si>
  <si>
    <t>-646674055</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</si>
  <si>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</si>
  <si>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(109*2,5+20*2,5+9*1,9+11*1,9+10*4+12*1,65+3*4+1,85+1,7+3*1,3)*1</t>
  </si>
  <si>
    <t>952901111</t>
  </si>
  <si>
    <t>Vyčištění budov nebo objektů před předáním do užívání budov bytové nebo občanské výstavby, světlé výšky podlaží do 4 m</t>
  </si>
  <si>
    <t>-1500912557</t>
  </si>
  <si>
    <t xml:space="preserve">Poznámka k souboru cen: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
6. V ceně -1311 jsou započteny náklady na zametení a čištění dlažeb, umytí, vyčištění okenních a dveřních rámů a zařizovacích předmětů.
7. V ceně -1411 jsou započteny náklady na vynesení zbytků stavebního rumu, kropení a 2x zametení podlah, oprášení stěn a výplní otvorů.
</t>
  </si>
  <si>
    <t>879,5</t>
  </si>
  <si>
    <t>968062377</t>
  </si>
  <si>
    <t>Vybourání dřevěných rámů oken s křídly, dveřních zárubní, vrat, stěn, ostění nebo obkladů rámů oken s křídly zdvojených, plochy přes 4 m2</t>
  </si>
  <si>
    <t>-1634165376</t>
  </si>
  <si>
    <t xml:space="preserve">Poznámka k souboru cen:
1. V cenách -2244 až -2747 jsou započteny i náklady na vyvěšení křídel.
</t>
  </si>
  <si>
    <t>Poznámka k položce:
DŘEVĚNÉ SV, poz. OV7 - JEN STROJOVNA</t>
  </si>
  <si>
    <t>968072455</t>
  </si>
  <si>
    <t>Vybourání kovových rámů oken s křídly, dveřních zárubní, vrat, stěn, ostění nebo obkladů dveřních zárubní, plochy do 2 m2</t>
  </si>
  <si>
    <t>-848317337</t>
  </si>
  <si>
    <t xml:space="preserve">Poznámka k souboru cen:
1. V cenách -2244 až -2559 jsou započteny i náklady na vyvěšení křídel.
2. Cenou -2641 se oceňuje i vybourání nosné ocelové konstrukce pro sádrokartonové příčky.
</t>
  </si>
  <si>
    <t>Poznámka k položce:
poz. DV3 - JEN STROJOVNA</t>
  </si>
  <si>
    <t>968082015</t>
  </si>
  <si>
    <t>Vybourání plastových rámů oken s křídly, dveřních zárubní, vrat rámu oken s křídly, plochy do 1 m2</t>
  </si>
  <si>
    <t>1909182674</t>
  </si>
  <si>
    <t xml:space="preserve">Poznámka k souboru cen:
1. Ceny neplatí pro oceňování vybourání kovových rámů s plastovým povrchem; tyto práce lze oceňovat např. cenami souboru cen 968 07-2 . Vybourání kovových rámů.
2. V cenách - 2015 až -2018 jsou započteny i náklady na vyvěšení křídel.
</t>
  </si>
  <si>
    <t>968082017</t>
  </si>
  <si>
    <t>Vybourání plastových rámů oken s křídly, dveřních zárubní, vrat rámu oken s křídly, plochy přes 2 do 4 m2</t>
  </si>
  <si>
    <t>622604206</t>
  </si>
  <si>
    <t>968082018</t>
  </si>
  <si>
    <t>Vybourání plastových rámů oken s křídly, dveřních zárubní, vrat rámu oken s křídly, plochy přes 4 m2</t>
  </si>
  <si>
    <t>-464468510</t>
  </si>
  <si>
    <t>968082022</t>
  </si>
  <si>
    <t>Vybourání plastových rámů oken s křídly, dveřních zárubní, vrat dveřních zárubní, plochy přes 2 do 4 m2</t>
  </si>
  <si>
    <t>-1592794500</t>
  </si>
  <si>
    <t>-156314037</t>
  </si>
  <si>
    <t>945366952</t>
  </si>
  <si>
    <t>-1771440709</t>
  </si>
  <si>
    <t>29,419*19 'Přepočtené koeficientem množství</t>
  </si>
  <si>
    <t>515894144</t>
  </si>
  <si>
    <t>-1410753656</t>
  </si>
  <si>
    <t>764002851</t>
  </si>
  <si>
    <t>Demontáž klempířských konstrukcí oplechování parapetů do suti</t>
  </si>
  <si>
    <t>1567940310</t>
  </si>
  <si>
    <t>764206105</t>
  </si>
  <si>
    <t>Montáž oplechování parapetů rovných, bez rohů, rozvinuté šířky do 400 mm</t>
  </si>
  <si>
    <t>-1986689348</t>
  </si>
  <si>
    <t>Poznámka k položce:
vč. osazení systémových ukončovacích profilů s okapničkou (boční napojení na TI)</t>
  </si>
  <si>
    <t>PARAPETY</t>
  </si>
  <si>
    <t>Systémový eloxovaný Al parapet, plech tl. 0,8 mm, s nosem min. 40 mm, r.š. do 340 mm</t>
  </si>
  <si>
    <t>338561021</t>
  </si>
  <si>
    <t>Poznámka k položce:
PRVEK P1 až P7</t>
  </si>
  <si>
    <t>343,73*1,05 'Přepočtené koeficientem množství</t>
  </si>
  <si>
    <t>KONCOVKY</t>
  </si>
  <si>
    <t>Koncovka parapetu plastová z PP pod omítku š. do 340 mm</t>
  </si>
  <si>
    <t>pár</t>
  </si>
  <si>
    <t>-1536554308</t>
  </si>
  <si>
    <t>(109+20+9+11+10+12+3)/2</t>
  </si>
  <si>
    <t>-1942788464</t>
  </si>
  <si>
    <t>766</t>
  </si>
  <si>
    <t>Konstrukce truhlářské</t>
  </si>
  <si>
    <t>766441821</t>
  </si>
  <si>
    <t>Demontáž parapetních desek dřevěných nebo plastových šířky do 300 mm délky přes 1m</t>
  </si>
  <si>
    <t>1973514826</t>
  </si>
  <si>
    <t>Poznámka k položce:
D+M nových interiérových parapetů je součástí dodávky jednotlivých pozic stavebních výplní !</t>
  </si>
  <si>
    <t>"poz OV1, okno 2100x1450 mm" 109</t>
  </si>
  <si>
    <t>"poz OV2, okno 2100x2500 mm" 20</t>
  </si>
  <si>
    <t>"poz OV3, okno 1500x2250 mm" 9</t>
  </si>
  <si>
    <t>"poz OV4, okno 1500x1450 mm" 11</t>
  </si>
  <si>
    <t>"poz OV5, okno 3600x1150 mm" 10</t>
  </si>
  <si>
    <t>"poz OV6, okno 1250x650 mm" 12</t>
  </si>
  <si>
    <t>"poz OV7, okno 3600x1200 mm" 3</t>
  </si>
  <si>
    <t>766622132</t>
  </si>
  <si>
    <t>Montáž oken plastových včetně montáže rámu plochy přes 1 m2 otevíravých do zdiva, výšky přes 1,5 do 2,5 m</t>
  </si>
  <si>
    <t>2104066922</t>
  </si>
  <si>
    <t xml:space="preserve">Poznámka k souboru cen:
1. V cenách montáže oken jsou započteny i náklady na zaměření, vyklínování, horizontální i vertikální vyrovnání okenního rámu, ukotvení a vyplnění spáry mezi rámem a ostěním polyuretanovou pěnou, včetně zednického začištění.
2. Cenami montáže oken otevíravých lze ocenit i montáže oken kyvných a otočných.
3. Tepelnou izolaci mezi ostěním a rámem okna je možné ocenit položkami 766 62 - 9 . . Příplatek k cenám za tepelnou izolaci mezi ostěním a rámem okna jsou započteny náklady na izolaci vnější i vnitřní.
4. Délka izolace se určuje v metrech délky rámu okna.
</t>
  </si>
  <si>
    <t>spcm-OV1</t>
  </si>
  <si>
    <t>Plastové okno, min. 6-ti kom. profil, rozm. 2100x1450 mm, max. Uw=0,81 W/m2K, stav. hloubka 81 mm - rám s min., 2-st. funkční spárou, kotvení pomocí plech. pásových kotev á cca. 700 mm, mikroventilace / izolační trojsklo v profilaci 4-18-4-18-4, teplý nekovový meziskelní rámeček, RAL 9010, 3-kř. - cena vč. vnitřního parapetu, bližší popis viz Tabulka oken</t>
  </si>
  <si>
    <t>1073905706</t>
  </si>
  <si>
    <t>spcm-OV2</t>
  </si>
  <si>
    <t>Plastová balk. sest., min. 6-ti kom. profil, rozm. 2100x2500 mm, max. Uw=0,81 W/m2K, stav. hl. 81 mm - rám s min., 2-st. funkční spárou, kotvení pomocí plech. pásových kotev á cca. 700 mm, mikroventilace / izolační trojsklo v profilaci 4-18-4-18-4, teplý nekovový meziskelní rámeček, RAL 9010, 3-dílná - cena vč. vnitřního parapetu, bližší popis viz Tabulka oken</t>
  </si>
  <si>
    <t>625970561</t>
  </si>
  <si>
    <t>spcm-OV3</t>
  </si>
  <si>
    <t>Plastová balk. sest., min. 6-ti kom. profil, rozm. 1500x2250 mm, max. Uw=0,81 W/m2K, stav. hl. 81 mm - rám s min., 2-st. funkční spárou, kotvení pomocí plech. pásových kotev á cca. 700 mm, mikroventilace / izolační trojsklo v profilaci 4-18-4-18-4, teplý nekovový meziskelní rámeček, RAL 9010, 2-kř., - cena vč. vnitřního parapetu, bližší popis viz Tabulka oken</t>
  </si>
  <si>
    <t>-2028694021</t>
  </si>
  <si>
    <t>spcm-OV4</t>
  </si>
  <si>
    <t>Plastové okno, min. 6-ti kom. profil, rozm. 1500x1450 mm, max. Uw=0,81 W/m2K, stav. hloubka 81 mm - rám s min., 2-st. funkční spárou, kotvení pomocí plech. pásových kotev á cca. 700 mm, mikroventilace / izolační trojsklo v profilaci 4-18-4-18-4, teplý nekovový meziskelní rámeček, RAL 9010, 2-kř. - cena vč. vnitřního parapetu, bližší popis viz Tabulka oken</t>
  </si>
  <si>
    <t>1858839273</t>
  </si>
  <si>
    <t>spcm-OV5</t>
  </si>
  <si>
    <t>Plastové okno, min. 6-ti kom. profil, rozm. 3600x1150 mm, max. Uw=0,81 W/m2K, stav. hloubka 81 mm - rám s min., 2-st. funkční spárou, kotvení pomocí plech. pásových kotev á cca. 700 mm, mikroventilace / izolační trojsklo v profilaci 4-18-4-18-4, teplý nekovový meziskelní rámeček, RAL 9010, 4-kř . - cena vč. vnitřního parapetu, bližší popis viz Tabulka oken</t>
  </si>
  <si>
    <t>958752311</t>
  </si>
  <si>
    <t>spcm-OV7</t>
  </si>
  <si>
    <t>Plastové okno, min. 6-ti kom. profil, rozm. 3600x1200 mm, max. Uw=0,81 W/m2K, stav. hloubka 81 mm - rám s min., 2-st. funkční spárou, kotvení pomocí plech. pásových kotev á cca. 700 mm, mikroventilace / izolační trojsklo v profilaci 4-18-4-18-4, teplý nekovový meziskelní rámeček, RAL 9010, 4-kř. - cena vč. vnitřního parapetu, bližší popis viz Tabulka oken</t>
  </si>
  <si>
    <t>-819579306</t>
  </si>
  <si>
    <t>766622216</t>
  </si>
  <si>
    <t>Montáž oken plastových plochy do 1 m2 včetně montáže rámu otevíravých do zdiva</t>
  </si>
  <si>
    <t>-1415348734</t>
  </si>
  <si>
    <t>spcm-OV6</t>
  </si>
  <si>
    <t>Plastové okno, min. 6-ti kom. profil, rozm. 1250x650 mm, max. Uw=0,81 W/m2K, stav. hloubka 81 mm - rám s min., 2-st. funkční spárou, kotvení pomocí plech. pásových kotev á cca. 700 mm, mikroventilace / izolační trojsklo v profilaci 4-18-4-18-4, teplý nekovový meziskelní rámeček, RAL 9010, 1-kř. - cena vč. vnitřního parapetu, bližší popis viz Tabulka oken</t>
  </si>
  <si>
    <t>-1230949965</t>
  </si>
  <si>
    <t>PŘÍPLATEK 01</t>
  </si>
  <si>
    <t>Příplatek k montáži oken rovné ostění připojovací spára - vodotěsná a parotěsná fólie - INTERIÉR</t>
  </si>
  <si>
    <t>-1428154271</t>
  </si>
  <si>
    <t>1292,92</t>
  </si>
  <si>
    <t>PŘÍPLATEK 02</t>
  </si>
  <si>
    <t>Příplatek k montáži oken rovné ostění připojovací spára - vodotěsná a paropropustná fólie - EXTERIÉR</t>
  </si>
  <si>
    <t>1135967458</t>
  </si>
  <si>
    <t>998766204</t>
  </si>
  <si>
    <t>Přesun hmot pro konstrukce truhlářské stanovený procentní sazbou (%) z ceny vodorovná dopravní vzdálenost do 50 m v objektech výšky přes 24 do 36 m</t>
  </si>
  <si>
    <t>900939190</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</si>
  <si>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</si>
  <si>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767640111</t>
  </si>
  <si>
    <t>Montáž dveří ocelových vchodových jednokřídlových bez nadsvětlíku</t>
  </si>
  <si>
    <t>-870768642</t>
  </si>
  <si>
    <t xml:space="preserve">Poznámka k souboru cen:
1. Cenami nelze oceňovat montáž kompletu dveří s rámem charakteru stěny; tyto práce se oceňují cenami souborů cen 767 11- . . Montáž stěn a příček pro zasklení, 767 12- . . Montáž stěn a příček s výplní drátěnou sítí a 767 13- . . Montáž stěn a příček z hliníkového plechu.
2. V cenách nejsou započteny náklady na:
a) montáž okopových plechů a hliníkových lišt; tyto práce se oceňují cenami souboru cen 767 89-61 Montáž lišt a okopových plechů,
b) montáž těsnění dveří; tyto práce se oceňují cenami 767 62-6101 až -6103 Montáž těsnění oken.
3. V cenách – 0111 až -0224 jsou započteny i náklady na montáž dveří včetně zárubní nebo ocelových rámů.
4. V ceně -8351 je započtena i montáž jednostranného spojení ocelovou lištou přivařením nebo oboustranným svařením dvou prvků (dveří, stěn, oken).
5. V ceně -8353 je započteno i provedení rohového spojení dvou prvků.
</t>
  </si>
  <si>
    <t>"poz DV3, dveře 900x2020 mm" 3</t>
  </si>
  <si>
    <t>spcm-DV3</t>
  </si>
  <si>
    <t>Vnější 1-kř. dveře, rozm. 900x2020 mm, max. Uw=1,2 W/m2K - materiál plast, min. RC 1 (bezpečnostní třída 1), systémové zárubně od dodavatele dveří / kování klika-koule, typ zámku "PZ" (cylindrická vložka s klíči), RAL 9016 - bližší popis - viz Tabulka dveří</t>
  </si>
  <si>
    <t>1747075357</t>
  </si>
  <si>
    <t>767640113</t>
  </si>
  <si>
    <t>Montáž dveří ocelových vchodových jednokřídlových s pevným bočním dílem</t>
  </si>
  <si>
    <t>-1364875781</t>
  </si>
  <si>
    <t>"poz DV1, dveře 1450x2550 mm" 1</t>
  </si>
  <si>
    <t>"poz DV2, dveře 1400x2450 mm" 1</t>
  </si>
  <si>
    <t>spcm-DV1</t>
  </si>
  <si>
    <t>Vnější 1-kř. vchodové dveře prosklené, rozm. 1450x2550 mm, max. Uw=1,2 W/m2K - materiál Al,  min. RC 2 (bezpečnostní třída 2), systémové zárubně od dodavatele dveří / izol. trojsklo, kování klika-koule, typ zámku "PZ" (cylindrická vložka s klíči), RAL 9016 - paniková klika, samozavírač, stavěč, el. vrátný, bližší popis - viz Tabulka dveří</t>
  </si>
  <si>
    <t>-926784831</t>
  </si>
  <si>
    <t>spcm-DV2</t>
  </si>
  <si>
    <t>Vnější 1-kř. vchodové dveře prosklené, rozm. 1400x2450 mm, max. Uw=1,2 W/m2K - materiál Al,  min. RC 2 (bezpečnostní třída 2), systémové zárubně od dodavatele dveří / izol. trojsklo, kování klika-koule, typ zámku "PZ" (cylindrická vložka s klíči), RAL 9016 - paniková klika, samozavírač, stavěč, el. vrátný, bližší popis - viz Tabulka dveří</t>
  </si>
  <si>
    <t>-1522354126</t>
  </si>
  <si>
    <t>25171152</t>
  </si>
  <si>
    <t>784</t>
  </si>
  <si>
    <t>Dokončovací práce - malby a tapety</t>
  </si>
  <si>
    <t>784171101</t>
  </si>
  <si>
    <t>Zakrytí nemalovaných ploch (materiál ve specifikaci) včetně pozdějšího odkrytí podlah</t>
  </si>
  <si>
    <t>846776092</t>
  </si>
  <si>
    <t xml:space="preserve">Poznámka k souboru cen:
1. V cenách nejsou započteny náklady na dodávku fólie, tyto se oceňují ve speifikaci.Ztratné lze stanovit ve výši 5%.
</t>
  </si>
  <si>
    <t>58124844</t>
  </si>
  <si>
    <t>fólie pro malířské potřeby zakrývací tl 25µ 4x5m</t>
  </si>
  <si>
    <t>1519426107</t>
  </si>
  <si>
    <t>879,5*1,05 'Přepočtené koeficientem množství</t>
  </si>
  <si>
    <t>784181121</t>
  </si>
  <si>
    <t>Penetrace podkladu jednonásobná hloubková v místnostech výšky do 3,80 m</t>
  </si>
  <si>
    <t>403389558</t>
  </si>
  <si>
    <t>257,834</t>
  </si>
  <si>
    <t>784211121</t>
  </si>
  <si>
    <t>Malby z malířských směsí otěruvzdorných za mokra dvojnásobné, bílé za mokra otěruvzdorné středně v místnostech výšky do 3,80 m</t>
  </si>
  <si>
    <t>-1868812813</t>
  </si>
  <si>
    <t>784191003</t>
  </si>
  <si>
    <t>Čištění vnitřních ploch hrubý úklid po provedení malířských prací omytím oken dvojitých nebo zdvojených</t>
  </si>
  <si>
    <t>1048254317</t>
  </si>
  <si>
    <t>567,896-12,582</t>
  </si>
  <si>
    <t>784191005</t>
  </si>
  <si>
    <t>Čištění vnitřních ploch hrubý úklid po provedení malířských prací omytím dveří nebo vrat</t>
  </si>
  <si>
    <t>1204982</t>
  </si>
  <si>
    <t>784191007</t>
  </si>
  <si>
    <t>Čištění vnitřních ploch hrubý úklid po provedení malířských prací omytím podlah</t>
  </si>
  <si>
    <t>-19969871</t>
  </si>
  <si>
    <t>03 - STAVEBNÍ ÚPRAVY BALKÓNŮ</t>
  </si>
  <si>
    <t xml:space="preserve">    771 - Podlahy z dlaždic</t>
  </si>
  <si>
    <t xml:space="preserve">    787 - Dokončovací práce - zasklívání</t>
  </si>
  <si>
    <t>621335113</t>
  </si>
  <si>
    <t>Oprava cementové omítky vnějších ploch štukové podhledů, v rozsahu opravované plochy přes 30 do 50%</t>
  </si>
  <si>
    <t>1306697811</t>
  </si>
  <si>
    <t>110,725</t>
  </si>
  <si>
    <t>622335111</t>
  </si>
  <si>
    <t>Oprava cementové omítky vnějších ploch štukové stěn, v rozsahu opravované plochy do 10%</t>
  </si>
  <si>
    <t>718452247</t>
  </si>
  <si>
    <t>213,9</t>
  </si>
  <si>
    <t>622225132</t>
  </si>
  <si>
    <t>Oprava kontaktního zateplení z desek z minerální vlny jednotlivých malých ploch tloušťky přes 120 do 160 mm stěn, plochy jednotlivě přes 0,1 do 0,25 m2</t>
  </si>
  <si>
    <t>-1066899137</t>
  </si>
  <si>
    <t xml:space="preserve">Poznámka k souboru cen:
1. V cenách jsou započteny náklady na:
a) vyříznutí otvoru pro vložení opravované části,
b) upevnění vkládaných desek plochy do 0,1 m2 celoplošným lepením, desek přes 0,1 m2 lepením a talířovými hmoždinkami , včetně jejich dodávky,
c) přestěrkování vkládaných izolačních desek,
d) vložení sklovláknité tkaniny s přesahem.
2. Výměra opravy zateplení je rovna velikosti plochy vkládané části.
</t>
  </si>
  <si>
    <t>20*2</t>
  </si>
  <si>
    <t>622225133</t>
  </si>
  <si>
    <t>Oprava kontaktního zateplení z desek z minerální vlny jednotlivých malých ploch tloušťky přes 120 do 160 mm stěn, plochy jednotlivě přes 0,25 do 0,5 m2</t>
  </si>
  <si>
    <t>419891943</t>
  </si>
  <si>
    <t>632902211</t>
  </si>
  <si>
    <t>Příprava zatvrdlého povrchu betonových mazanin pro cementový potěr cementovým mlékem s přísadou</t>
  </si>
  <si>
    <t>-1821238119</t>
  </si>
  <si>
    <t>110,31</t>
  </si>
  <si>
    <t>632450134</t>
  </si>
  <si>
    <t>Potěr cementový vyrovnávací ze suchých směsí v ploše o průměrné (střední) tl. přes 40 do 50 mm</t>
  </si>
  <si>
    <t>-1167009638</t>
  </si>
  <si>
    <t xml:space="preserve">Poznámka k souboru cen:
1. Ceny –0121 až –0124 jsou určeny pro vyrovnávací potěr v pásu vodorovný nebo ve spádu do 15° na zdivu jako podklad pod izolaci, pod parapety z prefabrikovaných dílců, pod oplechování, jako podklad pro uložení ocelových profilů, překladů, stropních nosníků, apod.
2. Ceny –0131 až –0134 jsou určeny pro vyrovnávací potěr v ploše na stropech z prefabrikovaných dílců jako podklad pod izolaci, pod podlahové konstrukce apod., na mazaninách jen jako podklad pod izolaci proti vodě, jako ochrana izolace shora tvořící lože při kladení plošných prefa panelů (např. v kanálech).
3. Ceny –0131 až –0134 lze použít i pro podlévání provizorně podklínovaných patek usazených strojů a technologických zařízení, s náležitým zatemováním hutné malty.
4. V cenách jsou započteny i náklady na základní stržení povrchu potěru s urovnáním vibrační lištou nebo dřevěným hladítkem.
</t>
  </si>
  <si>
    <t>PŘÍPLATEK</t>
  </si>
  <si>
    <t>Příplatek k potěrům tl do 50 mm za spádování</t>
  </si>
  <si>
    <t>-517162538</t>
  </si>
  <si>
    <t>-657600304</t>
  </si>
  <si>
    <t>2*10*(3,29*1,375)+9*(2,5*0,9)</t>
  </si>
  <si>
    <t>-1263995879</t>
  </si>
  <si>
    <t>965042131</t>
  </si>
  <si>
    <t>Bourání mazanin betonových nebo z litého asfaltu tl. do 100 mm, plochy do 4 m2</t>
  </si>
  <si>
    <t>m3</t>
  </si>
  <si>
    <t>2040362218</t>
  </si>
  <si>
    <t>110,31*0,05</t>
  </si>
  <si>
    <t>965081213</t>
  </si>
  <si>
    <t>Bourání podlah z dlaždic bez podkladního lože nebo mazaniny, s jakoukoliv výplní spár keramických nebo xylolitových tl. do 10 mm, plochy přes 1 m2</t>
  </si>
  <si>
    <t>1144598345</t>
  </si>
  <si>
    <t xml:space="preserve">Poznámka k souboru cen:
1. Odsekání soklíků se oceňuje cenami souboru cen 965 08.
</t>
  </si>
  <si>
    <t>9*(2,5*0,9+1,5*0,2)</t>
  </si>
  <si>
    <t>20*(3,29*1,2+2,1*0,2)</t>
  </si>
  <si>
    <t>965081611</t>
  </si>
  <si>
    <t>Odsekání soklíků včetně otlučení podkladní omítky až na zdivo rovných</t>
  </si>
  <si>
    <t>674934053</t>
  </si>
  <si>
    <t>9*(2,5+2*0,2)</t>
  </si>
  <si>
    <t>20*(3,29+2*1,2+2*0,2)</t>
  </si>
  <si>
    <t>978036121</t>
  </si>
  <si>
    <t>Otlučení cementových omítek vnějších ploch s vyškrabáním spar zdiva a s očištěním povrchu, v rozsahu do 10 %</t>
  </si>
  <si>
    <t>-1924843441</t>
  </si>
  <si>
    <t>2*10*(3,29+2*1,26)*2,5</t>
  </si>
  <si>
    <t>978036161</t>
  </si>
  <si>
    <t>Otlučení cementových omítek vnějších ploch s vyškrabáním spar zdiva a s očištěním povrchu, v rozsahu přes 40 do 50 %</t>
  </si>
  <si>
    <t>-1476159314</t>
  </si>
  <si>
    <t>985131311</t>
  </si>
  <si>
    <t>Očištění ploch stěn, rubu kleneb a podlah ruční dočištění ocelovými kartáči</t>
  </si>
  <si>
    <t>1173804019</t>
  </si>
  <si>
    <t xml:space="preserve">Poznámka k souboru cen:
1. V cenách jsou započteny i náklady na dodání všech hmot.
2. V cenách očištění ploch pískem jsou započteny i náklady smetení písku dohromady nebo naložení na dopravní prostředek.
3. V cenách očištění ploch pískem nejsou započteny náklady na odvoz písku, které se oceňují cenami odvozu suti příslušného katalogu pro objekt, na kterém se práce provádí.
</t>
  </si>
  <si>
    <t>-1826021244</t>
  </si>
  <si>
    <t>1409835456</t>
  </si>
  <si>
    <t>-625379660</t>
  </si>
  <si>
    <t>22,419*19 'Přepočtené koeficientem množství</t>
  </si>
  <si>
    <t>-290180724</t>
  </si>
  <si>
    <t>-53524232</t>
  </si>
  <si>
    <t>-972601280</t>
  </si>
  <si>
    <t>764002812</t>
  </si>
  <si>
    <t>Demontáž klempířských konstrukcí okapového plechu do suti, v krytině skládané</t>
  </si>
  <si>
    <t>-580612404</t>
  </si>
  <si>
    <t>viz Půdorysy 1.PP až X.NP, Pohledy V+S a Z+J a Tabulka klempířských prvků</t>
  </si>
  <si>
    <t>9*(2,5+2*0,9)</t>
  </si>
  <si>
    <t>20*3,29</t>
  </si>
  <si>
    <t>-1060035554</t>
  </si>
  <si>
    <t>767-R01</t>
  </si>
  <si>
    <t>ZÁMEČNICKÁ ÚPRAVA nosné části výplně balkonového zábradlí - na obou bočních stranách balkónu (západní štít) / spočívající ve zkrácení nosné konstrukce výplně o 105 mm z důvodu tl. VKZS - dodávka a montáž vč. spoj. a podružného materiálu, "pozN. 11</t>
  </si>
  <si>
    <t>78644241</t>
  </si>
  <si>
    <t>viz Půdorysy 1.PP až X.NP, Pohledy V+S a Z+J a Tabulka ostatních výrobků</t>
  </si>
  <si>
    <t>9*2</t>
  </si>
  <si>
    <t>767-R02</t>
  </si>
  <si>
    <t>BALKONOVÁ VÝPLŇ TAHOKOV - osazené do stávající nosné konstrukce balkónu - materiálové provedení : černá ocel, nerez ocel, hliník, typ : neválcové provedení / vnitřní rozměr nosné konstrukce zábradlí cca. 690x740 mm (690x735 mm) - dodávka a montáž vč. spoj. a podružného materiálu, PRVEK OS7, OS8, OS9</t>
  </si>
  <si>
    <t>1396507258</t>
  </si>
  <si>
    <t>9*3*(0,735*0,69)+9*2*(0,655*0,69)</t>
  </si>
  <si>
    <t>20*4*(0,69*0,74)</t>
  </si>
  <si>
    <t>767-OS4</t>
  </si>
  <si>
    <t>NOVÉ ZASTŘEŠENÍ PŘEDSAZENÉHO BALKÓNU V 1.NP, rozm. 500x3290 mm, plocha 1,69 m2 - nosná kce z AL jeklů, zastřešení bezp. sklo tl. 8,4 mm (slepenec dvou 4 mm skel pomocí PBV fólie) / fólie musí udržet případně rozbité sklo pohromadě a zabránit padání střepů, dodávka a montáž - blíže (rozměry a nákres) viz Tabulka ostatních prvků,PRVEK OS4, "pozN. 21</t>
  </si>
  <si>
    <t>1746211697</t>
  </si>
  <si>
    <t>314869482</t>
  </si>
  <si>
    <t>771</t>
  </si>
  <si>
    <t>Podlahy z dlaždic</t>
  </si>
  <si>
    <t>771591212</t>
  </si>
  <si>
    <t>Izolace podlahy pod dlažbu rohož pod dlažbu celoplošně lepená roznášecí, separační s pasivní kontaktní drenáží</t>
  </si>
  <si>
    <t>554891323</t>
  </si>
  <si>
    <t xml:space="preserve">Poznámka k souboru cen:
1. V ceně 771 59-1112 jsou započteny i náklady na materiál.
2. Položka 771 59-1112 se použije pro izolaci podlah zatížené přechodnou vlhkostí.
3. V ceně 771 59-1112 až -1212 jsou započteny i náklady na materiál.
4. V cenách 77159-1227, 77159-1217, 77159-1237, 77159-1247, 77159-1257 nejsou započteny náklady na materiál, tyto se oceňují ve specifikaci.
</t>
  </si>
  <si>
    <t>Poznámka k položce:
UCELENÉ SYSTÉMOVÉ ŘEŠENÍ !!!, PRVEK OS12</t>
  </si>
  <si>
    <t>771591241</t>
  </si>
  <si>
    <t>Izolace podlahy pod dlažbu těsnícími izolačními pásy vnitřní kout</t>
  </si>
  <si>
    <t>1032208770</t>
  </si>
  <si>
    <t>20*4</t>
  </si>
  <si>
    <t>771591242</t>
  </si>
  <si>
    <t>Izolace podlahy pod dlažbu těsnícími izolačními pásy vnější roh</t>
  </si>
  <si>
    <t>57980253</t>
  </si>
  <si>
    <t>771591266</t>
  </si>
  <si>
    <t>Izolace podlahy pod dlažbu těsnícími izolačními pásy s napojením na ukončující profil</t>
  </si>
  <si>
    <t>-922298983</t>
  </si>
  <si>
    <t>Poznámka k položce:
včetně dodávky a osazení dvoudílného profilu na pero a drážku / pro bezúdržbové, trvale pružné obvodové spáry napojení soklu - PRVEK OS13</t>
  </si>
  <si>
    <t>9*(2,5+2*0,36)</t>
  </si>
  <si>
    <t>771591111</t>
  </si>
  <si>
    <t>Příprava podkladu před provedením dlažby nátěr penetrační na podlahu</t>
  </si>
  <si>
    <t>1732104145</t>
  </si>
  <si>
    <t xml:space="preserve">Poznámka k souboru cen:
1. V cenách 771 12-1011 až 771 12-1015 jsou započteny i náklady na dodání nátěru.
2. V cenách 771 15-1011 až 771 15-1026 jsou započteny i náklady na dodání stěrky.
3. V cenách 771 16-1011 až -1023 nejsou započteny náklady na materiál, tyto se oceňují ve specifikaci.
</t>
  </si>
  <si>
    <t>110,31+(150,78*0,12)</t>
  </si>
  <si>
    <t>771474113</t>
  </si>
  <si>
    <t>Montáž soklů z dlaždic keramických lepených flexibilním lepidlem rovných, výšky přes 90 do 120 mm</t>
  </si>
  <si>
    <t>660391586</t>
  </si>
  <si>
    <t>SOKLÍK</t>
  </si>
  <si>
    <t>Soklík keramický, mrazuvzdorný,  v. max. 120 mm - konkrétní specifikace bude upřesněna investorem v průběhu realizace</t>
  </si>
  <si>
    <t>-1732922312</t>
  </si>
  <si>
    <t>150,78*1,1 'Přepočtené koeficientem množství</t>
  </si>
  <si>
    <t>771574131</t>
  </si>
  <si>
    <t>Montáž podlah z dlaždic keramických lepených flexibilním lepidlem velkoformátových reliéfních nebo z dekorů do 0,5 ks/m2</t>
  </si>
  <si>
    <t>-631985283</t>
  </si>
  <si>
    <t xml:space="preserve">Poznámka k souboru cen:
1. Položky jsou učeny pro všechy druhy povrchových úprav.
</t>
  </si>
  <si>
    <t>DLAŽBA</t>
  </si>
  <si>
    <t>Dlažba keramická - mrazuvzdorná s protiskluzovou úpravou - vyšší prořez, barevné řešení a rozměr bude upřesněn investorem</t>
  </si>
  <si>
    <t>263654345</t>
  </si>
  <si>
    <t>110,31*1,1 'Přepočtené koeficientem množství</t>
  </si>
  <si>
    <t>771579191</t>
  </si>
  <si>
    <t>Montáž podlah z dlaždic keramických lepených flexibilním lepidlem Příplatek k cenám za plochu do 5 m2 jednotlivě</t>
  </si>
  <si>
    <t>-1176050393</t>
  </si>
  <si>
    <t>771579196</t>
  </si>
  <si>
    <t>Montáž podlah z dlaždic keramických lepených flexibilním lepidlem Příplatek k cenám za dvousložkový spárovací tmel</t>
  </si>
  <si>
    <t>-399843067</t>
  </si>
  <si>
    <t>771591175</t>
  </si>
  <si>
    <t>Příprava podkladu před provedením dlažby montáž profilu ukončujícího profilu pro balkony a terasy</t>
  </si>
  <si>
    <t>-1060173460</t>
  </si>
  <si>
    <t>88,3+14,4</t>
  </si>
  <si>
    <t>PROFIL 01</t>
  </si>
  <si>
    <t>SYSTÉMOVÝ UKONČOVACÍ PROFIL - ukončovací profil s okapničkou pro volné hrany podlahových stěrek na balkónech a terasách</t>
  </si>
  <si>
    <t>1137002484</t>
  </si>
  <si>
    <t>Poznámka k položce:
PRVEK KL3</t>
  </si>
  <si>
    <t>9*2,5</t>
  </si>
  <si>
    <t>88,3*1,1 'Přepočtené koeficientem množství</t>
  </si>
  <si>
    <t>PROFIL 02</t>
  </si>
  <si>
    <t>SYSTÉMOVÝ UKONČOVACÍ PROFIL - lemovací profil k zakončení postranních hran balkónů</t>
  </si>
  <si>
    <t>-1917363817</t>
  </si>
  <si>
    <t>Poznámka k položce:
PRVEK KL4</t>
  </si>
  <si>
    <t>9*(2*0,8)</t>
  </si>
  <si>
    <t>14,4*1,1 'Přepočtené koeficientem množství</t>
  </si>
  <si>
    <t>783306809</t>
  </si>
  <si>
    <t>Odstranění nátěrů ze zámečnických konstrukcí okartáčováním</t>
  </si>
  <si>
    <t>1462249891</t>
  </si>
  <si>
    <t>Poznámka k položce:
NOSNÁ KONSTRUKCE BALKONOVÉHO ZÁBRADLÍ - způsob výpočtu oboustranného nátěru dle metodiky ÚRS, část  A03 "Nátěry zámečnických kcí, pozn. 14</t>
  </si>
  <si>
    <t>9*(2,5+2*0,9)*1,1</t>
  </si>
  <si>
    <t>20*(3,29*1,1)</t>
  </si>
  <si>
    <t>-2043610579</t>
  </si>
  <si>
    <t>-1019276606</t>
  </si>
  <si>
    <t>173112328</t>
  </si>
  <si>
    <t>1207548192</t>
  </si>
  <si>
    <t>245597065</t>
  </si>
  <si>
    <t>579622614</t>
  </si>
  <si>
    <t>787</t>
  </si>
  <si>
    <t>Dokončovací práce - zasklívání</t>
  </si>
  <si>
    <t>787100801</t>
  </si>
  <si>
    <t>Vysklívání stěn a příček, balkónového zábradlí, výtahových šachet skla plochého, plochy do 1 m2</t>
  </si>
  <si>
    <t>708012221</t>
  </si>
  <si>
    <t>998787204</t>
  </si>
  <si>
    <t>Přesun hmot pro zasklívání stanovený procentní sazbou (%) z ceny vodorovná dopravní vzdálenost do 50 m v objektech výšky přes 24 do 36 m</t>
  </si>
  <si>
    <t>76677594</t>
  </si>
  <si>
    <t>04 - STAVEBNÍ ÚPRAVY STŘEŠNÍHO PLÁŠTĚ</t>
  </si>
  <si>
    <t xml:space="preserve">    712 - Povlakové krytiny</t>
  </si>
  <si>
    <t>622325103</t>
  </si>
  <si>
    <t>Oprava vápenocementové omítky vnějších ploch stupně členitosti 1 hladké stěn, v rozsahu opravované plochy přes 30 do 50%</t>
  </si>
  <si>
    <t>-242328998</t>
  </si>
  <si>
    <t>80,995</t>
  </si>
  <si>
    <t>622321131</t>
  </si>
  <si>
    <t>Potažení vnějších ploch štukem vápenocementovým, tloušťky do 3 mm stěn</t>
  </si>
  <si>
    <t>-2070498036</t>
  </si>
  <si>
    <t>978015361</t>
  </si>
  <si>
    <t>Otlučení vápenných nebo vápenocementových omítek vnějších ploch s vyškrabáním spar a s očištěním zdiva stupně členitosti 1 a 2, v rozsahu přes 30 do 50 %</t>
  </si>
  <si>
    <t>976742878</t>
  </si>
  <si>
    <t>Poznámka k položce:
VNITŘNÍ STRANA  ATIKY, pozn. 3</t>
  </si>
  <si>
    <t>viz Náhled na střechu</t>
  </si>
  <si>
    <t>2*(27,019+11,55)*1,05</t>
  </si>
  <si>
    <t>1675515831</t>
  </si>
  <si>
    <t>1500354643</t>
  </si>
  <si>
    <t>1150239960</t>
  </si>
  <si>
    <t>2,547*19 'Přepočtené koeficientem množství</t>
  </si>
  <si>
    <t>457587188</t>
  </si>
  <si>
    <t>-814566611</t>
  </si>
  <si>
    <t>712</t>
  </si>
  <si>
    <t>Povlakové krytiny</t>
  </si>
  <si>
    <t>OČÍŠTĚNÍ</t>
  </si>
  <si>
    <t>Očištění povlakové krytiny střech do 10° odškrabáním mechu s urovnáním povrchu</t>
  </si>
  <si>
    <t>1008143944</t>
  </si>
  <si>
    <t>odměřeno z výkr. DWG s dopočtem "vytažené" izolace na svislé plochy</t>
  </si>
  <si>
    <t>375,89</t>
  </si>
  <si>
    <t>712311101</t>
  </si>
  <si>
    <t>Provedení povlakové krytiny střech plochých do 10° natěradly a tmely za studena nátěrem lakem penetračním nebo asfaltovým</t>
  </si>
  <si>
    <t>-1235577410</t>
  </si>
  <si>
    <t xml:space="preserve">Poznámka k souboru cen:
1. Povlakové krytiny střech jednotlivě do 10 m2 se oceňují skladebně cenou příslušné izolace a cenou 712 39-9095 Příplatek za plochu do 10 m2.
</t>
  </si>
  <si>
    <t>712341559</t>
  </si>
  <si>
    <t>Provedení povlakové krytiny střech plochých do 10° pásy přitavením NAIP v plné ploše</t>
  </si>
  <si>
    <t>-1735143949</t>
  </si>
  <si>
    <t xml:space="preserve">Poznámka k souboru cen:
1. Povlakové krytiny střech jednotlivě do 10 m2 se oceňují skladebně cenou příslušné izolace a cenou 712 39-9097 Příplatek za plochu do 10 m2.
</t>
  </si>
  <si>
    <t>PÁS.ASF.</t>
  </si>
  <si>
    <t>Modifikovaný asfaltový hydroizolační pás  - tl. min. 4 mm - skladba střechy musí splňovat klasifikaci BROOF (t3)</t>
  </si>
  <si>
    <t>1217876109</t>
  </si>
  <si>
    <t>375,89*1,15 'Přepočtené koeficientem množství</t>
  </si>
  <si>
    <t>998712204</t>
  </si>
  <si>
    <t>Přesun hmot pro povlakové krytiny stanovený procentní sazbou (%) z ceny vodorovná dopravní vzdálenost do 50 m v objektech výšky přes 24 do 36 m</t>
  </si>
  <si>
    <t>-938069799</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</si>
  <si>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</si>
  <si>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764002801</t>
  </si>
  <si>
    <t>Demontáž klempířských konstrukcí závětrné lišty do suti</t>
  </si>
  <si>
    <t>-1481092247</t>
  </si>
  <si>
    <t>ukončovací prvky - střecha strojovny</t>
  </si>
  <si>
    <t>2*(17,339+9,75)</t>
  </si>
  <si>
    <t>53748060</t>
  </si>
  <si>
    <t>ukončovací prvky - hlavní střecha</t>
  </si>
  <si>
    <t>2*(27,79+12,11)</t>
  </si>
  <si>
    <t>odečet demontovaného oplechování atik "do suti" v místě VKZS (samostatný výpočet v obj. SO-01)</t>
  </si>
  <si>
    <t>-24,22</t>
  </si>
  <si>
    <t>764222405</t>
  </si>
  <si>
    <t>Oplechování střešních prvků z hliníkového plechu štítu závětrnou lištou rš 400 mm</t>
  </si>
  <si>
    <t>-1522750329</t>
  </si>
  <si>
    <t xml:space="preserve">Poznámka k souboru cen:
1. V cenách 764 22-1405 až -3442 nejsou započteny náklady na podkladní plech, tyto se oceňují cenami souboru cen 764 02-14.. Podkladní plech z hliníkového plechu v rozvinuté šířce podle rš střešního prvku.
</t>
  </si>
  <si>
    <t>-1859677552</t>
  </si>
  <si>
    <t>764-KL1</t>
  </si>
  <si>
    <t>Krycí lišta stěny r.š. 100 mm, tl. plechu 0,7 mm / materiálové provedení : poplastovaný plech - dodávka a montáž</t>
  </si>
  <si>
    <t>70526670</t>
  </si>
  <si>
    <t>Poznámka k položce:
PRVEK KL1</t>
  </si>
  <si>
    <t>viz Tabulka klempířských prvků</t>
  </si>
  <si>
    <t>prvek KL1</t>
  </si>
  <si>
    <t>126</t>
  </si>
  <si>
    <t>-1164964957</t>
  </si>
  <si>
    <t>1427041687</t>
  </si>
  <si>
    <t>1224891012</t>
  </si>
  <si>
    <t>05 - TERÉNNÍ ÚPRAVY</t>
  </si>
  <si>
    <t xml:space="preserve">    1 - Zemní práce</t>
  </si>
  <si>
    <t xml:space="preserve">    5 - Komunikace pozemní</t>
  </si>
  <si>
    <t xml:space="preserve">    761 - Konstrukce prosvětlovací</t>
  </si>
  <si>
    <t>Zemní práce</t>
  </si>
  <si>
    <t>113106121</t>
  </si>
  <si>
    <t>Rozebrání dlažeb komunikací pro pěší s přemístěním hmot na skládku na vzdálenost do 3 m nebo s naložením na dopravní prostředek s ložem z kameniva nebo živice a s jakoukoliv výplní spár ručně z betonových nebo kameninových dlaždic, desek nebo tvarovek</t>
  </si>
  <si>
    <t>-1030729737</t>
  </si>
  <si>
    <t xml:space="preserve">Poznámka k souboru cen:
1. Ceny jsou určeny pro rozebrání dlažeb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nebo mozaikových kostek,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</si>
  <si>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viz výkr. Terénní úpravy</t>
  </si>
  <si>
    <t>(2*12,45+13,03+12+8,15+1,2+3,85+11,83)*0,5</t>
  </si>
  <si>
    <t>113107151</t>
  </si>
  <si>
    <t>Odstranění podkladů nebo krytů strojně plochy jednotlivě přes 50 m2 do 200 m2 s přemístěním hmot na skládku na vzdálenost do 20 m nebo s naložením na dopravní prostředek z kameniva těženého, o tl. vrstvy do 100 mm</t>
  </si>
  <si>
    <t>492151009</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</si>
  <si>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</si>
  <si>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37,48+43,68</t>
  </si>
  <si>
    <t>130901121</t>
  </si>
  <si>
    <t>Bourání konstrukcí v hloubených vykopávkách s přemístěním suti na hromady na vzdálenost do 20 m nebo s naložením na dopravní prostředek ručně z betonu prostého neprokládaného</t>
  </si>
  <si>
    <t>-122095422</t>
  </si>
  <si>
    <t xml:space="preserve">Poznámka k souboru cen:
1. Ceny jsou určeny pouze pro bourání konstrukcí ze zdiva nebo z betonu ve výkopišti při provádění zemních prací, jsou-li zdivo nebo beton obklopeny horninou nebo sypaninou tak, že k nim bez vykopávky není přístup.
2. Ceny lze použít i pro bourání konstrukcí při vykopávkách zářezů.
3. Ceny nelze použít pro bourání konstrukcí
a) na suchu ze zdiva nebo z betonu jako samostatnou stavební práci, i když jsou bourané konstrukce pod úrovní terénu, jako např. zdi, stropy a klenby v suterénu,
b) pod vodou.; toto bourání se oceňuje individuálně.
4. Svislé, příp. vodorovné přemístění materiálu z rozbouraných konstrukcí ve výkopišti se oceňuje jako přemístění výkopku z hornin 5 až 7 cenami souboru cen 161 10-11 Svislé přemístění výkopku, příp. 162 . 0-1 . Vodorovné přemístění výkopku se složením, ale bez naložení a rozprostření.
5. Objem vybouraného materiálu pro přemístění se rovná objemu konstrukcí před rozbouráním.
</t>
  </si>
  <si>
    <t>Poznámka k položce:
pozn. 18, výkr Terénní úpravy</t>
  </si>
  <si>
    <t>3*(0,9+1,8+0,9)*0,85*0,25+3*(1,8*0,9)*0,25</t>
  </si>
  <si>
    <t>113153111</t>
  </si>
  <si>
    <t>Odstranění podkladů zpevněných ploch s přemístěním na skládku na vzdálenost do 20 m nebo s naložením na dopravní prostředek ze štěrkopísku stabilizovaného cementem</t>
  </si>
  <si>
    <t>719791238</t>
  </si>
  <si>
    <t xml:space="preserve">Poznámka k souboru cen:
1. Množství měrných jednotek se určuje v m3 objemu podkladu každé vrstvy samostatně.
</t>
  </si>
  <si>
    <t>(3,5*1,35+3,62*1,7)*0,4</t>
  </si>
  <si>
    <t>133202011</t>
  </si>
  <si>
    <t>Hloubení zapažených i nezapažených šachet plocha výkopu do 20 m2 ručním nebo pneumatickým nářadím s případným nutným přemístěním výkopku ve výkopišti v horninách soudržných tř. 3, plocha výkopu do 4 m2</t>
  </si>
  <si>
    <t>-1730618278</t>
  </si>
  <si>
    <t xml:space="preserve">Poznámka k souboru cen:
1. V cenách jsou započteny i náklady na přehození výkopku na přilehlém terénu na vzdálenost do 5 m od hrany šachty nebo naložení na dopravní prostředek.
2. V cenách 10-2011 až 30-3012 jsou započteny i náklady na svislý přesun horniny po házečkách do 2 metrů.
</t>
  </si>
  <si>
    <t>pro nový světlík</t>
  </si>
  <si>
    <t>1,5*0,5*1</t>
  </si>
  <si>
    <t>131203109</t>
  </si>
  <si>
    <t>Hloubení zapažených i nezapažených jam ručním nebo pneumatickým nářadím s urovnáním dna do předepsaného profilu a spádu v horninách tř. 3 Příplatek k cenám za lepivost horniny tř. 3</t>
  </si>
  <si>
    <t>1515885430</t>
  </si>
  <si>
    <t xml:space="preserve">Poznámka k souboru cen:
1. V cenách jsou započteny i náklady na přehození výkopku na přilehlém terénu na vzdálenost do 3 m od okraje jámy nebo naložení na dopravní prostředek.
2. V cenách 10-3101 až 40-3102 jsou započteny i náklady na svislý přesun horniny po házečkách do 2 metrů.
</t>
  </si>
  <si>
    <t>167101101</t>
  </si>
  <si>
    <t>Nakládání, skládání a překládání neulehlého výkopku nebo sypaniny nakládání, množství do 100 m3, z hornin tř. 1 až 4</t>
  </si>
  <si>
    <t>-1557201684</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</si>
  <si>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</si>
  <si>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162201211</t>
  </si>
  <si>
    <t>Vodorovné přemístění výkopku nebo sypaniny stavebním kolečkem s naložením a vyprázdněním kolečka na hromady nebo do dopravního prostředku na vzdálenost do 10 m z horniny tř. 1 až 4</t>
  </si>
  <si>
    <t>795678823</t>
  </si>
  <si>
    <t>162201219</t>
  </si>
  <si>
    <t>Vodorovné přemístění výkopku nebo sypaniny stavebním kolečkem s naložením a vyprázdněním kolečka na hromady nebo do dopravního prostředku na vzdálenost do 10 m z horniny Příplatek k ceně za každých dalších 10 m</t>
  </si>
  <si>
    <t>746274661</t>
  </si>
  <si>
    <t>174101101</t>
  </si>
  <si>
    <t>Zásyp sypaninou z jakékoliv horniny s uložením výkopku ve vrstvách se zhutněním jam, šachet, rýh nebo kolem objektů v těchto vykopávkách</t>
  </si>
  <si>
    <t>1306221373</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</si>
  <si>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</si>
  <si>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Poznámka k položce:
předpoklad 100% využití zeminy k zásypům v místě bouraných světlíků apod.</t>
  </si>
  <si>
    <t>175101209</t>
  </si>
  <si>
    <t>Obsypání objektů nad přilehlým původním terénem sypaninou z vhodných hornin 1 až 4 nebo materiálem uloženým ve vzdálenosti do 3 m od vnějšího kraje objektu pro jakoukoliv míru zhutnění Příplatek k ceně za prohození sypaniny sítem</t>
  </si>
  <si>
    <t>-1770147547</t>
  </si>
  <si>
    <t xml:space="preserve">Poznámka k souboru cen:
1. Ceny jsou určeny pro objem obsypu do vzdálenosti 3 m od přilehlého líce objektu nad přilehlým původním terénem. Zásyp pod tímto terénem se oceňuje jako zásyp okolo objektu cenami 174 10-1101, 174 10-1103 nebo 174 20-1101 a 174 20-1103; zbývající obsyp se ocení příslušnými cenami souboru cen 171 . 0-11 Uložení sypaniny do násypů.
2. Ceny platí i pro sypání ochranných valů nebo těch jejich částí, jejichž šířka je v koruně menší než 3 m. Uložení výkopku (sypaniny) do zmíněných valů nebo jejich částí, jejichž šířka v koruně je 3 m a více, se oceňuje cenou 171 20-1101 Uložení sypaniny do nezhutněných násypů.
3. Ceny nelze použít pro obsyp potrubí; tento se oceňuje cenami 175 11-11 Obsyp potrubí ručně, nebo 175 15-11 Obsypání potrubí strojně.
4. V cenách nejsou započteny náklady na:
a) svahování obsypu; toto se oceňuje cenami souboru cen 182 . 0-11 Svahování,
b) humusování obsypu; toto se oceňuje cenami souboru cen 18 . 30-11 Rozprostření a urovnání ornice,
c) osetí obsypu; toto se oceňuje příslušnými cenami souborů cen části A Zřízení konstrukcí katalogu 823-2 Rekultivace.
5. Vzdáleností do 3 m uvedenou v popisu souboru cen se rozumí nejkratší vzdálenost těžiště hromady nebo dočasné skládky, z níž se sypanina odebírá, od vnějšího okraje objektu. Použije-li se pro obsyp objektů sypaniny ze zeminy, kterou je nutno přemisťovat ze vzdálenosti přes 30 m od vnějšího okraje objektu a rozpojovat, oceňuje se toto
a) přemístění sypaniny cenami souboru cen 162 . 0-1 . Vodorovné přemístění výkopku,
b) rozpojení dle čl. 3172 Všeobecných podmínek katalogu přičemž se vzdálenost 3 m od celkové vzdálenosti neodečítá.
6. Míru zhutnění předepisuje projekt.
7. V cenách nejsou zahrnuty náklady na nakupovanou sypaninu. Tato se oceňuje ve specifikaci.
</t>
  </si>
  <si>
    <t>181111121</t>
  </si>
  <si>
    <t>Plošná úprava terénu v zemině tř. 1 až 4 s urovnáním povrchu bez doplnění ornice souvislé plochy do 500 m2 při nerovnostech terénu přes 100 do 150 mm v rovině nebo na svahu do 1:5</t>
  </si>
  <si>
    <t>1738130788</t>
  </si>
  <si>
    <t xml:space="preserve">Poznámka k souboru cen:
1. Ceny jsou určeny pro vyrovnání nerovností neupraveného rostlého nebo ulehlého terénu.
2. Ceny lze použít pro vyrovnání terénu při zakládání trávníku.
3. V cenách nejsou započteny náklady na hutnění, tyto náklady se oceňují cenami souboru cen 215 90-1.. Zhutnění podloží pod násypy z rostlé horniny tř. 1 až 4 katalogu 800-1 Zemní práce.
4. V cenách o sklonu svahu přes 1:1 jsou uvažovány podmínky pro svahy běžně schůdné; bez použití lezeckých technik. V případě použití lezeckých technik se tyto náklady oceňují individuálně.
</t>
  </si>
  <si>
    <t xml:space="preserve">předpoklad </t>
  </si>
  <si>
    <t>100</t>
  </si>
  <si>
    <t>181951102</t>
  </si>
  <si>
    <t>Úprava pláně vyrovnáním výškových rozdílů v hornině tř. 1 až 4 se zhutněním</t>
  </si>
  <si>
    <t>-46221811</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</si>
  <si>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</si>
  <si>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181411131</t>
  </si>
  <si>
    <t>Založení trávníku na půdě předem připravené plochy do 1000 m2 výsevem včetně utažení parkového v rovině nebo na svahu do 1:5</t>
  </si>
  <si>
    <t>-716464749</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</si>
  <si>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</si>
  <si>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00572410</t>
  </si>
  <si>
    <t>osivo směs travní parková</t>
  </si>
  <si>
    <t>kg</t>
  </si>
  <si>
    <t>772354995</t>
  </si>
  <si>
    <t>100*0,035</t>
  </si>
  <si>
    <t>Komunikace pozemní</t>
  </si>
  <si>
    <t>564831111</t>
  </si>
  <si>
    <t>Podklad ze štěrkodrti ŠD s rozprostřením a zhutněním, po zhutnění tl. 100 mm</t>
  </si>
  <si>
    <t>-438594119</t>
  </si>
  <si>
    <t>10,879</t>
  </si>
  <si>
    <t>564851111</t>
  </si>
  <si>
    <t>Podklad ze štěrkodrti ŠD s rozprostřením a zhutněním, po zhutnění tl. 150 mm</t>
  </si>
  <si>
    <t>-443271580</t>
  </si>
  <si>
    <t>Poznámka k položce:
plocha v nové cestě mezi vstupem a chodníkem, pozn. 24</t>
  </si>
  <si>
    <t>596211111</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</si>
  <si>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přes 50 do 100 m2</t>
  </si>
  <si>
    <t>1900546629</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</si>
  <si>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</si>
  <si>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59245015</t>
  </si>
  <si>
    <t>dlažba zámková profilová základní 200x100x60mm přírodní</t>
  </si>
  <si>
    <t>-346434919</t>
  </si>
  <si>
    <t>10,879*1,1 'Přepočtené koeficientem množství</t>
  </si>
  <si>
    <t>564831111.1</t>
  </si>
  <si>
    <t>227231881</t>
  </si>
  <si>
    <t>81,16</t>
  </si>
  <si>
    <t>596841220</t>
  </si>
  <si>
    <t>Kladení dlažby z betonových nebo kameninových dlaždic komunikací pro pěší s vyplněním spár a se smetením přebytečného materiálu na vzdálenost do 3 m s ložem z cementové malty tl. do 30 mm velikosti dlaždic přes 0,09 m2 do 0,25 m2, pro plochy do 50 m2</t>
  </si>
  <si>
    <t>1370348045</t>
  </si>
  <si>
    <t xml:space="preserve">Poznámka k souboru cen:
1. V cenách jsou započteny i náklady na dodání hmot pro lože a na dodání materiálu pro výplň spár.
2. V cenách nejsou započteny náklady na dodání dlaždic, které se oceňují ve specifikaci; ztratné lze dohodnout u plochy
a) do 100 m2 ve výši 3 %,
b) přes 100 do 300 m2 ve výši 2 %,
c) přes 300 m2 ve výši 1 %.
3. Část lože přesahující tloušťku 30 mm se oceňuje cenami souboru cen 451 . . -9 . Příplatek za každých dalších 10 mm tloušťky podkladu nebo lože.
</t>
  </si>
  <si>
    <t>Poznámka k položce:
pozn. 19, výkr Terénní úpravy</t>
  </si>
  <si>
    <t>37,48</t>
  </si>
  <si>
    <t>59246003</t>
  </si>
  <si>
    <t>dlažba plošná betonová 500x500x50mm</t>
  </si>
  <si>
    <t>1565831728</t>
  </si>
  <si>
    <t>37,48*1,1 'Přepočtené koeficientem množství</t>
  </si>
  <si>
    <t>533552555</t>
  </si>
  <si>
    <t>Poznámka k položce:
pozn. 17 - jen boční strany schodiště</t>
  </si>
  <si>
    <t>2,6</t>
  </si>
  <si>
    <t>-1580576297</t>
  </si>
  <si>
    <t>-6012604</t>
  </si>
  <si>
    <t>-101306972</t>
  </si>
  <si>
    <t>966008212</t>
  </si>
  <si>
    <t>Bourání odvodňovacího žlabu s odklizením a uložením vybouraného materiálu na skládku na vzdálenost do 10 m nebo s naložením na dopravní prostředek z betonových příkopových tvárnic nebo desek šířky přes 500 do 800 mm</t>
  </si>
  <si>
    <t>-184221051</t>
  </si>
  <si>
    <t xml:space="preserve">Poznámka k souboru cen:
1. V cenách jsou započteny i náklady na bouráním obetonování žlabu a případné bourání betonového lože.
2. V cenách nejsou započteny náklady na zemní práce nutné při rozebírání žlabů.
3. Přemístění vybouraného materiálu na vzdálenost přes 10 m se oceňuje cenami souborů cen 997 22-1 Vodorovné přemístění vybouraných hmot.
</t>
  </si>
  <si>
    <t>13,03+25,05+5,6</t>
  </si>
  <si>
    <t>935112111</t>
  </si>
  <si>
    <t>Osazení betonového příkopového žlabu s vyplněním a zatřením spár cementovou maltou s ložem tl. 100 mm z betonu prostého z betonových příkopových tvárnic šířky do 500 mm</t>
  </si>
  <si>
    <t>-1809180211</t>
  </si>
  <si>
    <t xml:space="preserve">Poznámka k souboru cen:
1. V cenách jsou započteny i náklady na dodání hmot pro lože a pro vyplnění spár.
2. V cenách nejsou započteny náklady na dodání příkopových tvárnic nebo betonových desek, které se oceňují ve specifikaci.
3. Množství měrných jednotek se určuje:
a) pro příkopy z betonových tvárnic (žlabu) v m délky jejich podélné osy,
b) pro příkopy z betonových desek v m2 rozvinuté lícní plochy dlažby (žlabu),
c) pro lože z kameniva nebo z betonu prostého v cenách -1911 a -2911 v m2 rozvinuté lícní plochy dlažby (žlabu).
4. Šířkou žlabu příkopových tvárnic se rozumí největší světlá šířka tvárnice.
</t>
  </si>
  <si>
    <t>ŽLAB</t>
  </si>
  <si>
    <t>Žlab - barva šedá, povrch Standard, délka 250 mm, šířka 500 mm, výška 100 mm</t>
  </si>
  <si>
    <t>ks</t>
  </si>
  <si>
    <t>-2004107616</t>
  </si>
  <si>
    <t>43,68/0,25</t>
  </si>
  <si>
    <t>174,72*1,03 'Přepočtené koeficientem množství</t>
  </si>
  <si>
    <t>916331112</t>
  </si>
  <si>
    <t>Osazení zahradního obrubníku betonového s ložem tl. od 50 do 100 mm z betonu prostého tř. C 12/15 s boční opěrou z betonu prostého tř. C 12/15</t>
  </si>
  <si>
    <t>-127185696</t>
  </si>
  <si>
    <t xml:space="preserve">Poznámka k souboru cen:
1. V cenách jsou započteny i náklady na zalití a zatření spár cementovou maltou.
2. V cenách nejsou započteny náklady na dodání obrubníků; tyto se oceňují ve specifikaci.
3. Část lože přesahující tloušťku 100 mm lze ocenit cenou 916 99-1121 Lože pod obrubníky, krajníky nebo obruby z dlažebních kostek, katalogu 822-1.
</t>
  </si>
  <si>
    <t>12,45+0,5+13,03+12,5+8,15+0,5+0,5+0,7+3,85+11,83+0,5+12,45</t>
  </si>
  <si>
    <t>9,68</t>
  </si>
  <si>
    <t>916991121</t>
  </si>
  <si>
    <t>Lože pod obrubníky, krajníky nebo obruby z dlažebních kostek z betonu prostého tř. C 16/20</t>
  </si>
  <si>
    <t>-1141365602</t>
  </si>
  <si>
    <t>86,64*0,03</t>
  </si>
  <si>
    <t>OBRUBNÍK</t>
  </si>
  <si>
    <t>Zahradní obrubník, povrch hladký - ABO 4-20, délka 500 mm, šířka 50 mm, výška 200 mm, přírodní</t>
  </si>
  <si>
    <t>-1820990078</t>
  </si>
  <si>
    <t>86,64*2</t>
  </si>
  <si>
    <t>173,28*1,03 'Přepočtené koeficientem množství</t>
  </si>
  <si>
    <t>935932313</t>
  </si>
  <si>
    <t>Odvodňovací plastový žlab pro třídu zatížení C 250 vnitřní šířky 100 mm s krycím roštem můstkovým z plastu</t>
  </si>
  <si>
    <t>-1395381007</t>
  </si>
  <si>
    <t xml:space="preserve">Poznámka k souboru cen:
1. V cenách jsou započteny i náklady na předepsané obetonování a lože z betonu.
2. V cenách nejsou započteny náklady na:
a) přípojné kanalizační potrubí, které se oceňuje cenami části A 03 katalogu 827-1 Vedení trubní dálková a přípojná - vodovody a kanalizace,
b) zemní práce, které se oceňují cenami katalogu 800-1 Zemní práce.
</t>
  </si>
  <si>
    <t>viz výkr. Terénní úpravy, Tabulka ostatních prvků</t>
  </si>
  <si>
    <t>3,61</t>
  </si>
  <si>
    <t>935932638</t>
  </si>
  <si>
    <t>Odvodňovací plastový žlab adaptér pro boční napojení na žlab, pro roh, T a křížové napojení pro žlab vnitřní šířky 100 mm z plastu</t>
  </si>
  <si>
    <t>1549893028</t>
  </si>
  <si>
    <t>Odvodňovací plastový žlab
 příplatek za ocelovou ochrannou hranu
 pro žlab vnitřní šířky
 100 mm</t>
  </si>
  <si>
    <t>-1795875703</t>
  </si>
  <si>
    <t>2*3,61</t>
  </si>
  <si>
    <t>997013151</t>
  </si>
  <si>
    <t>Vnitrostaveništní doprava suti a vybouraných hmot vodorovně do 50 m svisle s omezením mechanizace pro budovy a haly výšky do 6 m</t>
  </si>
  <si>
    <t>1639711447</t>
  </si>
  <si>
    <t>-1821584329</t>
  </si>
  <si>
    <t>-414803900</t>
  </si>
  <si>
    <t>47,114*19 'Přepočtené koeficientem množství</t>
  </si>
  <si>
    <t>-857869098</t>
  </si>
  <si>
    <t>998017001</t>
  </si>
  <si>
    <t>Přesun hmot pro budovy občanské výstavby, bydlení, výrobu a služby s omezením mechanizace vodorovná dopravní vzdálenost do 100 m pro budovy s jakoukoliv nosnou konstrukcí výšky do 6 m</t>
  </si>
  <si>
    <t>1320900753</t>
  </si>
  <si>
    <t>761</t>
  </si>
  <si>
    <t>Konstrukce prosvětlovací</t>
  </si>
  <si>
    <t>761661031</t>
  </si>
  <si>
    <t>Osazení sklepních světlíků (anglických dvorků) včetně osazení roštu, osazení odvodňovacího prvku a osazení pojistky (proti vloupání ) hloubky přes 0,6 m do 1,0 m, šířky přes 1,0 do 1,25 m</t>
  </si>
  <si>
    <t>1639441376</t>
  </si>
  <si>
    <t xml:space="preserve">Poznámka k souboru cen:
1. V cenách -1001 až -1081 nejsou započteny náklady na dodávku kompletu světlíku (s roštem, odvodňovacím prvkem a pojistkou proti vloupání), tyto se oceňují ve specifikaci.
2. V ceně -1101 nejsou započteny náklady na dodávku výškově nastavitelné nástavby, tyto se oceňují ve specifikaci.
3. V ceně -1111 nejsou započteny náklady na dodávku výztužného rámu, tyto se oceňují ve specifikaci.
4. V cenách nejsou započteny náklady na připojení na kanalizační potrubí, tyto se ocení cenami části A01 katalogu 800-721 Zdravotně technické instalace budov.
</t>
  </si>
  <si>
    <t>374Ux0001-06</t>
  </si>
  <si>
    <t>Sklepní světlík vč. zesilovacího bloku - LxBxH 125x100x40 cm - podrobný popis viz PRVEK OS6</t>
  </si>
  <si>
    <t>63538996</t>
  </si>
  <si>
    <t>374Ux0003-03</t>
  </si>
  <si>
    <t>Sklepní světlíky - zesilovací rámy - LxB 125x40 cm</t>
  </si>
  <si>
    <t>-976662572</t>
  </si>
  <si>
    <t>378Ux0001-03</t>
  </si>
  <si>
    <t>Rošty pro světlíky hl. 40cm - 30/30, 125x40 cm</t>
  </si>
  <si>
    <t>457421802</t>
  </si>
  <si>
    <t>378Xx0003-03</t>
  </si>
  <si>
    <t>Světlíky - příslušenství - upevňovací sada</t>
  </si>
  <si>
    <t>-359536650</t>
  </si>
  <si>
    <t>998761201</t>
  </si>
  <si>
    <t>Přesun hmot pro konstrukce sklobetonové stanovený procentní sazbou (%) z ceny vodorovná dopravní vzdálenost do 50 m v objektech výšky do 6 m</t>
  </si>
  <si>
    <t>487532267</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</si>
  <si>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</si>
  <si>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767-OS1</t>
  </si>
  <si>
    <t>ČISTÍCÍ ROHOŽ - kovová čistící venkovní vstupní rohož s rámem, rozm. 400x600 mm, v.=32 mm / povrchová úprava - žárový zinek - dodávka a montáž, PRVEK OS1, "pozN. 24</t>
  </si>
  <si>
    <t>2023551752</t>
  </si>
  <si>
    <t>998767201</t>
  </si>
  <si>
    <t>Přesun hmot pro zámečnické konstrukce stanovený procentní sazbou (%) z ceny vodorovná dopravní vzdálenost do 50 m v objektech výšky do 6 m</t>
  </si>
  <si>
    <t>709673155</t>
  </si>
  <si>
    <t>1882436073</t>
  </si>
  <si>
    <t>Poznámka k položce:
pozn. 23</t>
  </si>
  <si>
    <t>6,6+8,6*0,2+6,45*0,3</t>
  </si>
  <si>
    <t>-761620870</t>
  </si>
  <si>
    <t>odměřeno z výkr. DWG (výměra zahrnuje vodorovnou plochu, vnitřní svislé stěny schodiště a horní stranu stěn s přesahem tak, aby srážková voda nesték</t>
  </si>
  <si>
    <t>"podesta" 2,6</t>
  </si>
  <si>
    <t>"svislé vnitřní boky schodiště" 2*1,4</t>
  </si>
  <si>
    <t>"horní hrany zídky schodiště s přesahem" 2*0,6</t>
  </si>
  <si>
    <t>771271242</t>
  </si>
  <si>
    <t>Montáž obkladů schodišť z dlaždic keramických kladených do malty podstupnic protiskluzních nebo reliéfních, výšky přes 150 do 200 mm</t>
  </si>
  <si>
    <t>-1667859079</t>
  </si>
  <si>
    <t xml:space="preserve">Poznámka k souboru cen:
1. Montáž obkladů schodnic, schodišťových ramen a boků podest se oceňuje skladebně cenami příslušných obkladů stěn a cenami položky čís. 781 . . -9192 Příplatek k cenám za obklady v omezeném prostoru, katalogu 781 Obklady keramické – montáž části A01.
</t>
  </si>
  <si>
    <t>4*2,15</t>
  </si>
  <si>
    <t>771271123</t>
  </si>
  <si>
    <t>Montáž obkladů schodišť z dlaždic keramických kladených do malty stupnic protiskluzných nebo reliéfních, šířky přes 250 do 300 mm</t>
  </si>
  <si>
    <t>915203596</t>
  </si>
  <si>
    <t>3*2,15</t>
  </si>
  <si>
    <t>DLAŽBA.PROT.</t>
  </si>
  <si>
    <t>-1954479984</t>
  </si>
  <si>
    <t>12,306*1,1 'Přepočtené koeficientem množství</t>
  </si>
  <si>
    <t>1512327140</t>
  </si>
  <si>
    <t>1336590104</t>
  </si>
  <si>
    <t>998771201</t>
  </si>
  <si>
    <t>Přesun hmot pro podlahy z dlaždic stanovený procentní sazbou (%) z ceny vodorovná dopravní vzdálenost do 50 m v objektech výšky do 6 m</t>
  </si>
  <si>
    <t>-1994815840</t>
  </si>
  <si>
    <t>06 - VRN</t>
  </si>
  <si>
    <t>VRN - Vedlejší rozpočtové náklady</t>
  </si>
  <si>
    <t xml:space="preserve">    VRN1 - Průzkumné, geodetické a projektové práce</t>
  </si>
  <si>
    <t xml:space="preserve">    VRN3 - Zařízení staveniště</t>
  </si>
  <si>
    <t xml:space="preserve">    VRN4 - Inženýrská činnost</t>
  </si>
  <si>
    <t xml:space="preserve">    VRN7 - Provozní vlivy</t>
  </si>
  <si>
    <t>Vedlejší rozpočtové náklady</t>
  </si>
  <si>
    <t>VRN1</t>
  </si>
  <si>
    <t>Průzkumné, geodetické a projektové práce</t>
  </si>
  <si>
    <t>013254000</t>
  </si>
  <si>
    <t>Dokumentace skutečného provedení stavby</t>
  </si>
  <si>
    <t>Kč</t>
  </si>
  <si>
    <t>1024</t>
  </si>
  <si>
    <t>1470279122</t>
  </si>
  <si>
    <t>VRN3</t>
  </si>
  <si>
    <t>Zařízení staveniště</t>
  </si>
  <si>
    <t>030001000</t>
  </si>
  <si>
    <t>206216244</t>
  </si>
  <si>
    <t>Poznámka k položce:
náklady na zařízení staveniště, provoz veškerého zařízení staveniště, demontážý a odvoz zařízení a vybavení staveniště</t>
  </si>
  <si>
    <t>034503000</t>
  </si>
  <si>
    <t>Informační tabule na staveništi</t>
  </si>
  <si>
    <t>-875655308</t>
  </si>
  <si>
    <t>Poznámka k položce:
v rozsahu a způsobu vyplývající ze zadávací dokumentace, apod.</t>
  </si>
  <si>
    <t>VRN4</t>
  </si>
  <si>
    <t>Inženýrská činnost</t>
  </si>
  <si>
    <t>043194000</t>
  </si>
  <si>
    <t>Ostatní zkoušky</t>
  </si>
  <si>
    <t>-1924740477</t>
  </si>
  <si>
    <t>Poznámka k položce:
zejména odstrhové zkoušky (VKZS), hutnící zkoušky (zpevněné plochy), apod.</t>
  </si>
  <si>
    <t>044002000</t>
  </si>
  <si>
    <t>Revize</t>
  </si>
  <si>
    <t>-2064995541</t>
  </si>
  <si>
    <t>Poznámka k položce:
revize jímací soustavy (hromosvod)</t>
  </si>
  <si>
    <t>045002000</t>
  </si>
  <si>
    <t>Kompletační a koordinační činnost</t>
  </si>
  <si>
    <t>1881268332</t>
  </si>
  <si>
    <t>VRN7</t>
  </si>
  <si>
    <t>Provozní vlivy</t>
  </si>
  <si>
    <t>070001000</t>
  </si>
  <si>
    <t>-108772888</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</si>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</sst>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3">
    <font>
      <sz val="8"/>
      <name val="Arial CE"/>
      <family val="2"/>
    </font>
    <font>
      <sz val="10"/>
      <name val="Arial"/>
      <family val="2"/>
    </font>
    <font>
      <sz val="8"/>
      <color rgb="FF969696"/>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0000A8"/>
      <name val="Arial CE"/>
      <family val="2"/>
    </font>
    <font>
      <sz val="8"/>
      <color rgb="FFFF000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8"/>
      <name val="Arial CE"/>
      <family val="2"/>
    </font>
    <font>
      <sz val="12"/>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b/>
      <sz val="12"/>
      <color rgb="FF800000"/>
      <name val="Arial CE"/>
      <family val="2"/>
    </font>
    <font>
      <sz val="8"/>
      <color rgb="FF960000"/>
      <name val="Arial CE"/>
      <family val="2"/>
    </font>
    <font>
      <sz val="7"/>
      <color rgb="FF969696"/>
      <name val="Arial CE"/>
      <family val="2"/>
    </font>
    <font>
      <i/>
      <sz val="7"/>
      <color rgb="FF969696"/>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0" borderId="0" applyNumberFormat="0" applyFill="0" applyBorder="0" applyAlignment="0" applyProtection="0"/>
  </cellStyleXfs>
  <cellXfs count="384">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4" fillId="0" borderId="0" xfId="0" applyFont="1" applyAlignment="1" applyProtection="1">
      <alignment horizontal="lef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pplyProtection="1">
      <alignment horizontal="left" vertical="top"/>
      <protection/>
    </xf>
    <xf numFmtId="0" fontId="0" fillId="0" borderId="0" xfId="0" applyFont="1" applyAlignment="1" applyProtection="1">
      <alignment horizontal="left" vertical="center"/>
      <protection/>
    </xf>
    <xf numFmtId="0" fontId="3"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0" fillId="2" borderId="0" xfId="0" applyFont="1" applyFill="1" applyAlignment="1" applyProtection="1">
      <alignment horizontal="left" vertical="center"/>
      <protection locked="0"/>
    </xf>
    <xf numFmtId="49" fontId="0" fillId="2" borderId="0" xfId="0" applyNumberFormat="1" applyFont="1" applyFill="1" applyAlignment="1" applyProtection="1">
      <alignment horizontal="left" vertical="center"/>
      <protection locked="0"/>
    </xf>
    <xf numFmtId="0" fontId="0" fillId="0" borderId="0" xfId="0" applyFont="1" applyAlignment="1" applyProtection="1">
      <alignment horizontal="left" vertical="center" wrapText="1"/>
      <protection/>
    </xf>
    <xf numFmtId="0" fontId="0" fillId="0" borderId="4" xfId="0" applyBorder="1" applyProtection="1">
      <protection/>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8"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4"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4"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19" fillId="0" borderId="0" xfId="0" applyFont="1" applyAlignment="1" applyProtection="1">
      <alignment vertical="center"/>
      <protection/>
    </xf>
    <xf numFmtId="165" fontId="0" fillId="0" borderId="0" xfId="0" applyNumberFormat="1" applyFont="1" applyAlignment="1" applyProtection="1">
      <alignment horizontal="left" vertical="center"/>
      <protection/>
    </xf>
    <xf numFmtId="0" fontId="0" fillId="0" borderId="10"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1" fillId="4" borderId="13" xfId="0" applyFont="1" applyFill="1" applyBorder="1" applyAlignment="1" applyProtection="1">
      <alignment horizontal="center" vertical="center"/>
      <protection/>
    </xf>
    <xf numFmtId="0" fontId="22" fillId="0" borderId="14" xfId="0" applyFont="1" applyBorder="1" applyAlignment="1" applyProtection="1">
      <alignment horizontal="center" vertical="center" wrapText="1"/>
      <protection/>
    </xf>
    <xf numFmtId="0" fontId="22" fillId="0" borderId="15" xfId="0" applyFont="1" applyBorder="1" applyAlignment="1" applyProtection="1">
      <alignment horizontal="center" vertical="center" wrapText="1"/>
      <protection/>
    </xf>
    <xf numFmtId="0" fontId="22"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4" fillId="0" borderId="3" xfId="0" applyFont="1" applyBorder="1" applyAlignment="1" applyProtection="1">
      <alignment vertical="center"/>
      <protection/>
    </xf>
    <xf numFmtId="0" fontId="23" fillId="0" borderId="0" xfId="0" applyFont="1" applyAlignment="1" applyProtection="1">
      <alignment horizontal="left" vertical="center"/>
      <protection/>
    </xf>
    <xf numFmtId="0" fontId="23" fillId="0" borderId="0" xfId="0" applyFont="1" applyAlignment="1" applyProtection="1">
      <alignment vertical="center"/>
      <protection/>
    </xf>
    <xf numFmtId="4" fontId="23"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4" fillId="0" borderId="3" xfId="0" applyFont="1" applyBorder="1" applyAlignment="1">
      <alignment vertical="center"/>
    </xf>
    <xf numFmtId="4" fontId="20" fillId="0" borderId="18" xfId="0" applyNumberFormat="1" applyFont="1" applyBorder="1" applyAlignment="1" applyProtection="1">
      <alignment vertical="center"/>
      <protection/>
    </xf>
    <xf numFmtId="4" fontId="20" fillId="0" borderId="0" xfId="0" applyNumberFormat="1" applyFont="1" applyBorder="1" applyAlignment="1" applyProtection="1">
      <alignment vertical="center"/>
      <protection/>
    </xf>
    <xf numFmtId="166" fontId="20" fillId="0" borderId="0" xfId="0" applyNumberFormat="1" applyFont="1" applyBorder="1" applyAlignment="1" applyProtection="1">
      <alignment vertical="center"/>
      <protection/>
    </xf>
    <xf numFmtId="4" fontId="20" fillId="0" borderId="12" xfId="0" applyNumberFormat="1" applyFont="1" applyBorder="1" applyAlignment="1" applyProtection="1">
      <alignment vertical="center"/>
      <protection/>
    </xf>
    <xf numFmtId="0" fontId="4" fillId="0" borderId="0" xfId="0" applyFont="1" applyAlignment="1">
      <alignment horizontal="left" vertical="center"/>
    </xf>
    <xf numFmtId="0" fontId="24" fillId="0" borderId="0" xfId="0" applyFont="1" applyAlignment="1">
      <alignment horizontal="left" vertical="center"/>
    </xf>
    <xf numFmtId="0" fontId="25" fillId="0" borderId="0" xfId="20" applyFont="1" applyAlignment="1">
      <alignment horizontal="center" vertical="center"/>
    </xf>
    <xf numFmtId="0" fontId="5" fillId="0" borderId="3" xfId="0" applyFont="1" applyBorder="1" applyAlignment="1" applyProtection="1">
      <alignment vertical="center"/>
      <protection/>
    </xf>
    <xf numFmtId="0" fontId="26" fillId="0" borderId="0" xfId="0" applyFont="1" applyAlignment="1" applyProtection="1">
      <alignment vertical="center"/>
      <protection/>
    </xf>
    <xf numFmtId="0" fontId="27" fillId="0" borderId="0" xfId="0" applyFont="1" applyAlignment="1" applyProtection="1">
      <alignment vertical="center"/>
      <protection/>
    </xf>
    <xf numFmtId="0" fontId="3" fillId="0" borderId="0" xfId="0" applyFont="1" applyAlignment="1" applyProtection="1">
      <alignment horizontal="center" vertical="center"/>
      <protection/>
    </xf>
    <xf numFmtId="0" fontId="5" fillId="0" borderId="3" xfId="0" applyFont="1" applyBorder="1" applyAlignment="1">
      <alignment vertical="center"/>
    </xf>
    <xf numFmtId="4" fontId="28" fillId="0" borderId="18" xfId="0" applyNumberFormat="1" applyFont="1" applyBorder="1" applyAlignment="1" applyProtection="1">
      <alignment vertical="center"/>
      <protection/>
    </xf>
    <xf numFmtId="4" fontId="28" fillId="0" borderId="0" xfId="0" applyNumberFormat="1" applyFont="1" applyBorder="1" applyAlignment="1" applyProtection="1">
      <alignment vertical="center"/>
      <protection/>
    </xf>
    <xf numFmtId="166" fontId="28" fillId="0" borderId="0" xfId="0" applyNumberFormat="1" applyFont="1" applyBorder="1" applyAlignment="1" applyProtection="1">
      <alignment vertical="center"/>
      <protection/>
    </xf>
    <xf numFmtId="4" fontId="28" fillId="0" borderId="12" xfId="0" applyNumberFormat="1" applyFont="1" applyBorder="1" applyAlignment="1" applyProtection="1">
      <alignment vertical="center"/>
      <protection/>
    </xf>
    <xf numFmtId="0" fontId="5" fillId="0" borderId="0" xfId="0" applyFont="1" applyAlignment="1">
      <alignment horizontal="left" vertical="center"/>
    </xf>
    <xf numFmtId="4" fontId="28" fillId="0" borderId="19" xfId="0" applyNumberFormat="1" applyFont="1" applyBorder="1" applyAlignment="1" applyProtection="1">
      <alignment vertical="center"/>
      <protection/>
    </xf>
    <xf numFmtId="4" fontId="28" fillId="0" borderId="20" xfId="0" applyNumberFormat="1" applyFont="1" applyBorder="1" applyAlignment="1" applyProtection="1">
      <alignment vertical="center"/>
      <protection/>
    </xf>
    <xf numFmtId="166" fontId="28" fillId="0" borderId="20" xfId="0" applyNumberFormat="1" applyFont="1" applyBorder="1" applyAlignment="1" applyProtection="1">
      <alignment vertical="center"/>
      <protection/>
    </xf>
    <xf numFmtId="4" fontId="28"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4" fillId="0" borderId="0" xfId="0" applyFont="1" applyAlignment="1">
      <alignment horizontal="left" vertical="center"/>
    </xf>
    <xf numFmtId="0" fontId="2" fillId="0" borderId="0" xfId="0" applyFont="1" applyAlignment="1">
      <alignment horizontal="left" vertical="center"/>
    </xf>
    <xf numFmtId="0" fontId="0" fillId="0" borderId="0" xfId="0" applyFont="1" applyAlignment="1" applyProtection="1">
      <alignment vertical="center"/>
      <protection locked="0"/>
    </xf>
    <xf numFmtId="0" fontId="2" fillId="0" borderId="0" xfId="0" applyFont="1" applyAlignment="1" applyProtection="1">
      <alignment horizontal="left" vertical="center"/>
      <protection locked="0"/>
    </xf>
    <xf numFmtId="165" fontId="0" fillId="0" borderId="0" xfId="0" applyNumberFormat="1" applyFont="1" applyAlignment="1">
      <alignment horizontal="left" vertical="center"/>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10" xfId="0" applyFont="1" applyBorder="1" applyAlignment="1" applyProtection="1">
      <alignment vertical="center"/>
      <protection locked="0"/>
    </xf>
    <xf numFmtId="0" fontId="18" fillId="0" borderId="0" xfId="0" applyFont="1" applyAlignment="1">
      <alignment horizontal="left" vertical="center"/>
    </xf>
    <xf numFmtId="4" fontId="23"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4" fillId="4" borderId="6" xfId="0" applyFont="1" applyFill="1" applyBorder="1" applyAlignment="1">
      <alignment horizontal="left" vertical="center"/>
    </xf>
    <xf numFmtId="0" fontId="0" fillId="4" borderId="7" xfId="0" applyFont="1" applyFill="1" applyBorder="1" applyAlignment="1">
      <alignment vertical="center"/>
    </xf>
    <xf numFmtId="0" fontId="4" fillId="4" borderId="7" xfId="0" applyFont="1" applyFill="1" applyBorder="1" applyAlignment="1">
      <alignment horizontal="right" vertical="center"/>
    </xf>
    <xf numFmtId="0" fontId="4"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4"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9"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1"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1" fillId="4" borderId="0" xfId="0" applyFont="1" applyFill="1" applyAlignment="1" applyProtection="1">
      <alignment horizontal="right" vertical="center"/>
      <protection/>
    </xf>
    <xf numFmtId="0" fontId="29" fillId="0" borderId="0" xfId="0" applyFont="1" applyAlignment="1" applyProtection="1">
      <alignment horizontal="left" vertical="center"/>
      <protection/>
    </xf>
    <xf numFmtId="0" fontId="6" fillId="0" borderId="3" xfId="0" applyFont="1" applyBorder="1" applyAlignment="1" applyProtection="1">
      <alignment vertical="center"/>
      <protection/>
    </xf>
    <xf numFmtId="0" fontId="6" fillId="0" borderId="0" xfId="0" applyFont="1" applyAlignment="1" applyProtection="1">
      <alignment vertical="center"/>
      <protection/>
    </xf>
    <xf numFmtId="0" fontId="6" fillId="0" borderId="20" xfId="0" applyFont="1" applyBorder="1" applyAlignment="1" applyProtection="1">
      <alignment horizontal="left" vertical="center"/>
      <protection/>
    </xf>
    <xf numFmtId="0" fontId="6" fillId="0" borderId="20" xfId="0" applyFont="1" applyBorder="1" applyAlignment="1" applyProtection="1">
      <alignment vertical="center"/>
      <protection/>
    </xf>
    <xf numFmtId="0" fontId="6" fillId="0" borderId="20" xfId="0" applyFont="1" applyBorder="1" applyAlignment="1" applyProtection="1">
      <alignment vertical="center"/>
      <protection locked="0"/>
    </xf>
    <xf numFmtId="4" fontId="6" fillId="0" borderId="20" xfId="0" applyNumberFormat="1" applyFont="1" applyBorder="1" applyAlignment="1" applyProtection="1">
      <alignment vertical="center"/>
      <protection/>
    </xf>
    <xf numFmtId="0" fontId="6" fillId="0" borderId="3" xfId="0" applyFont="1" applyBorder="1" applyAlignment="1">
      <alignment vertical="center"/>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0" fillId="0" borderId="3" xfId="0" applyFont="1" applyBorder="1" applyAlignment="1" applyProtection="1">
      <alignment horizontal="center" vertical="center" wrapText="1"/>
      <protection/>
    </xf>
    <xf numFmtId="0" fontId="21" fillId="4" borderId="14" xfId="0" applyFont="1" applyFill="1" applyBorder="1" applyAlignment="1" applyProtection="1">
      <alignment horizontal="center" vertical="center" wrapText="1"/>
      <protection/>
    </xf>
    <xf numFmtId="0" fontId="21" fillId="4" borderId="15" xfId="0" applyFont="1" applyFill="1" applyBorder="1" applyAlignment="1" applyProtection="1">
      <alignment horizontal="center" vertical="center" wrapText="1"/>
      <protection/>
    </xf>
    <xf numFmtId="0" fontId="21" fillId="4" borderId="15" xfId="0" applyFont="1" applyFill="1" applyBorder="1" applyAlignment="1" applyProtection="1">
      <alignment horizontal="center" vertical="center" wrapText="1"/>
      <protection locked="0"/>
    </xf>
    <xf numFmtId="0" fontId="21" fillId="4" borderId="16" xfId="0" applyFont="1" applyFill="1" applyBorder="1" applyAlignment="1" applyProtection="1">
      <alignment horizontal="center" vertical="center" wrapText="1"/>
      <protection/>
    </xf>
    <xf numFmtId="0" fontId="0" fillId="0" borderId="3" xfId="0" applyFont="1" applyBorder="1" applyAlignment="1">
      <alignment horizontal="center" vertical="center" wrapText="1"/>
    </xf>
    <xf numFmtId="4" fontId="23" fillId="0" borderId="0" xfId="0" applyNumberFormat="1" applyFont="1" applyAlignment="1" applyProtection="1">
      <alignment/>
      <protection/>
    </xf>
    <xf numFmtId="166" fontId="30" fillId="0" borderId="10" xfId="0" applyNumberFormat="1" applyFont="1" applyBorder="1" applyAlignment="1" applyProtection="1">
      <alignment/>
      <protection/>
    </xf>
    <xf numFmtId="166" fontId="30" fillId="0" borderId="11" xfId="0" applyNumberFormat="1" applyFont="1" applyBorder="1" applyAlignment="1" applyProtection="1">
      <alignment/>
      <protection/>
    </xf>
    <xf numFmtId="4" fontId="19" fillId="0" borderId="0" xfId="0" applyNumberFormat="1" applyFont="1" applyAlignment="1">
      <alignment vertical="center"/>
    </xf>
    <xf numFmtId="0" fontId="8" fillId="0" borderId="3"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3" xfId="0" applyFont="1" applyBorder="1" applyAlignment="1">
      <alignment/>
    </xf>
    <xf numFmtId="0" fontId="8" fillId="0" borderId="18"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2"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2" xfId="0" applyFont="1" applyBorder="1" applyAlignment="1" applyProtection="1">
      <alignment horizontal="center" vertical="center"/>
      <protection/>
    </xf>
    <xf numFmtId="49" fontId="0" fillId="0" borderId="22" xfId="0" applyNumberFormat="1" applyFont="1" applyBorder="1" applyAlignment="1" applyProtection="1">
      <alignment horizontal="left" vertical="center" wrapText="1"/>
      <protection/>
    </xf>
    <xf numFmtId="0" fontId="0" fillId="0" borderId="22" xfId="0" applyFont="1" applyBorder="1" applyAlignment="1" applyProtection="1">
      <alignment horizontal="left" vertical="center" wrapText="1"/>
      <protection/>
    </xf>
    <xf numFmtId="0" fontId="0" fillId="0" borderId="22" xfId="0" applyFont="1" applyBorder="1" applyAlignment="1" applyProtection="1">
      <alignment horizontal="center" vertical="center" wrapText="1"/>
      <protection/>
    </xf>
    <xf numFmtId="167" fontId="0" fillId="0" borderId="22" xfId="0" applyNumberFormat="1" applyFont="1" applyBorder="1" applyAlignment="1" applyProtection="1">
      <alignment vertical="center"/>
      <protection/>
    </xf>
    <xf numFmtId="4" fontId="0" fillId="2" borderId="22" xfId="0" applyNumberFormat="1" applyFont="1" applyFill="1" applyBorder="1" applyAlignment="1" applyProtection="1">
      <alignment vertical="center"/>
      <protection locked="0"/>
    </xf>
    <xf numFmtId="4" fontId="0" fillId="0" borderId="22" xfId="0" applyNumberFormat="1" applyFont="1" applyBorder="1" applyAlignment="1" applyProtection="1">
      <alignment vertical="center"/>
      <protection/>
    </xf>
    <xf numFmtId="0" fontId="2" fillId="2" borderId="18"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2" xfId="0" applyNumberFormat="1" applyFont="1" applyBorder="1" applyAlignment="1" applyProtection="1">
      <alignment vertical="center"/>
      <protection/>
    </xf>
    <xf numFmtId="4" fontId="0" fillId="0" borderId="0" xfId="0" applyNumberFormat="1" applyFont="1" applyAlignment="1">
      <alignment vertical="center"/>
    </xf>
    <xf numFmtId="0" fontId="9" fillId="0" borderId="3" xfId="0" applyFont="1" applyBorder="1" applyAlignment="1" applyProtection="1">
      <alignment vertical="center"/>
      <protection/>
    </xf>
    <xf numFmtId="0" fontId="9" fillId="0" borderId="0" xfId="0" applyFont="1" applyAlignment="1" applyProtection="1">
      <alignment vertical="center"/>
      <protection/>
    </xf>
    <xf numFmtId="0" fontId="31" fillId="0" borderId="0" xfId="0" applyFont="1" applyAlignment="1" applyProtection="1">
      <alignment horizontal="lef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0" fontId="9" fillId="0" borderId="0" xfId="0" applyFont="1" applyAlignment="1" applyProtection="1">
      <alignment vertical="center"/>
      <protection locked="0"/>
    </xf>
    <xf numFmtId="0" fontId="9" fillId="0" borderId="3" xfId="0" applyFont="1" applyBorder="1" applyAlignment="1">
      <alignment vertical="center"/>
    </xf>
    <xf numFmtId="0" fontId="9" fillId="0" borderId="18"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2" xfId="0" applyFont="1" applyBorder="1" applyAlignment="1" applyProtection="1">
      <alignment vertical="center"/>
      <protection/>
    </xf>
    <xf numFmtId="0" fontId="9" fillId="0" borderId="0" xfId="0" applyFont="1" applyAlignment="1">
      <alignment horizontal="left" vertical="center"/>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8"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8"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32" fillId="0" borderId="0" xfId="0" applyFont="1" applyAlignment="1" applyProtection="1">
      <alignment vertical="center" wrapText="1"/>
      <protection/>
    </xf>
    <xf numFmtId="0" fontId="0" fillId="0" borderId="18" xfId="0" applyFont="1" applyBorder="1" applyAlignment="1" applyProtection="1">
      <alignment vertical="center"/>
      <protection/>
    </xf>
    <xf numFmtId="0" fontId="33" fillId="0" borderId="22" xfId="0" applyFont="1" applyBorder="1" applyAlignment="1" applyProtection="1">
      <alignment horizontal="center" vertical="center"/>
      <protection/>
    </xf>
    <xf numFmtId="49" fontId="33" fillId="0" borderId="22" xfId="0" applyNumberFormat="1" applyFont="1" applyBorder="1" applyAlignment="1" applyProtection="1">
      <alignment horizontal="left" vertical="center" wrapText="1"/>
      <protection/>
    </xf>
    <xf numFmtId="0" fontId="33" fillId="0" borderId="22" xfId="0" applyFont="1" applyBorder="1" applyAlignment="1" applyProtection="1">
      <alignment horizontal="left" vertical="center" wrapText="1"/>
      <protection/>
    </xf>
    <xf numFmtId="0" fontId="33" fillId="0" borderId="22" xfId="0" applyFont="1" applyBorder="1" applyAlignment="1" applyProtection="1">
      <alignment horizontal="center" vertical="center" wrapText="1"/>
      <protection/>
    </xf>
    <xf numFmtId="167" fontId="33" fillId="0" borderId="22" xfId="0" applyNumberFormat="1" applyFont="1" applyBorder="1" applyAlignment="1" applyProtection="1">
      <alignment vertical="center"/>
      <protection/>
    </xf>
    <xf numFmtId="4" fontId="33" fillId="2" borderId="22" xfId="0" applyNumberFormat="1" applyFont="1" applyFill="1" applyBorder="1" applyAlignment="1" applyProtection="1">
      <alignment vertical="center"/>
      <protection locked="0"/>
    </xf>
    <xf numFmtId="4" fontId="33" fillId="0" borderId="22" xfId="0" applyNumberFormat="1" applyFont="1" applyBorder="1" applyAlignment="1" applyProtection="1">
      <alignment vertical="center"/>
      <protection/>
    </xf>
    <xf numFmtId="0" fontId="33" fillId="0" borderId="3" xfId="0" applyFont="1" applyBorder="1" applyAlignment="1">
      <alignment vertical="center"/>
    </xf>
    <xf numFmtId="0" fontId="33" fillId="2" borderId="18" xfId="0" applyFont="1" applyFill="1" applyBorder="1" applyAlignment="1" applyProtection="1">
      <alignment horizontal="left" vertical="center"/>
      <protection locked="0"/>
    </xf>
    <xf numFmtId="0" fontId="33" fillId="0" borderId="0" xfId="0" applyFont="1" applyBorder="1" applyAlignment="1" applyProtection="1">
      <alignment horizontal="center" vertical="center"/>
      <protection/>
    </xf>
    <xf numFmtId="167" fontId="0" fillId="2" borderId="22" xfId="0" applyNumberFormat="1" applyFont="1" applyFill="1" applyBorder="1" applyAlignment="1" applyProtection="1">
      <alignment vertical="center"/>
      <protection locked="0"/>
    </xf>
    <xf numFmtId="0" fontId="2" fillId="2" borderId="19" xfId="0" applyFont="1" applyFill="1" applyBorder="1" applyAlignment="1" applyProtection="1">
      <alignment horizontal="left" vertical="center"/>
      <protection locked="0"/>
    </xf>
    <xf numFmtId="0" fontId="2"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 fillId="0" borderId="20" xfId="0" applyNumberFormat="1" applyFont="1" applyBorder="1" applyAlignment="1" applyProtection="1">
      <alignment vertical="center"/>
      <protection/>
    </xf>
    <xf numFmtId="166" fontId="2" fillId="0" borderId="21" xfId="0" applyNumberFormat="1" applyFont="1" applyBorder="1" applyAlignment="1" applyProtection="1">
      <alignment vertical="center"/>
      <protection/>
    </xf>
    <xf numFmtId="0" fontId="0" fillId="0" borderId="19" xfId="0" applyFont="1" applyBorder="1" applyAlignment="1" applyProtection="1">
      <alignment vertical="center"/>
      <protection/>
    </xf>
    <xf numFmtId="0" fontId="0" fillId="0" borderId="21" xfId="0" applyFont="1" applyBorder="1" applyAlignment="1" applyProtection="1">
      <alignment vertical="center"/>
      <protection/>
    </xf>
    <xf numFmtId="0" fontId="0" fillId="0" borderId="0" xfId="0" applyAlignment="1">
      <alignment vertical="top"/>
    </xf>
    <xf numFmtId="0" fontId="34" fillId="0" borderId="23" xfId="0" applyFont="1" applyBorder="1" applyAlignment="1">
      <alignment vertical="center" wrapText="1"/>
    </xf>
    <xf numFmtId="0" fontId="34" fillId="0" borderId="24" xfId="0" applyFont="1" applyBorder="1" applyAlignment="1">
      <alignment vertical="center" wrapText="1"/>
    </xf>
    <xf numFmtId="0" fontId="34" fillId="0" borderId="25" xfId="0" applyFont="1" applyBorder="1" applyAlignment="1">
      <alignment vertical="center" wrapText="1"/>
    </xf>
    <xf numFmtId="0" fontId="34" fillId="0" borderId="26" xfId="0" applyFont="1" applyBorder="1" applyAlignment="1">
      <alignment horizontal="center" vertical="center" wrapText="1"/>
    </xf>
    <xf numFmtId="0" fontId="34" fillId="0" borderId="27" xfId="0" applyFont="1" applyBorder="1" applyAlignment="1">
      <alignment horizontal="center" vertical="center" wrapText="1"/>
    </xf>
    <xf numFmtId="0" fontId="34" fillId="0" borderId="26" xfId="0" applyFont="1" applyBorder="1" applyAlignment="1">
      <alignment vertical="center" wrapText="1"/>
    </xf>
    <xf numFmtId="0" fontId="34" fillId="0" borderId="27" xfId="0" applyFont="1" applyBorder="1" applyAlignment="1">
      <alignment vertical="center" wrapText="1"/>
    </xf>
    <xf numFmtId="0" fontId="36" fillId="0" borderId="0" xfId="0" applyFont="1" applyBorder="1" applyAlignment="1">
      <alignment horizontal="left" vertical="center" wrapText="1"/>
    </xf>
    <xf numFmtId="0" fontId="37" fillId="0" borderId="0" xfId="0" applyFont="1" applyBorder="1" applyAlignment="1">
      <alignment horizontal="left" vertical="center" wrapText="1"/>
    </xf>
    <xf numFmtId="0" fontId="37" fillId="0" borderId="26" xfId="0" applyFont="1" applyBorder="1" applyAlignment="1">
      <alignment vertical="center" wrapText="1"/>
    </xf>
    <xf numFmtId="0" fontId="37" fillId="0" borderId="0" xfId="0" applyFont="1" applyBorder="1" applyAlignment="1">
      <alignment vertical="center" wrapText="1"/>
    </xf>
    <xf numFmtId="0" fontId="37" fillId="0" borderId="0" xfId="0" applyFont="1" applyBorder="1" applyAlignment="1">
      <alignment horizontal="left" vertical="center"/>
    </xf>
    <xf numFmtId="0" fontId="37" fillId="0" borderId="0" xfId="0" applyFont="1" applyBorder="1" applyAlignment="1">
      <alignment vertical="center"/>
    </xf>
    <xf numFmtId="49" fontId="37" fillId="0" borderId="0" xfId="0" applyNumberFormat="1" applyFont="1" applyBorder="1" applyAlignment="1">
      <alignment vertical="center" wrapText="1"/>
    </xf>
    <xf numFmtId="0" fontId="34" fillId="0" borderId="28" xfId="0" applyFont="1" applyBorder="1" applyAlignment="1">
      <alignment vertical="center" wrapText="1"/>
    </xf>
    <xf numFmtId="0" fontId="38" fillId="0" borderId="29" xfId="0" applyFont="1" applyBorder="1" applyAlignment="1">
      <alignment vertical="center" wrapText="1"/>
    </xf>
    <xf numFmtId="0" fontId="34" fillId="0" borderId="30" xfId="0" applyFont="1" applyBorder="1" applyAlignment="1">
      <alignment vertical="center" wrapText="1"/>
    </xf>
    <xf numFmtId="0" fontId="34" fillId="0" borderId="0" xfId="0" applyFont="1" applyBorder="1" applyAlignment="1">
      <alignment vertical="top"/>
    </xf>
    <xf numFmtId="0" fontId="34" fillId="0" borderId="0" xfId="0" applyFont="1" applyAlignment="1">
      <alignment vertical="top"/>
    </xf>
    <xf numFmtId="0" fontId="34" fillId="0" borderId="23" xfId="0" applyFont="1" applyBorder="1" applyAlignment="1">
      <alignment horizontal="left" vertical="center"/>
    </xf>
    <xf numFmtId="0" fontId="34" fillId="0" borderId="24" xfId="0" applyFont="1" applyBorder="1" applyAlignment="1">
      <alignment horizontal="left" vertical="center"/>
    </xf>
    <xf numFmtId="0" fontId="34" fillId="0" borderId="25" xfId="0" applyFont="1" applyBorder="1" applyAlignment="1">
      <alignment horizontal="left" vertical="center"/>
    </xf>
    <xf numFmtId="0" fontId="34" fillId="0" borderId="26" xfId="0" applyFont="1" applyBorder="1" applyAlignment="1">
      <alignment horizontal="left" vertical="center"/>
    </xf>
    <xf numFmtId="0" fontId="34" fillId="0" borderId="27" xfId="0" applyFont="1" applyBorder="1" applyAlignment="1">
      <alignment horizontal="left" vertical="center"/>
    </xf>
    <xf numFmtId="0" fontId="36" fillId="0" borderId="0" xfId="0" applyFont="1" applyBorder="1" applyAlignment="1">
      <alignment horizontal="left" vertical="center"/>
    </xf>
    <xf numFmtId="0" fontId="39" fillId="0" borderId="0" xfId="0" applyFont="1" applyAlignment="1">
      <alignment horizontal="left" vertical="center"/>
    </xf>
    <xf numFmtId="0" fontId="36" fillId="0" borderId="29" xfId="0" applyFont="1" applyBorder="1" applyAlignment="1">
      <alignment horizontal="left" vertical="center"/>
    </xf>
    <xf numFmtId="0" fontId="36" fillId="0" borderId="29" xfId="0" applyFont="1" applyBorder="1" applyAlignment="1">
      <alignment horizontal="center" vertical="center"/>
    </xf>
    <xf numFmtId="0" fontId="39" fillId="0" borderId="29" xfId="0" applyFont="1" applyBorder="1" applyAlignment="1">
      <alignment horizontal="left" vertical="center"/>
    </xf>
    <xf numFmtId="0" fontId="40" fillId="0" borderId="0" xfId="0" applyFont="1" applyBorder="1" applyAlignment="1">
      <alignment horizontal="left" vertical="center"/>
    </xf>
    <xf numFmtId="0" fontId="37" fillId="0" borderId="0" xfId="0" applyFont="1" applyAlignment="1">
      <alignment horizontal="left" vertical="center"/>
    </xf>
    <xf numFmtId="0" fontId="37" fillId="0" borderId="0" xfId="0" applyFont="1" applyBorder="1" applyAlignment="1">
      <alignment horizontal="center" vertical="center"/>
    </xf>
    <xf numFmtId="0" fontId="37" fillId="0" borderId="26" xfId="0" applyFont="1" applyBorder="1" applyAlignment="1">
      <alignment horizontal="left" vertical="center"/>
    </xf>
    <xf numFmtId="0" fontId="37" fillId="0" borderId="0" xfId="0" applyFont="1" applyFill="1" applyBorder="1" applyAlignment="1">
      <alignment horizontal="left" vertical="center"/>
    </xf>
    <xf numFmtId="0" fontId="37" fillId="0" borderId="0" xfId="0" applyFont="1" applyFill="1" applyBorder="1" applyAlignment="1">
      <alignment horizontal="center" vertical="center"/>
    </xf>
    <xf numFmtId="0" fontId="34" fillId="0" borderId="28" xfId="0" applyFont="1" applyBorder="1" applyAlignment="1">
      <alignment horizontal="left" vertical="center"/>
    </xf>
    <xf numFmtId="0" fontId="38" fillId="0" borderId="29" xfId="0" applyFont="1" applyBorder="1" applyAlignment="1">
      <alignment horizontal="left" vertical="center"/>
    </xf>
    <xf numFmtId="0" fontId="34" fillId="0" borderId="30" xfId="0" applyFont="1" applyBorder="1" applyAlignment="1">
      <alignment horizontal="left" vertical="center"/>
    </xf>
    <xf numFmtId="0" fontId="34" fillId="0" borderId="0" xfId="0" applyFont="1" applyBorder="1" applyAlignment="1">
      <alignment horizontal="left" vertical="center"/>
    </xf>
    <xf numFmtId="0" fontId="38" fillId="0" borderId="0" xfId="0" applyFont="1" applyBorder="1" applyAlignment="1">
      <alignment horizontal="left" vertical="center"/>
    </xf>
    <xf numFmtId="0" fontId="39" fillId="0" borderId="0" xfId="0" applyFont="1" applyBorder="1" applyAlignment="1">
      <alignment horizontal="left" vertical="center"/>
    </xf>
    <xf numFmtId="0" fontId="37" fillId="0" borderId="29" xfId="0" applyFont="1" applyBorder="1" applyAlignment="1">
      <alignment horizontal="left" vertical="center"/>
    </xf>
    <xf numFmtId="0" fontId="34" fillId="0" borderId="0" xfId="0" applyFont="1" applyBorder="1" applyAlignment="1">
      <alignment horizontal="left" vertical="center" wrapText="1"/>
    </xf>
    <xf numFmtId="0" fontId="37" fillId="0" borderId="0" xfId="0" applyFont="1" applyBorder="1" applyAlignment="1">
      <alignment horizontal="center" vertical="center" wrapText="1"/>
    </xf>
    <xf numFmtId="0" fontId="34" fillId="0" borderId="23" xfId="0" applyFont="1" applyBorder="1" applyAlignment="1">
      <alignment horizontal="left" vertical="center" wrapText="1"/>
    </xf>
    <xf numFmtId="0" fontId="34" fillId="0" borderId="24" xfId="0" applyFont="1" applyBorder="1" applyAlignment="1">
      <alignment horizontal="left" vertical="center" wrapText="1"/>
    </xf>
    <xf numFmtId="0" fontId="34" fillId="0" borderId="25" xfId="0" applyFont="1" applyBorder="1" applyAlignment="1">
      <alignment horizontal="left" vertical="center" wrapText="1"/>
    </xf>
    <xf numFmtId="0" fontId="34" fillId="0" borderId="26" xfId="0" applyFont="1" applyBorder="1" applyAlignment="1">
      <alignment horizontal="left" vertical="center" wrapText="1"/>
    </xf>
    <xf numFmtId="0" fontId="34" fillId="0" borderId="27" xfId="0" applyFont="1" applyBorder="1" applyAlignment="1">
      <alignment horizontal="left" vertical="center" wrapText="1"/>
    </xf>
    <xf numFmtId="0" fontId="39" fillId="0" borderId="26" xfId="0" applyFont="1" applyBorder="1" applyAlignment="1">
      <alignment horizontal="left" vertical="center" wrapText="1"/>
    </xf>
    <xf numFmtId="0" fontId="39" fillId="0" borderId="27" xfId="0" applyFont="1" applyBorder="1" applyAlignment="1">
      <alignment horizontal="left" vertical="center" wrapText="1"/>
    </xf>
    <xf numFmtId="0" fontId="37" fillId="0" borderId="26" xfId="0" applyFont="1" applyBorder="1" applyAlignment="1">
      <alignment horizontal="left" vertical="center" wrapText="1"/>
    </xf>
    <xf numFmtId="0" fontId="37" fillId="0" borderId="27" xfId="0" applyFont="1" applyBorder="1" applyAlignment="1">
      <alignment horizontal="left" vertical="center" wrapText="1"/>
    </xf>
    <xf numFmtId="0" fontId="37" fillId="0" borderId="27" xfId="0" applyFont="1" applyBorder="1" applyAlignment="1">
      <alignment horizontal="left" vertical="center"/>
    </xf>
    <xf numFmtId="0" fontId="37" fillId="0" borderId="28" xfId="0" applyFont="1" applyBorder="1" applyAlignment="1">
      <alignment horizontal="left" vertical="center" wrapText="1"/>
    </xf>
    <xf numFmtId="0" fontId="37" fillId="0" borderId="29" xfId="0" applyFont="1" applyBorder="1" applyAlignment="1">
      <alignment horizontal="left" vertical="center" wrapText="1"/>
    </xf>
    <xf numFmtId="0" fontId="37" fillId="0" borderId="30" xfId="0" applyFont="1" applyBorder="1" applyAlignment="1">
      <alignment horizontal="left" vertical="center" wrapText="1"/>
    </xf>
    <xf numFmtId="0" fontId="37" fillId="0" borderId="0" xfId="0" applyFont="1" applyBorder="1" applyAlignment="1">
      <alignment horizontal="left" vertical="top"/>
    </xf>
    <xf numFmtId="0" fontId="37" fillId="0" borderId="0" xfId="0" applyFont="1" applyBorder="1" applyAlignment="1">
      <alignment horizontal="center" vertical="top"/>
    </xf>
    <xf numFmtId="0" fontId="37" fillId="0" borderId="28" xfId="0" applyFont="1" applyBorder="1" applyAlignment="1">
      <alignment horizontal="left" vertical="center"/>
    </xf>
    <xf numFmtId="0" fontId="37" fillId="0" borderId="30" xfId="0" applyFont="1" applyBorder="1" applyAlignment="1">
      <alignment horizontal="left" vertical="center"/>
    </xf>
    <xf numFmtId="0" fontId="39" fillId="0" borderId="0" xfId="0" applyFont="1" applyAlignment="1">
      <alignment vertical="center"/>
    </xf>
    <xf numFmtId="0" fontId="36" fillId="0" borderId="0" xfId="0" applyFont="1" applyBorder="1" applyAlignment="1">
      <alignment vertical="center"/>
    </xf>
    <xf numFmtId="0" fontId="39" fillId="0" borderId="29" xfId="0" applyFont="1" applyBorder="1" applyAlignment="1">
      <alignment vertical="center"/>
    </xf>
    <xf numFmtId="0" fontId="36" fillId="0" borderId="29" xfId="0" applyFont="1" applyBorder="1" applyAlignment="1">
      <alignment vertical="center"/>
    </xf>
    <xf numFmtId="0" fontId="0" fillId="0" borderId="0" xfId="0" applyBorder="1" applyAlignment="1">
      <alignment vertical="top"/>
    </xf>
    <xf numFmtId="49" fontId="37" fillId="0" borderId="0" xfId="0" applyNumberFormat="1" applyFont="1" applyBorder="1" applyAlignment="1">
      <alignment horizontal="left" vertical="center"/>
    </xf>
    <xf numFmtId="0" fontId="0" fillId="0" borderId="29" xfId="0" applyBorder="1" applyAlignment="1">
      <alignment vertical="top"/>
    </xf>
    <xf numFmtId="0" fontId="36" fillId="0" borderId="29" xfId="0" applyFont="1" applyBorder="1" applyAlignment="1">
      <alignment horizontal="left"/>
    </xf>
    <xf numFmtId="0" fontId="39" fillId="0" borderId="29" xfId="0" applyFont="1" applyBorder="1" applyAlignment="1">
      <alignment/>
    </xf>
    <xf numFmtId="0" fontId="34" fillId="0" borderId="26" xfId="0" applyFont="1" applyBorder="1" applyAlignment="1">
      <alignment vertical="top"/>
    </xf>
    <xf numFmtId="0" fontId="34" fillId="0" borderId="27" xfId="0" applyFont="1" applyBorder="1" applyAlignment="1">
      <alignment vertical="top"/>
    </xf>
    <xf numFmtId="0" fontId="34" fillId="0" borderId="0" xfId="0" applyFont="1" applyBorder="1" applyAlignment="1">
      <alignment horizontal="center" vertical="center"/>
    </xf>
    <xf numFmtId="0" fontId="34" fillId="0" borderId="0" xfId="0" applyFont="1" applyBorder="1" applyAlignment="1">
      <alignment horizontal="left" vertical="top"/>
    </xf>
    <xf numFmtId="0" fontId="34" fillId="0" borderId="28" xfId="0" applyFont="1" applyBorder="1" applyAlignment="1">
      <alignment vertical="top"/>
    </xf>
    <xf numFmtId="0" fontId="34" fillId="0" borderId="29" xfId="0" applyFont="1" applyBorder="1" applyAlignment="1">
      <alignment vertical="top"/>
    </xf>
    <xf numFmtId="0" fontId="34" fillId="0" borderId="30" xfId="0" applyFont="1" applyBorder="1" applyAlignment="1">
      <alignment vertical="top"/>
    </xf>
    <xf numFmtId="4" fontId="17" fillId="0" borderId="0" xfId="0" applyNumberFormat="1" applyFont="1" applyAlignment="1" applyProtection="1">
      <alignment vertical="center"/>
      <protection/>
    </xf>
    <xf numFmtId="0" fontId="2" fillId="0" borderId="0" xfId="0" applyFont="1" applyAlignment="1" applyProtection="1">
      <alignment vertical="center"/>
      <protection/>
    </xf>
    <xf numFmtId="0" fontId="17" fillId="0" borderId="0" xfId="0" applyFont="1" applyAlignment="1">
      <alignment horizontal="left" vertical="top" wrapText="1"/>
    </xf>
    <xf numFmtId="0" fontId="17" fillId="0" borderId="0" xfId="0" applyFont="1" applyAlignment="1">
      <alignment horizontal="left" vertical="center"/>
    </xf>
    <xf numFmtId="4" fontId="18"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4" fillId="3" borderId="7"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4" fontId="4" fillId="3" borderId="7" xfId="0" applyNumberFormat="1" applyFont="1" applyFill="1" applyBorder="1" applyAlignment="1" applyProtection="1">
      <alignment vertical="center"/>
      <protection/>
    </xf>
    <xf numFmtId="0" fontId="0" fillId="3" borderId="13" xfId="0" applyFont="1" applyFill="1" applyBorder="1" applyAlignment="1" applyProtection="1">
      <alignment vertical="center"/>
      <protection/>
    </xf>
    <xf numFmtId="0" fontId="0" fillId="0" borderId="0" xfId="0"/>
    <xf numFmtId="0" fontId="20" fillId="0" borderId="17" xfId="0" applyFont="1" applyBorder="1" applyAlignment="1">
      <alignment horizontal="center" vertical="center"/>
    </xf>
    <xf numFmtId="0" fontId="20" fillId="0" borderId="10" xfId="0" applyFont="1" applyBorder="1" applyAlignment="1">
      <alignment horizontal="left" vertical="center"/>
    </xf>
    <xf numFmtId="0" fontId="2" fillId="0" borderId="18" xfId="0" applyFont="1" applyBorder="1" applyAlignment="1">
      <alignment horizontal="left" vertical="center"/>
    </xf>
    <xf numFmtId="0" fontId="2" fillId="0" borderId="0" xfId="0" applyFont="1" applyBorder="1" applyAlignment="1">
      <alignment horizontal="left" vertical="center"/>
    </xf>
    <xf numFmtId="0" fontId="2" fillId="0" borderId="18"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0" fillId="0" borderId="0" xfId="0" applyFont="1" applyAlignment="1" applyProtection="1">
      <alignment vertical="center" wrapText="1"/>
      <protection/>
    </xf>
    <xf numFmtId="0" fontId="0" fillId="0" borderId="0" xfId="0" applyFont="1" applyAlignment="1" applyProtection="1">
      <alignment vertical="center"/>
      <protection/>
    </xf>
    <xf numFmtId="0" fontId="3" fillId="0" borderId="0" xfId="0" applyFont="1" applyAlignment="1" applyProtection="1">
      <alignment horizontal="left" vertical="center" wrapText="1"/>
      <protection/>
    </xf>
    <xf numFmtId="0" fontId="3" fillId="0" borderId="0" xfId="0" applyFont="1" applyAlignment="1" applyProtection="1">
      <alignment vertical="center"/>
      <protection/>
    </xf>
    <xf numFmtId="165" fontId="0" fillId="0" borderId="0" xfId="0" applyNumberFormat="1" applyFont="1" applyAlignment="1" applyProtection="1">
      <alignment horizontal="left" vertical="center"/>
      <protection/>
    </xf>
    <xf numFmtId="0" fontId="0" fillId="0" borderId="0" xfId="0" applyFont="1" applyAlignment="1" applyProtection="1">
      <alignment horizontal="left" vertical="center"/>
      <protection/>
    </xf>
    <xf numFmtId="0" fontId="0" fillId="0" borderId="0" xfId="0" applyProtection="1">
      <protection/>
    </xf>
    <xf numFmtId="0" fontId="3" fillId="0" borderId="0" xfId="0" applyFont="1" applyAlignment="1" applyProtection="1">
      <alignment horizontal="left" vertical="top" wrapText="1"/>
      <protection/>
    </xf>
    <xf numFmtId="49" fontId="0" fillId="2" borderId="0" xfId="0" applyNumberFormat="1" applyFont="1" applyFill="1" applyAlignment="1" applyProtection="1">
      <alignment horizontal="left" vertical="center"/>
      <protection locked="0"/>
    </xf>
    <xf numFmtId="49" fontId="0" fillId="0" borderId="0" xfId="0" applyNumberFormat="1" applyFont="1" applyAlignment="1" applyProtection="1">
      <alignment horizontal="left" vertical="center"/>
      <protection/>
    </xf>
    <xf numFmtId="0" fontId="0" fillId="0" borderId="0" xfId="0" applyFont="1" applyAlignment="1" applyProtection="1">
      <alignment horizontal="left" vertical="center" wrapText="1"/>
      <protection/>
    </xf>
    <xf numFmtId="0" fontId="2" fillId="0" borderId="0" xfId="0" applyFont="1" applyAlignment="1" applyProtection="1">
      <alignment horizontal="right" vertical="center"/>
      <protection/>
    </xf>
    <xf numFmtId="164" fontId="2" fillId="0" borderId="0" xfId="0" applyNumberFormat="1" applyFont="1" applyAlignment="1" applyProtection="1">
      <alignment horizontal="right" vertical="center"/>
      <protection/>
    </xf>
    <xf numFmtId="0" fontId="21" fillId="4" borderId="7" xfId="0" applyFont="1" applyFill="1" applyBorder="1" applyAlignment="1" applyProtection="1">
      <alignment horizontal="center" vertical="center"/>
      <protection/>
    </xf>
    <xf numFmtId="0" fontId="21" fillId="4" borderId="7" xfId="0" applyFont="1" applyFill="1" applyBorder="1" applyAlignment="1" applyProtection="1">
      <alignment horizontal="left" vertical="center"/>
      <protection/>
    </xf>
    <xf numFmtId="0" fontId="21" fillId="4" borderId="7" xfId="0" applyFont="1" applyFill="1" applyBorder="1" applyAlignment="1" applyProtection="1">
      <alignment horizontal="right" vertical="center"/>
      <protection/>
    </xf>
    <xf numFmtId="4" fontId="27" fillId="0" borderId="0" xfId="0" applyNumberFormat="1" applyFont="1" applyAlignment="1" applyProtection="1">
      <alignment vertical="center"/>
      <protection/>
    </xf>
    <xf numFmtId="0" fontId="27" fillId="0" borderId="0" xfId="0" applyFont="1" applyAlignment="1" applyProtection="1">
      <alignment vertical="center"/>
      <protection/>
    </xf>
    <xf numFmtId="4" fontId="23" fillId="0" borderId="0" xfId="0" applyNumberFormat="1" applyFont="1" applyAlignment="1" applyProtection="1">
      <alignment horizontal="right" vertical="center"/>
      <protection/>
    </xf>
    <xf numFmtId="4" fontId="23" fillId="0" borderId="0" xfId="0" applyNumberFormat="1" applyFont="1" applyAlignment="1" applyProtection="1">
      <alignment vertical="center"/>
      <protection/>
    </xf>
    <xf numFmtId="0" fontId="21" fillId="4" borderId="6" xfId="0" applyFont="1" applyFill="1" applyBorder="1" applyAlignment="1" applyProtection="1">
      <alignment horizontal="center" vertical="center"/>
      <protection/>
    </xf>
    <xf numFmtId="0" fontId="26" fillId="0" borderId="0" xfId="0" applyFont="1" applyAlignment="1" applyProtection="1">
      <alignment horizontal="left" vertical="center" wrapText="1"/>
      <protection/>
    </xf>
    <xf numFmtId="0" fontId="2" fillId="0" borderId="0" xfId="0" applyFont="1" applyAlignment="1">
      <alignment horizontal="left" vertical="center" wrapText="1"/>
    </xf>
    <xf numFmtId="0" fontId="2" fillId="0" borderId="0" xfId="0" applyFont="1" applyAlignment="1">
      <alignment horizontal="left" vertical="center"/>
    </xf>
    <xf numFmtId="0" fontId="3" fillId="0" borderId="0" xfId="0" applyFont="1" applyAlignment="1">
      <alignment horizontal="left" vertical="center" wrapText="1"/>
    </xf>
    <xf numFmtId="0" fontId="0" fillId="0" borderId="0" xfId="0" applyFont="1" applyAlignment="1">
      <alignment vertical="center"/>
    </xf>
    <xf numFmtId="0" fontId="0" fillId="2" borderId="0" xfId="0" applyFont="1" applyFill="1" applyAlignment="1" applyProtection="1">
      <alignment horizontal="left" vertical="center"/>
      <protection locked="0"/>
    </xf>
    <xf numFmtId="0" fontId="0" fillId="0" borderId="0" xfId="0" applyFont="1" applyAlignment="1">
      <alignment horizontal="left" vertical="center"/>
    </xf>
    <xf numFmtId="0" fontId="0" fillId="0" borderId="0" xfId="0" applyFont="1" applyAlignment="1">
      <alignment horizontal="left" vertical="center" wrapText="1"/>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37" fillId="0" borderId="0" xfId="0" applyFont="1" applyBorder="1" applyAlignment="1">
      <alignment horizontal="left" vertical="top"/>
    </xf>
    <xf numFmtId="0" fontId="37" fillId="0" borderId="0" xfId="0" applyFont="1" applyBorder="1" applyAlignment="1">
      <alignment horizontal="left" vertical="center"/>
    </xf>
    <xf numFmtId="0" fontId="36" fillId="0" borderId="29" xfId="0" applyFont="1" applyBorder="1" applyAlignment="1">
      <alignment horizontal="left"/>
    </xf>
    <xf numFmtId="0" fontId="35" fillId="0" borderId="0" xfId="0" applyFont="1" applyBorder="1" applyAlignment="1">
      <alignment horizontal="center" vertical="center" wrapText="1"/>
    </xf>
    <xf numFmtId="0" fontId="37" fillId="0" borderId="0" xfId="0" applyFont="1" applyBorder="1" applyAlignment="1">
      <alignment horizontal="left" vertical="center" wrapText="1"/>
    </xf>
    <xf numFmtId="0" fontId="35" fillId="0" borderId="0" xfId="0" applyFont="1" applyBorder="1" applyAlignment="1">
      <alignment horizontal="center" vertical="center"/>
    </xf>
    <xf numFmtId="0" fontId="36" fillId="0" borderId="29" xfId="0" applyFont="1" applyBorder="1" applyAlignment="1">
      <alignment horizontal="left" wrapText="1"/>
    </xf>
    <xf numFmtId="49" fontId="37" fillId="0" borderId="0" xfId="0" applyNumberFormat="1" applyFont="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62"/>
  <sheetViews>
    <sheetView showGridLines="0" tabSelected="1" workbookViewId="0" topLeftCell="A1"/>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6" t="s">
        <v>0</v>
      </c>
      <c r="AZ1" s="16" t="s">
        <v>1</v>
      </c>
      <c r="BA1" s="16" t="s">
        <v>2</v>
      </c>
      <c r="BB1" s="16" t="s">
        <v>3</v>
      </c>
      <c r="BT1" s="16" t="s">
        <v>4</v>
      </c>
      <c r="BU1" s="16" t="s">
        <v>4</v>
      </c>
      <c r="BV1" s="16" t="s">
        <v>5</v>
      </c>
    </row>
    <row r="2" spans="44:72" ht="36.95" customHeight="1">
      <c r="AR2" s="338"/>
      <c r="AS2" s="338"/>
      <c r="AT2" s="338"/>
      <c r="AU2" s="338"/>
      <c r="AV2" s="338"/>
      <c r="AW2" s="338"/>
      <c r="AX2" s="338"/>
      <c r="AY2" s="338"/>
      <c r="AZ2" s="338"/>
      <c r="BA2" s="338"/>
      <c r="BB2" s="338"/>
      <c r="BC2" s="338"/>
      <c r="BD2" s="338"/>
      <c r="BE2" s="338"/>
      <c r="BS2" s="17" t="s">
        <v>6</v>
      </c>
      <c r="BT2" s="17" t="s">
        <v>7</v>
      </c>
    </row>
    <row r="3" spans="2:72"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2:71" ht="24.95"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12</v>
      </c>
    </row>
    <row r="5" spans="2:71" ht="12" customHeight="1">
      <c r="B5" s="21"/>
      <c r="C5" s="22"/>
      <c r="D5" s="26" t="s">
        <v>13</v>
      </c>
      <c r="E5" s="22"/>
      <c r="F5" s="22"/>
      <c r="G5" s="22"/>
      <c r="H5" s="22"/>
      <c r="I5" s="22"/>
      <c r="J5" s="22"/>
      <c r="K5" s="350" t="s">
        <v>14</v>
      </c>
      <c r="L5" s="351"/>
      <c r="M5" s="351"/>
      <c r="N5" s="351"/>
      <c r="O5" s="351"/>
      <c r="P5" s="351"/>
      <c r="Q5" s="351"/>
      <c r="R5" s="351"/>
      <c r="S5" s="351"/>
      <c r="T5" s="351"/>
      <c r="U5" s="351"/>
      <c r="V5" s="351"/>
      <c r="W5" s="351"/>
      <c r="X5" s="351"/>
      <c r="Y5" s="351"/>
      <c r="Z5" s="351"/>
      <c r="AA5" s="351"/>
      <c r="AB5" s="351"/>
      <c r="AC5" s="351"/>
      <c r="AD5" s="351"/>
      <c r="AE5" s="351"/>
      <c r="AF5" s="351"/>
      <c r="AG5" s="351"/>
      <c r="AH5" s="351"/>
      <c r="AI5" s="351"/>
      <c r="AJ5" s="351"/>
      <c r="AK5" s="351"/>
      <c r="AL5" s="351"/>
      <c r="AM5" s="351"/>
      <c r="AN5" s="351"/>
      <c r="AO5" s="351"/>
      <c r="AP5" s="22"/>
      <c r="AQ5" s="22"/>
      <c r="AR5" s="20"/>
      <c r="BE5" s="330" t="s">
        <v>15</v>
      </c>
      <c r="BS5" s="17" t="s">
        <v>6</v>
      </c>
    </row>
    <row r="6" spans="2:71" ht="36.95" customHeight="1">
      <c r="B6" s="21"/>
      <c r="C6" s="22"/>
      <c r="D6" s="28" t="s">
        <v>16</v>
      </c>
      <c r="E6" s="22"/>
      <c r="F6" s="22"/>
      <c r="G6" s="22"/>
      <c r="H6" s="22"/>
      <c r="I6" s="22"/>
      <c r="J6" s="22"/>
      <c r="K6" s="352" t="s">
        <v>17</v>
      </c>
      <c r="L6" s="351"/>
      <c r="M6" s="351"/>
      <c r="N6" s="351"/>
      <c r="O6" s="351"/>
      <c r="P6" s="351"/>
      <c r="Q6" s="351"/>
      <c r="R6" s="351"/>
      <c r="S6" s="351"/>
      <c r="T6" s="351"/>
      <c r="U6" s="351"/>
      <c r="V6" s="351"/>
      <c r="W6" s="351"/>
      <c r="X6" s="351"/>
      <c r="Y6" s="351"/>
      <c r="Z6" s="351"/>
      <c r="AA6" s="351"/>
      <c r="AB6" s="351"/>
      <c r="AC6" s="351"/>
      <c r="AD6" s="351"/>
      <c r="AE6" s="351"/>
      <c r="AF6" s="351"/>
      <c r="AG6" s="351"/>
      <c r="AH6" s="351"/>
      <c r="AI6" s="351"/>
      <c r="AJ6" s="351"/>
      <c r="AK6" s="351"/>
      <c r="AL6" s="351"/>
      <c r="AM6" s="351"/>
      <c r="AN6" s="351"/>
      <c r="AO6" s="351"/>
      <c r="AP6" s="22"/>
      <c r="AQ6" s="22"/>
      <c r="AR6" s="20"/>
      <c r="BE6" s="331"/>
      <c r="BS6" s="17" t="s">
        <v>6</v>
      </c>
    </row>
    <row r="7" spans="2:71" ht="12" customHeight="1">
      <c r="B7" s="21"/>
      <c r="C7" s="22"/>
      <c r="D7" s="29" t="s">
        <v>18</v>
      </c>
      <c r="E7" s="22"/>
      <c r="F7" s="22"/>
      <c r="G7" s="22"/>
      <c r="H7" s="22"/>
      <c r="I7" s="22"/>
      <c r="J7" s="22"/>
      <c r="K7" s="27" t="s">
        <v>19</v>
      </c>
      <c r="L7" s="22"/>
      <c r="M7" s="22"/>
      <c r="N7" s="22"/>
      <c r="O7" s="22"/>
      <c r="P7" s="22"/>
      <c r="Q7" s="22"/>
      <c r="R7" s="22"/>
      <c r="S7" s="22"/>
      <c r="T7" s="22"/>
      <c r="U7" s="22"/>
      <c r="V7" s="22"/>
      <c r="W7" s="22"/>
      <c r="X7" s="22"/>
      <c r="Y7" s="22"/>
      <c r="Z7" s="22"/>
      <c r="AA7" s="22"/>
      <c r="AB7" s="22"/>
      <c r="AC7" s="22"/>
      <c r="AD7" s="22"/>
      <c r="AE7" s="22"/>
      <c r="AF7" s="22"/>
      <c r="AG7" s="22"/>
      <c r="AH7" s="22"/>
      <c r="AI7" s="22"/>
      <c r="AJ7" s="22"/>
      <c r="AK7" s="29" t="s">
        <v>20</v>
      </c>
      <c r="AL7" s="22"/>
      <c r="AM7" s="22"/>
      <c r="AN7" s="27" t="s">
        <v>21</v>
      </c>
      <c r="AO7" s="22"/>
      <c r="AP7" s="22"/>
      <c r="AQ7" s="22"/>
      <c r="AR7" s="20"/>
      <c r="BE7" s="331"/>
      <c r="BS7" s="17" t="s">
        <v>6</v>
      </c>
    </row>
    <row r="8" spans="2:71" ht="12" customHeight="1">
      <c r="B8" s="21"/>
      <c r="C8" s="22"/>
      <c r="D8" s="29" t="s">
        <v>22</v>
      </c>
      <c r="E8" s="22"/>
      <c r="F8" s="22"/>
      <c r="G8" s="22"/>
      <c r="H8" s="22"/>
      <c r="I8" s="22"/>
      <c r="J8" s="22"/>
      <c r="K8" s="27" t="s">
        <v>23</v>
      </c>
      <c r="L8" s="22"/>
      <c r="M8" s="22"/>
      <c r="N8" s="22"/>
      <c r="O8" s="22"/>
      <c r="P8" s="22"/>
      <c r="Q8" s="22"/>
      <c r="R8" s="22"/>
      <c r="S8" s="22"/>
      <c r="T8" s="22"/>
      <c r="U8" s="22"/>
      <c r="V8" s="22"/>
      <c r="W8" s="22"/>
      <c r="X8" s="22"/>
      <c r="Y8" s="22"/>
      <c r="Z8" s="22"/>
      <c r="AA8" s="22"/>
      <c r="AB8" s="22"/>
      <c r="AC8" s="22"/>
      <c r="AD8" s="22"/>
      <c r="AE8" s="22"/>
      <c r="AF8" s="22"/>
      <c r="AG8" s="22"/>
      <c r="AH8" s="22"/>
      <c r="AI8" s="22"/>
      <c r="AJ8" s="22"/>
      <c r="AK8" s="29" t="s">
        <v>24</v>
      </c>
      <c r="AL8" s="22"/>
      <c r="AM8" s="22"/>
      <c r="AN8" s="30" t="s">
        <v>25</v>
      </c>
      <c r="AO8" s="22"/>
      <c r="AP8" s="22"/>
      <c r="AQ8" s="22"/>
      <c r="AR8" s="20"/>
      <c r="BE8" s="331"/>
      <c r="BS8" s="17" t="s">
        <v>6</v>
      </c>
    </row>
    <row r="9" spans="2:71" ht="14.45"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0"/>
      <c r="BE9" s="331"/>
      <c r="BS9" s="17" t="s">
        <v>6</v>
      </c>
    </row>
    <row r="10" spans="2:71" ht="12" customHeight="1">
      <c r="B10" s="21"/>
      <c r="C10" s="22"/>
      <c r="D10" s="29" t="s">
        <v>26</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9" t="s">
        <v>27</v>
      </c>
      <c r="AL10" s="22"/>
      <c r="AM10" s="22"/>
      <c r="AN10" s="27" t="s">
        <v>28</v>
      </c>
      <c r="AO10" s="22"/>
      <c r="AP10" s="22"/>
      <c r="AQ10" s="22"/>
      <c r="AR10" s="20"/>
      <c r="BE10" s="331"/>
      <c r="BS10" s="17" t="s">
        <v>6</v>
      </c>
    </row>
    <row r="11" spans="2:71" ht="18.4" customHeight="1">
      <c r="B11" s="21"/>
      <c r="C11" s="22"/>
      <c r="D11" s="22"/>
      <c r="E11" s="27" t="s">
        <v>29</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9" t="s">
        <v>30</v>
      </c>
      <c r="AL11" s="22"/>
      <c r="AM11" s="22"/>
      <c r="AN11" s="27" t="s">
        <v>31</v>
      </c>
      <c r="AO11" s="22"/>
      <c r="AP11" s="22"/>
      <c r="AQ11" s="22"/>
      <c r="AR11" s="20"/>
      <c r="BE11" s="331"/>
      <c r="BS11" s="17" t="s">
        <v>6</v>
      </c>
    </row>
    <row r="12" spans="2:71" ht="6.9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331"/>
      <c r="BS12" s="17" t="s">
        <v>6</v>
      </c>
    </row>
    <row r="13" spans="2:71" ht="12" customHeight="1">
      <c r="B13" s="21"/>
      <c r="C13" s="22"/>
      <c r="D13" s="29" t="s">
        <v>32</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9" t="s">
        <v>27</v>
      </c>
      <c r="AL13" s="22"/>
      <c r="AM13" s="22"/>
      <c r="AN13" s="31" t="s">
        <v>33</v>
      </c>
      <c r="AO13" s="22"/>
      <c r="AP13" s="22"/>
      <c r="AQ13" s="22"/>
      <c r="AR13" s="20"/>
      <c r="BE13" s="331"/>
      <c r="BS13" s="17" t="s">
        <v>6</v>
      </c>
    </row>
    <row r="14" spans="2:71" ht="11.25">
      <c r="B14" s="21"/>
      <c r="C14" s="22"/>
      <c r="D14" s="22"/>
      <c r="E14" s="353" t="s">
        <v>33</v>
      </c>
      <c r="F14" s="354"/>
      <c r="G14" s="354"/>
      <c r="H14" s="354"/>
      <c r="I14" s="354"/>
      <c r="J14" s="354"/>
      <c r="K14" s="354"/>
      <c r="L14" s="354"/>
      <c r="M14" s="354"/>
      <c r="N14" s="354"/>
      <c r="O14" s="354"/>
      <c r="P14" s="354"/>
      <c r="Q14" s="354"/>
      <c r="R14" s="354"/>
      <c r="S14" s="354"/>
      <c r="T14" s="354"/>
      <c r="U14" s="354"/>
      <c r="V14" s="354"/>
      <c r="W14" s="354"/>
      <c r="X14" s="354"/>
      <c r="Y14" s="354"/>
      <c r="Z14" s="354"/>
      <c r="AA14" s="354"/>
      <c r="AB14" s="354"/>
      <c r="AC14" s="354"/>
      <c r="AD14" s="354"/>
      <c r="AE14" s="354"/>
      <c r="AF14" s="354"/>
      <c r="AG14" s="354"/>
      <c r="AH14" s="354"/>
      <c r="AI14" s="354"/>
      <c r="AJ14" s="354"/>
      <c r="AK14" s="29" t="s">
        <v>30</v>
      </c>
      <c r="AL14" s="22"/>
      <c r="AM14" s="22"/>
      <c r="AN14" s="31" t="s">
        <v>33</v>
      </c>
      <c r="AO14" s="22"/>
      <c r="AP14" s="22"/>
      <c r="AQ14" s="22"/>
      <c r="AR14" s="20"/>
      <c r="BE14" s="331"/>
      <c r="BS14" s="17" t="s">
        <v>6</v>
      </c>
    </row>
    <row r="15" spans="2:71" ht="6.9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331"/>
      <c r="BS15" s="17" t="s">
        <v>4</v>
      </c>
    </row>
    <row r="16" spans="2:71" ht="12" customHeight="1">
      <c r="B16" s="21"/>
      <c r="C16" s="22"/>
      <c r="D16" s="29" t="s">
        <v>34</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9" t="s">
        <v>27</v>
      </c>
      <c r="AL16" s="22"/>
      <c r="AM16" s="22"/>
      <c r="AN16" s="27" t="s">
        <v>35</v>
      </c>
      <c r="AO16" s="22"/>
      <c r="AP16" s="22"/>
      <c r="AQ16" s="22"/>
      <c r="AR16" s="20"/>
      <c r="BE16" s="331"/>
      <c r="BS16" s="17" t="s">
        <v>4</v>
      </c>
    </row>
    <row r="17" spans="2:71" ht="18.4" customHeight="1">
      <c r="B17" s="21"/>
      <c r="C17" s="22"/>
      <c r="D17" s="22"/>
      <c r="E17" s="27" t="s">
        <v>36</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9" t="s">
        <v>30</v>
      </c>
      <c r="AL17" s="22"/>
      <c r="AM17" s="22"/>
      <c r="AN17" s="27" t="s">
        <v>37</v>
      </c>
      <c r="AO17" s="22"/>
      <c r="AP17" s="22"/>
      <c r="AQ17" s="22"/>
      <c r="AR17" s="20"/>
      <c r="BE17" s="331"/>
      <c r="BS17" s="17" t="s">
        <v>38</v>
      </c>
    </row>
    <row r="18" spans="2:71" ht="6.9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331"/>
      <c r="BS18" s="17" t="s">
        <v>6</v>
      </c>
    </row>
    <row r="19" spans="2:71" ht="12" customHeight="1">
      <c r="B19" s="21"/>
      <c r="C19" s="22"/>
      <c r="D19" s="29" t="s">
        <v>39</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9" t="s">
        <v>27</v>
      </c>
      <c r="AL19" s="22"/>
      <c r="AM19" s="22"/>
      <c r="AN19" s="27" t="s">
        <v>40</v>
      </c>
      <c r="AO19" s="22"/>
      <c r="AP19" s="22"/>
      <c r="AQ19" s="22"/>
      <c r="AR19" s="20"/>
      <c r="BE19" s="331"/>
      <c r="BS19" s="17" t="s">
        <v>6</v>
      </c>
    </row>
    <row r="20" spans="2:71" ht="18.4" customHeight="1">
      <c r="B20" s="21"/>
      <c r="C20" s="22"/>
      <c r="D20" s="22"/>
      <c r="E20" s="27" t="s">
        <v>41</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9" t="s">
        <v>30</v>
      </c>
      <c r="AL20" s="22"/>
      <c r="AM20" s="22"/>
      <c r="AN20" s="27" t="s">
        <v>19</v>
      </c>
      <c r="AO20" s="22"/>
      <c r="AP20" s="22"/>
      <c r="AQ20" s="22"/>
      <c r="AR20" s="20"/>
      <c r="BE20" s="331"/>
      <c r="BS20" s="17" t="s">
        <v>4</v>
      </c>
    </row>
    <row r="21" spans="2:57" ht="6.9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331"/>
    </row>
    <row r="22" spans="2:57" ht="12" customHeight="1">
      <c r="B22" s="21"/>
      <c r="C22" s="22"/>
      <c r="D22" s="29" t="s">
        <v>42</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331"/>
    </row>
    <row r="23" spans="2:57" ht="45" customHeight="1">
      <c r="B23" s="21"/>
      <c r="C23" s="22"/>
      <c r="D23" s="22"/>
      <c r="E23" s="355" t="s">
        <v>43</v>
      </c>
      <c r="F23" s="355"/>
      <c r="G23" s="355"/>
      <c r="H23" s="355"/>
      <c r="I23" s="355"/>
      <c r="J23" s="355"/>
      <c r="K23" s="355"/>
      <c r="L23" s="355"/>
      <c r="M23" s="355"/>
      <c r="N23" s="355"/>
      <c r="O23" s="355"/>
      <c r="P23" s="355"/>
      <c r="Q23" s="355"/>
      <c r="R23" s="355"/>
      <c r="S23" s="355"/>
      <c r="T23" s="355"/>
      <c r="U23" s="355"/>
      <c r="V23" s="355"/>
      <c r="W23" s="355"/>
      <c r="X23" s="355"/>
      <c r="Y23" s="355"/>
      <c r="Z23" s="355"/>
      <c r="AA23" s="355"/>
      <c r="AB23" s="355"/>
      <c r="AC23" s="355"/>
      <c r="AD23" s="355"/>
      <c r="AE23" s="355"/>
      <c r="AF23" s="355"/>
      <c r="AG23" s="355"/>
      <c r="AH23" s="355"/>
      <c r="AI23" s="355"/>
      <c r="AJ23" s="355"/>
      <c r="AK23" s="355"/>
      <c r="AL23" s="355"/>
      <c r="AM23" s="355"/>
      <c r="AN23" s="355"/>
      <c r="AO23" s="22"/>
      <c r="AP23" s="22"/>
      <c r="AQ23" s="22"/>
      <c r="AR23" s="20"/>
      <c r="BE23" s="331"/>
    </row>
    <row r="24" spans="2:57" ht="6.95"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331"/>
    </row>
    <row r="25" spans="2:57" ht="6.95" customHeight="1">
      <c r="B25" s="21"/>
      <c r="C25" s="22"/>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22"/>
      <c r="AQ25" s="22"/>
      <c r="AR25" s="20"/>
      <c r="BE25" s="331"/>
    </row>
    <row r="26" spans="2:57" s="1" customFormat="1" ht="25.9" customHeight="1">
      <c r="B26" s="34"/>
      <c r="C26" s="35"/>
      <c r="D26" s="36" t="s">
        <v>44</v>
      </c>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32">
        <f>ROUND(AG54,2)</f>
        <v>0</v>
      </c>
      <c r="AL26" s="333"/>
      <c r="AM26" s="333"/>
      <c r="AN26" s="333"/>
      <c r="AO26" s="333"/>
      <c r="AP26" s="35"/>
      <c r="AQ26" s="35"/>
      <c r="AR26" s="38"/>
      <c r="BE26" s="331"/>
    </row>
    <row r="27" spans="2:57" s="1" customFormat="1" ht="6.95" customHeight="1">
      <c r="B27" s="34"/>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8"/>
      <c r="BE27" s="331"/>
    </row>
    <row r="28" spans="2:57" s="1" customFormat="1" ht="11.25">
      <c r="B28" s="34"/>
      <c r="C28" s="35"/>
      <c r="D28" s="35"/>
      <c r="E28" s="35"/>
      <c r="F28" s="35"/>
      <c r="G28" s="35"/>
      <c r="H28" s="35"/>
      <c r="I28" s="35"/>
      <c r="J28" s="35"/>
      <c r="K28" s="35"/>
      <c r="L28" s="356" t="s">
        <v>45</v>
      </c>
      <c r="M28" s="356"/>
      <c r="N28" s="356"/>
      <c r="O28" s="356"/>
      <c r="P28" s="356"/>
      <c r="Q28" s="35"/>
      <c r="R28" s="35"/>
      <c r="S28" s="35"/>
      <c r="T28" s="35"/>
      <c r="U28" s="35"/>
      <c r="V28" s="35"/>
      <c r="W28" s="356" t="s">
        <v>46</v>
      </c>
      <c r="X28" s="356"/>
      <c r="Y28" s="356"/>
      <c r="Z28" s="356"/>
      <c r="AA28" s="356"/>
      <c r="AB28" s="356"/>
      <c r="AC28" s="356"/>
      <c r="AD28" s="356"/>
      <c r="AE28" s="356"/>
      <c r="AF28" s="35"/>
      <c r="AG28" s="35"/>
      <c r="AH28" s="35"/>
      <c r="AI28" s="35"/>
      <c r="AJ28" s="35"/>
      <c r="AK28" s="356" t="s">
        <v>47</v>
      </c>
      <c r="AL28" s="356"/>
      <c r="AM28" s="356"/>
      <c r="AN28" s="356"/>
      <c r="AO28" s="356"/>
      <c r="AP28" s="35"/>
      <c r="AQ28" s="35"/>
      <c r="AR28" s="38"/>
      <c r="BE28" s="331"/>
    </row>
    <row r="29" spans="2:57" s="2" customFormat="1" ht="14.45" customHeight="1">
      <c r="B29" s="39"/>
      <c r="C29" s="40"/>
      <c r="D29" s="29" t="s">
        <v>48</v>
      </c>
      <c r="E29" s="40"/>
      <c r="F29" s="29" t="s">
        <v>49</v>
      </c>
      <c r="G29" s="40"/>
      <c r="H29" s="40"/>
      <c r="I29" s="40"/>
      <c r="J29" s="40"/>
      <c r="K29" s="40"/>
      <c r="L29" s="357">
        <v>0.21</v>
      </c>
      <c r="M29" s="329"/>
      <c r="N29" s="329"/>
      <c r="O29" s="329"/>
      <c r="P29" s="329"/>
      <c r="Q29" s="40"/>
      <c r="R29" s="40"/>
      <c r="S29" s="40"/>
      <c r="T29" s="40"/>
      <c r="U29" s="40"/>
      <c r="V29" s="40"/>
      <c r="W29" s="328">
        <f>ROUND(AZ54,2)</f>
        <v>0</v>
      </c>
      <c r="X29" s="329"/>
      <c r="Y29" s="329"/>
      <c r="Z29" s="329"/>
      <c r="AA29" s="329"/>
      <c r="AB29" s="329"/>
      <c r="AC29" s="329"/>
      <c r="AD29" s="329"/>
      <c r="AE29" s="329"/>
      <c r="AF29" s="40"/>
      <c r="AG29" s="40"/>
      <c r="AH29" s="40"/>
      <c r="AI29" s="40"/>
      <c r="AJ29" s="40"/>
      <c r="AK29" s="328">
        <f>ROUND(AV54,2)</f>
        <v>0</v>
      </c>
      <c r="AL29" s="329"/>
      <c r="AM29" s="329"/>
      <c r="AN29" s="329"/>
      <c r="AO29" s="329"/>
      <c r="AP29" s="40"/>
      <c r="AQ29" s="40"/>
      <c r="AR29" s="41"/>
      <c r="BE29" s="331"/>
    </row>
    <row r="30" spans="2:57" s="2" customFormat="1" ht="14.45" customHeight="1">
      <c r="B30" s="39"/>
      <c r="C30" s="40"/>
      <c r="D30" s="40"/>
      <c r="E30" s="40"/>
      <c r="F30" s="29" t="s">
        <v>50</v>
      </c>
      <c r="G30" s="40"/>
      <c r="H30" s="40"/>
      <c r="I30" s="40"/>
      <c r="J30" s="40"/>
      <c r="K30" s="40"/>
      <c r="L30" s="357">
        <v>0.15</v>
      </c>
      <c r="M30" s="329"/>
      <c r="N30" s="329"/>
      <c r="O30" s="329"/>
      <c r="P30" s="329"/>
      <c r="Q30" s="40"/>
      <c r="R30" s="40"/>
      <c r="S30" s="40"/>
      <c r="T30" s="40"/>
      <c r="U30" s="40"/>
      <c r="V30" s="40"/>
      <c r="W30" s="328">
        <f>ROUND(BA54,2)</f>
        <v>0</v>
      </c>
      <c r="X30" s="329"/>
      <c r="Y30" s="329"/>
      <c r="Z30" s="329"/>
      <c r="AA30" s="329"/>
      <c r="AB30" s="329"/>
      <c r="AC30" s="329"/>
      <c r="AD30" s="329"/>
      <c r="AE30" s="329"/>
      <c r="AF30" s="40"/>
      <c r="AG30" s="40"/>
      <c r="AH30" s="40"/>
      <c r="AI30" s="40"/>
      <c r="AJ30" s="40"/>
      <c r="AK30" s="328">
        <f>ROUND(AW54,2)</f>
        <v>0</v>
      </c>
      <c r="AL30" s="329"/>
      <c r="AM30" s="329"/>
      <c r="AN30" s="329"/>
      <c r="AO30" s="329"/>
      <c r="AP30" s="40"/>
      <c r="AQ30" s="40"/>
      <c r="AR30" s="41"/>
      <c r="BE30" s="331"/>
    </row>
    <row r="31" spans="2:57" s="2" customFormat="1" ht="14.45" customHeight="1" hidden="1">
      <c r="B31" s="39"/>
      <c r="C31" s="40"/>
      <c r="D31" s="40"/>
      <c r="E31" s="40"/>
      <c r="F31" s="29" t="s">
        <v>51</v>
      </c>
      <c r="G31" s="40"/>
      <c r="H31" s="40"/>
      <c r="I31" s="40"/>
      <c r="J31" s="40"/>
      <c r="K31" s="40"/>
      <c r="L31" s="357">
        <v>0.21</v>
      </c>
      <c r="M31" s="329"/>
      <c r="N31" s="329"/>
      <c r="O31" s="329"/>
      <c r="P31" s="329"/>
      <c r="Q31" s="40"/>
      <c r="R31" s="40"/>
      <c r="S31" s="40"/>
      <c r="T31" s="40"/>
      <c r="U31" s="40"/>
      <c r="V31" s="40"/>
      <c r="W31" s="328">
        <f>ROUND(BB54,2)</f>
        <v>0</v>
      </c>
      <c r="X31" s="329"/>
      <c r="Y31" s="329"/>
      <c r="Z31" s="329"/>
      <c r="AA31" s="329"/>
      <c r="AB31" s="329"/>
      <c r="AC31" s="329"/>
      <c r="AD31" s="329"/>
      <c r="AE31" s="329"/>
      <c r="AF31" s="40"/>
      <c r="AG31" s="40"/>
      <c r="AH31" s="40"/>
      <c r="AI31" s="40"/>
      <c r="AJ31" s="40"/>
      <c r="AK31" s="328">
        <v>0</v>
      </c>
      <c r="AL31" s="329"/>
      <c r="AM31" s="329"/>
      <c r="AN31" s="329"/>
      <c r="AO31" s="329"/>
      <c r="AP31" s="40"/>
      <c r="AQ31" s="40"/>
      <c r="AR31" s="41"/>
      <c r="BE31" s="331"/>
    </row>
    <row r="32" spans="2:57" s="2" customFormat="1" ht="14.45" customHeight="1" hidden="1">
      <c r="B32" s="39"/>
      <c r="C32" s="40"/>
      <c r="D32" s="40"/>
      <c r="E32" s="40"/>
      <c r="F32" s="29" t="s">
        <v>52</v>
      </c>
      <c r="G32" s="40"/>
      <c r="H32" s="40"/>
      <c r="I32" s="40"/>
      <c r="J32" s="40"/>
      <c r="K32" s="40"/>
      <c r="L32" s="357">
        <v>0.15</v>
      </c>
      <c r="M32" s="329"/>
      <c r="N32" s="329"/>
      <c r="O32" s="329"/>
      <c r="P32" s="329"/>
      <c r="Q32" s="40"/>
      <c r="R32" s="40"/>
      <c r="S32" s="40"/>
      <c r="T32" s="40"/>
      <c r="U32" s="40"/>
      <c r="V32" s="40"/>
      <c r="W32" s="328">
        <f>ROUND(BC54,2)</f>
        <v>0</v>
      </c>
      <c r="X32" s="329"/>
      <c r="Y32" s="329"/>
      <c r="Z32" s="329"/>
      <c r="AA32" s="329"/>
      <c r="AB32" s="329"/>
      <c r="AC32" s="329"/>
      <c r="AD32" s="329"/>
      <c r="AE32" s="329"/>
      <c r="AF32" s="40"/>
      <c r="AG32" s="40"/>
      <c r="AH32" s="40"/>
      <c r="AI32" s="40"/>
      <c r="AJ32" s="40"/>
      <c r="AK32" s="328">
        <v>0</v>
      </c>
      <c r="AL32" s="329"/>
      <c r="AM32" s="329"/>
      <c r="AN32" s="329"/>
      <c r="AO32" s="329"/>
      <c r="AP32" s="40"/>
      <c r="AQ32" s="40"/>
      <c r="AR32" s="41"/>
      <c r="BE32" s="331"/>
    </row>
    <row r="33" spans="2:44" s="2" customFormat="1" ht="14.45" customHeight="1" hidden="1">
      <c r="B33" s="39"/>
      <c r="C33" s="40"/>
      <c r="D33" s="40"/>
      <c r="E33" s="40"/>
      <c r="F33" s="29" t="s">
        <v>53</v>
      </c>
      <c r="G33" s="40"/>
      <c r="H33" s="40"/>
      <c r="I33" s="40"/>
      <c r="J33" s="40"/>
      <c r="K33" s="40"/>
      <c r="L33" s="357">
        <v>0</v>
      </c>
      <c r="M33" s="329"/>
      <c r="N33" s="329"/>
      <c r="O33" s="329"/>
      <c r="P33" s="329"/>
      <c r="Q33" s="40"/>
      <c r="R33" s="40"/>
      <c r="S33" s="40"/>
      <c r="T33" s="40"/>
      <c r="U33" s="40"/>
      <c r="V33" s="40"/>
      <c r="W33" s="328">
        <f>ROUND(BD54,2)</f>
        <v>0</v>
      </c>
      <c r="X33" s="329"/>
      <c r="Y33" s="329"/>
      <c r="Z33" s="329"/>
      <c r="AA33" s="329"/>
      <c r="AB33" s="329"/>
      <c r="AC33" s="329"/>
      <c r="AD33" s="329"/>
      <c r="AE33" s="329"/>
      <c r="AF33" s="40"/>
      <c r="AG33" s="40"/>
      <c r="AH33" s="40"/>
      <c r="AI33" s="40"/>
      <c r="AJ33" s="40"/>
      <c r="AK33" s="328">
        <v>0</v>
      </c>
      <c r="AL33" s="329"/>
      <c r="AM33" s="329"/>
      <c r="AN33" s="329"/>
      <c r="AO33" s="329"/>
      <c r="AP33" s="40"/>
      <c r="AQ33" s="40"/>
      <c r="AR33" s="41"/>
    </row>
    <row r="34" spans="2:44" s="1" customFormat="1" ht="6.95" customHeight="1">
      <c r="B34" s="34"/>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8"/>
    </row>
    <row r="35" spans="2:44" s="1" customFormat="1" ht="25.9" customHeight="1">
      <c r="B35" s="34"/>
      <c r="C35" s="42"/>
      <c r="D35" s="43" t="s">
        <v>54</v>
      </c>
      <c r="E35" s="44"/>
      <c r="F35" s="44"/>
      <c r="G35" s="44"/>
      <c r="H35" s="44"/>
      <c r="I35" s="44"/>
      <c r="J35" s="44"/>
      <c r="K35" s="44"/>
      <c r="L35" s="44"/>
      <c r="M35" s="44"/>
      <c r="N35" s="44"/>
      <c r="O35" s="44"/>
      <c r="P35" s="44"/>
      <c r="Q35" s="44"/>
      <c r="R35" s="44"/>
      <c r="S35" s="44"/>
      <c r="T35" s="45" t="s">
        <v>55</v>
      </c>
      <c r="U35" s="44"/>
      <c r="V35" s="44"/>
      <c r="W35" s="44"/>
      <c r="X35" s="334" t="s">
        <v>56</v>
      </c>
      <c r="Y35" s="335"/>
      <c r="Z35" s="335"/>
      <c r="AA35" s="335"/>
      <c r="AB35" s="335"/>
      <c r="AC35" s="44"/>
      <c r="AD35" s="44"/>
      <c r="AE35" s="44"/>
      <c r="AF35" s="44"/>
      <c r="AG35" s="44"/>
      <c r="AH35" s="44"/>
      <c r="AI35" s="44"/>
      <c r="AJ35" s="44"/>
      <c r="AK35" s="336">
        <f>SUM(AK26:AK33)</f>
        <v>0</v>
      </c>
      <c r="AL35" s="335"/>
      <c r="AM35" s="335"/>
      <c r="AN35" s="335"/>
      <c r="AO35" s="337"/>
      <c r="AP35" s="42"/>
      <c r="AQ35" s="42"/>
      <c r="AR35" s="38"/>
    </row>
    <row r="36" spans="2:44" s="1" customFormat="1" ht="6.95" customHeight="1">
      <c r="B36" s="34"/>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8"/>
    </row>
    <row r="37" spans="2:44" s="1" customFormat="1" ht="6.95" customHeight="1">
      <c r="B37" s="46"/>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38"/>
    </row>
    <row r="41" spans="2:44" s="1" customFormat="1" ht="6.95" customHeight="1">
      <c r="B41" s="48"/>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38"/>
    </row>
    <row r="42" spans="2:44" s="1" customFormat="1" ht="24.95" customHeight="1">
      <c r="B42" s="34"/>
      <c r="C42" s="23" t="s">
        <v>57</v>
      </c>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8"/>
    </row>
    <row r="43" spans="2:44" s="1" customFormat="1" ht="6.95" customHeight="1">
      <c r="B43" s="34"/>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8"/>
    </row>
    <row r="44" spans="2:44" s="1" customFormat="1" ht="12" customHeight="1">
      <c r="B44" s="34"/>
      <c r="C44" s="29" t="s">
        <v>13</v>
      </c>
      <c r="D44" s="35"/>
      <c r="E44" s="35"/>
      <c r="F44" s="35"/>
      <c r="G44" s="35"/>
      <c r="H44" s="35"/>
      <c r="I44" s="35"/>
      <c r="J44" s="35"/>
      <c r="K44" s="35"/>
      <c r="L44" s="35" t="str">
        <f>K5</f>
        <v>OST19002</v>
      </c>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8"/>
    </row>
    <row r="45" spans="2:44" s="3" customFormat="1" ht="36.95" customHeight="1">
      <c r="B45" s="50"/>
      <c r="C45" s="51" t="s">
        <v>16</v>
      </c>
      <c r="D45" s="52"/>
      <c r="E45" s="52"/>
      <c r="F45" s="52"/>
      <c r="G45" s="52"/>
      <c r="H45" s="52"/>
      <c r="I45" s="52"/>
      <c r="J45" s="52"/>
      <c r="K45" s="52"/>
      <c r="L45" s="347" t="str">
        <f>K6</f>
        <v>REGENERACE PANELOVÉHO DOMU MATĚJE KOPECKÉHO 5, st.p.č. 2645, k.ú. CHEB, 650919</v>
      </c>
      <c r="M45" s="348"/>
      <c r="N45" s="348"/>
      <c r="O45" s="348"/>
      <c r="P45" s="348"/>
      <c r="Q45" s="348"/>
      <c r="R45" s="348"/>
      <c r="S45" s="348"/>
      <c r="T45" s="348"/>
      <c r="U45" s="348"/>
      <c r="V45" s="348"/>
      <c r="W45" s="348"/>
      <c r="X45" s="348"/>
      <c r="Y45" s="348"/>
      <c r="Z45" s="348"/>
      <c r="AA45" s="348"/>
      <c r="AB45" s="348"/>
      <c r="AC45" s="348"/>
      <c r="AD45" s="348"/>
      <c r="AE45" s="348"/>
      <c r="AF45" s="348"/>
      <c r="AG45" s="348"/>
      <c r="AH45" s="348"/>
      <c r="AI45" s="348"/>
      <c r="AJ45" s="348"/>
      <c r="AK45" s="348"/>
      <c r="AL45" s="348"/>
      <c r="AM45" s="348"/>
      <c r="AN45" s="348"/>
      <c r="AO45" s="348"/>
      <c r="AP45" s="52"/>
      <c r="AQ45" s="52"/>
      <c r="AR45" s="53"/>
    </row>
    <row r="46" spans="2:44" s="1" customFormat="1" ht="6.95" customHeight="1">
      <c r="B46" s="34"/>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8"/>
    </row>
    <row r="47" spans="2:44" s="1" customFormat="1" ht="12" customHeight="1">
      <c r="B47" s="34"/>
      <c r="C47" s="29" t="s">
        <v>22</v>
      </c>
      <c r="D47" s="35"/>
      <c r="E47" s="35"/>
      <c r="F47" s="35"/>
      <c r="G47" s="35"/>
      <c r="H47" s="35"/>
      <c r="I47" s="35"/>
      <c r="J47" s="35"/>
      <c r="K47" s="35"/>
      <c r="L47" s="54" t="str">
        <f>IF(K8="","",K8)</f>
        <v>Cheb</v>
      </c>
      <c r="M47" s="35"/>
      <c r="N47" s="35"/>
      <c r="O47" s="35"/>
      <c r="P47" s="35"/>
      <c r="Q47" s="35"/>
      <c r="R47" s="35"/>
      <c r="S47" s="35"/>
      <c r="T47" s="35"/>
      <c r="U47" s="35"/>
      <c r="V47" s="35"/>
      <c r="W47" s="35"/>
      <c r="X47" s="35"/>
      <c r="Y47" s="35"/>
      <c r="Z47" s="35"/>
      <c r="AA47" s="35"/>
      <c r="AB47" s="35"/>
      <c r="AC47" s="35"/>
      <c r="AD47" s="35"/>
      <c r="AE47" s="35"/>
      <c r="AF47" s="35"/>
      <c r="AG47" s="35"/>
      <c r="AH47" s="35"/>
      <c r="AI47" s="29" t="s">
        <v>24</v>
      </c>
      <c r="AJ47" s="35"/>
      <c r="AK47" s="35"/>
      <c r="AL47" s="35"/>
      <c r="AM47" s="349" t="str">
        <f>IF(AN8="","",AN8)</f>
        <v>3. 3. 2019</v>
      </c>
      <c r="AN47" s="349"/>
      <c r="AO47" s="35"/>
      <c r="AP47" s="35"/>
      <c r="AQ47" s="35"/>
      <c r="AR47" s="38"/>
    </row>
    <row r="48" spans="2:44" s="1" customFormat="1" ht="6.95" customHeight="1">
      <c r="B48" s="34"/>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8"/>
    </row>
    <row r="49" spans="2:56" s="1" customFormat="1" ht="13.7" customHeight="1">
      <c r="B49" s="34"/>
      <c r="C49" s="29" t="s">
        <v>26</v>
      </c>
      <c r="D49" s="35"/>
      <c r="E49" s="35"/>
      <c r="F49" s="35"/>
      <c r="G49" s="35"/>
      <c r="H49" s="35"/>
      <c r="I49" s="35"/>
      <c r="J49" s="35"/>
      <c r="K49" s="35"/>
      <c r="L49" s="35" t="str">
        <f>IF(E11="","",E11)</f>
        <v>Město Cheb</v>
      </c>
      <c r="M49" s="35"/>
      <c r="N49" s="35"/>
      <c r="O49" s="35"/>
      <c r="P49" s="35"/>
      <c r="Q49" s="35"/>
      <c r="R49" s="35"/>
      <c r="S49" s="35"/>
      <c r="T49" s="35"/>
      <c r="U49" s="35"/>
      <c r="V49" s="35"/>
      <c r="W49" s="35"/>
      <c r="X49" s="35"/>
      <c r="Y49" s="35"/>
      <c r="Z49" s="35"/>
      <c r="AA49" s="35"/>
      <c r="AB49" s="35"/>
      <c r="AC49" s="35"/>
      <c r="AD49" s="35"/>
      <c r="AE49" s="35"/>
      <c r="AF49" s="35"/>
      <c r="AG49" s="35"/>
      <c r="AH49" s="35"/>
      <c r="AI49" s="29" t="s">
        <v>34</v>
      </c>
      <c r="AJ49" s="35"/>
      <c r="AK49" s="35"/>
      <c r="AL49" s="35"/>
      <c r="AM49" s="345" t="str">
        <f>IF(E17="","",E17)</f>
        <v>Atelier Stoeckl s.r.o.</v>
      </c>
      <c r="AN49" s="346"/>
      <c r="AO49" s="346"/>
      <c r="AP49" s="346"/>
      <c r="AQ49" s="35"/>
      <c r="AR49" s="38"/>
      <c r="AS49" s="339" t="s">
        <v>58</v>
      </c>
      <c r="AT49" s="340"/>
      <c r="AU49" s="56"/>
      <c r="AV49" s="56"/>
      <c r="AW49" s="56"/>
      <c r="AX49" s="56"/>
      <c r="AY49" s="56"/>
      <c r="AZ49" s="56"/>
      <c r="BA49" s="56"/>
      <c r="BB49" s="56"/>
      <c r="BC49" s="56"/>
      <c r="BD49" s="57"/>
    </row>
    <row r="50" spans="2:56" s="1" customFormat="1" ht="13.7" customHeight="1">
      <c r="B50" s="34"/>
      <c r="C50" s="29" t="s">
        <v>32</v>
      </c>
      <c r="D50" s="35"/>
      <c r="E50" s="35"/>
      <c r="F50" s="35"/>
      <c r="G50" s="35"/>
      <c r="H50" s="35"/>
      <c r="I50" s="35"/>
      <c r="J50" s="35"/>
      <c r="K50" s="35"/>
      <c r="L50" s="35" t="str">
        <f>IF(E14="Vyplň údaj","",E14)</f>
        <v/>
      </c>
      <c r="M50" s="35"/>
      <c r="N50" s="35"/>
      <c r="O50" s="35"/>
      <c r="P50" s="35"/>
      <c r="Q50" s="35"/>
      <c r="R50" s="35"/>
      <c r="S50" s="35"/>
      <c r="T50" s="35"/>
      <c r="U50" s="35"/>
      <c r="V50" s="35"/>
      <c r="W50" s="35"/>
      <c r="X50" s="35"/>
      <c r="Y50" s="35"/>
      <c r="Z50" s="35"/>
      <c r="AA50" s="35"/>
      <c r="AB50" s="35"/>
      <c r="AC50" s="35"/>
      <c r="AD50" s="35"/>
      <c r="AE50" s="35"/>
      <c r="AF50" s="35"/>
      <c r="AG50" s="35"/>
      <c r="AH50" s="35"/>
      <c r="AI50" s="29" t="s">
        <v>39</v>
      </c>
      <c r="AJ50" s="35"/>
      <c r="AK50" s="35"/>
      <c r="AL50" s="35"/>
      <c r="AM50" s="345" t="str">
        <f>IF(E20="","",E20)</f>
        <v>Ing. Václav Pastirik</v>
      </c>
      <c r="AN50" s="346"/>
      <c r="AO50" s="346"/>
      <c r="AP50" s="346"/>
      <c r="AQ50" s="35"/>
      <c r="AR50" s="38"/>
      <c r="AS50" s="341"/>
      <c r="AT50" s="342"/>
      <c r="AU50" s="58"/>
      <c r="AV50" s="58"/>
      <c r="AW50" s="58"/>
      <c r="AX50" s="58"/>
      <c r="AY50" s="58"/>
      <c r="AZ50" s="58"/>
      <c r="BA50" s="58"/>
      <c r="BB50" s="58"/>
      <c r="BC50" s="58"/>
      <c r="BD50" s="59"/>
    </row>
    <row r="51" spans="2:56" s="1" customFormat="1" ht="10.9" customHeight="1">
      <c r="B51" s="34"/>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8"/>
      <c r="AS51" s="343"/>
      <c r="AT51" s="344"/>
      <c r="AU51" s="60"/>
      <c r="AV51" s="60"/>
      <c r="AW51" s="60"/>
      <c r="AX51" s="60"/>
      <c r="AY51" s="60"/>
      <c r="AZ51" s="60"/>
      <c r="BA51" s="60"/>
      <c r="BB51" s="60"/>
      <c r="BC51" s="60"/>
      <c r="BD51" s="61"/>
    </row>
    <row r="52" spans="2:56" s="1" customFormat="1" ht="29.25" customHeight="1">
      <c r="B52" s="34"/>
      <c r="C52" s="365" t="s">
        <v>59</v>
      </c>
      <c r="D52" s="359"/>
      <c r="E52" s="359"/>
      <c r="F52" s="359"/>
      <c r="G52" s="359"/>
      <c r="H52" s="62"/>
      <c r="I52" s="358" t="s">
        <v>60</v>
      </c>
      <c r="J52" s="359"/>
      <c r="K52" s="359"/>
      <c r="L52" s="359"/>
      <c r="M52" s="359"/>
      <c r="N52" s="359"/>
      <c r="O52" s="359"/>
      <c r="P52" s="359"/>
      <c r="Q52" s="359"/>
      <c r="R52" s="359"/>
      <c r="S52" s="359"/>
      <c r="T52" s="359"/>
      <c r="U52" s="359"/>
      <c r="V52" s="359"/>
      <c r="W52" s="359"/>
      <c r="X52" s="359"/>
      <c r="Y52" s="359"/>
      <c r="Z52" s="359"/>
      <c r="AA52" s="359"/>
      <c r="AB52" s="359"/>
      <c r="AC52" s="359"/>
      <c r="AD52" s="359"/>
      <c r="AE52" s="359"/>
      <c r="AF52" s="359"/>
      <c r="AG52" s="360" t="s">
        <v>61</v>
      </c>
      <c r="AH52" s="359"/>
      <c r="AI52" s="359"/>
      <c r="AJ52" s="359"/>
      <c r="AK52" s="359"/>
      <c r="AL52" s="359"/>
      <c r="AM52" s="359"/>
      <c r="AN52" s="358" t="s">
        <v>62</v>
      </c>
      <c r="AO52" s="359"/>
      <c r="AP52" s="359"/>
      <c r="AQ52" s="63" t="s">
        <v>63</v>
      </c>
      <c r="AR52" s="38"/>
      <c r="AS52" s="64" t="s">
        <v>64</v>
      </c>
      <c r="AT52" s="65" t="s">
        <v>65</v>
      </c>
      <c r="AU52" s="65" t="s">
        <v>66</v>
      </c>
      <c r="AV52" s="65" t="s">
        <v>67</v>
      </c>
      <c r="AW52" s="65" t="s">
        <v>68</v>
      </c>
      <c r="AX52" s="65" t="s">
        <v>69</v>
      </c>
      <c r="AY52" s="65" t="s">
        <v>70</v>
      </c>
      <c r="AZ52" s="65" t="s">
        <v>71</v>
      </c>
      <c r="BA52" s="65" t="s">
        <v>72</v>
      </c>
      <c r="BB52" s="65" t="s">
        <v>73</v>
      </c>
      <c r="BC52" s="65" t="s">
        <v>74</v>
      </c>
      <c r="BD52" s="66" t="s">
        <v>75</v>
      </c>
    </row>
    <row r="53" spans="2:56" s="1" customFormat="1" ht="10.9" customHeight="1">
      <c r="B53" s="34"/>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8"/>
      <c r="AS53" s="67"/>
      <c r="AT53" s="68"/>
      <c r="AU53" s="68"/>
      <c r="AV53" s="68"/>
      <c r="AW53" s="68"/>
      <c r="AX53" s="68"/>
      <c r="AY53" s="68"/>
      <c r="AZ53" s="68"/>
      <c r="BA53" s="68"/>
      <c r="BB53" s="68"/>
      <c r="BC53" s="68"/>
      <c r="BD53" s="69"/>
    </row>
    <row r="54" spans="2:90" s="4" customFormat="1" ht="32.45" customHeight="1">
      <c r="B54" s="70"/>
      <c r="C54" s="71" t="s">
        <v>76</v>
      </c>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363">
        <f>ROUND(SUM(AG55:AG60),2)</f>
        <v>0</v>
      </c>
      <c r="AH54" s="363"/>
      <c r="AI54" s="363"/>
      <c r="AJ54" s="363"/>
      <c r="AK54" s="363"/>
      <c r="AL54" s="363"/>
      <c r="AM54" s="363"/>
      <c r="AN54" s="364">
        <f aca="true" t="shared" si="0" ref="AN54:AN60">SUM(AG54,AT54)</f>
        <v>0</v>
      </c>
      <c r="AO54" s="364"/>
      <c r="AP54" s="364"/>
      <c r="AQ54" s="74" t="s">
        <v>19</v>
      </c>
      <c r="AR54" s="75"/>
      <c r="AS54" s="76">
        <f>ROUND(SUM(AS55:AS60),2)</f>
        <v>0</v>
      </c>
      <c r="AT54" s="77">
        <f aca="true" t="shared" si="1" ref="AT54:AT60">ROUND(SUM(AV54:AW54),2)</f>
        <v>0</v>
      </c>
      <c r="AU54" s="78">
        <f>ROUND(SUM(AU55:AU60),5)</f>
        <v>0</v>
      </c>
      <c r="AV54" s="77">
        <f>ROUND(AZ54*L29,2)</f>
        <v>0</v>
      </c>
      <c r="AW54" s="77">
        <f>ROUND(BA54*L30,2)</f>
        <v>0</v>
      </c>
      <c r="AX54" s="77">
        <f>ROUND(BB54*L29,2)</f>
        <v>0</v>
      </c>
      <c r="AY54" s="77">
        <f>ROUND(BC54*L30,2)</f>
        <v>0</v>
      </c>
      <c r="AZ54" s="77">
        <f>ROUND(SUM(AZ55:AZ60),2)</f>
        <v>0</v>
      </c>
      <c r="BA54" s="77">
        <f>ROUND(SUM(BA55:BA60),2)</f>
        <v>0</v>
      </c>
      <c r="BB54" s="77">
        <f>ROUND(SUM(BB55:BB60),2)</f>
        <v>0</v>
      </c>
      <c r="BC54" s="77">
        <f>ROUND(SUM(BC55:BC60),2)</f>
        <v>0</v>
      </c>
      <c r="BD54" s="79">
        <f>ROUND(SUM(BD55:BD60),2)</f>
        <v>0</v>
      </c>
      <c r="BS54" s="80" t="s">
        <v>77</v>
      </c>
      <c r="BT54" s="80" t="s">
        <v>78</v>
      </c>
      <c r="BU54" s="81" t="s">
        <v>79</v>
      </c>
      <c r="BV54" s="80" t="s">
        <v>80</v>
      </c>
      <c r="BW54" s="80" t="s">
        <v>5</v>
      </c>
      <c r="BX54" s="80" t="s">
        <v>81</v>
      </c>
      <c r="CL54" s="80" t="s">
        <v>19</v>
      </c>
    </row>
    <row r="55" spans="1:91" s="5" customFormat="1" ht="27" customHeight="1">
      <c r="A55" s="82" t="s">
        <v>82</v>
      </c>
      <c r="B55" s="83"/>
      <c r="C55" s="84"/>
      <c r="D55" s="366" t="s">
        <v>83</v>
      </c>
      <c r="E55" s="366"/>
      <c r="F55" s="366"/>
      <c r="G55" s="366"/>
      <c r="H55" s="366"/>
      <c r="I55" s="85"/>
      <c r="J55" s="366" t="s">
        <v>84</v>
      </c>
      <c r="K55" s="366"/>
      <c r="L55" s="366"/>
      <c r="M55" s="366"/>
      <c r="N55" s="366"/>
      <c r="O55" s="366"/>
      <c r="P55" s="366"/>
      <c r="Q55" s="366"/>
      <c r="R55" s="366"/>
      <c r="S55" s="366"/>
      <c r="T55" s="366"/>
      <c r="U55" s="366"/>
      <c r="V55" s="366"/>
      <c r="W55" s="366"/>
      <c r="X55" s="366"/>
      <c r="Y55" s="366"/>
      <c r="Z55" s="366"/>
      <c r="AA55" s="366"/>
      <c r="AB55" s="366"/>
      <c r="AC55" s="366"/>
      <c r="AD55" s="366"/>
      <c r="AE55" s="366"/>
      <c r="AF55" s="366"/>
      <c r="AG55" s="361">
        <f>'01 - ZATEPLENÍ A SÚ OBVOD...'!J30</f>
        <v>0</v>
      </c>
      <c r="AH55" s="362"/>
      <c r="AI55" s="362"/>
      <c r="AJ55" s="362"/>
      <c r="AK55" s="362"/>
      <c r="AL55" s="362"/>
      <c r="AM55" s="362"/>
      <c r="AN55" s="361">
        <f t="shared" si="0"/>
        <v>0</v>
      </c>
      <c r="AO55" s="362"/>
      <c r="AP55" s="362"/>
      <c r="AQ55" s="86" t="s">
        <v>85</v>
      </c>
      <c r="AR55" s="87"/>
      <c r="AS55" s="88">
        <v>0</v>
      </c>
      <c r="AT55" s="89">
        <f t="shared" si="1"/>
        <v>0</v>
      </c>
      <c r="AU55" s="90">
        <f>'01 - ZATEPLENÍ A SÚ OBVOD...'!P94</f>
        <v>0</v>
      </c>
      <c r="AV55" s="89">
        <f>'01 - ZATEPLENÍ A SÚ OBVOD...'!J33</f>
        <v>0</v>
      </c>
      <c r="AW55" s="89">
        <f>'01 - ZATEPLENÍ A SÚ OBVOD...'!J34</f>
        <v>0</v>
      </c>
      <c r="AX55" s="89">
        <f>'01 - ZATEPLENÍ A SÚ OBVOD...'!J35</f>
        <v>0</v>
      </c>
      <c r="AY55" s="89">
        <f>'01 - ZATEPLENÍ A SÚ OBVOD...'!J36</f>
        <v>0</v>
      </c>
      <c r="AZ55" s="89">
        <f>'01 - ZATEPLENÍ A SÚ OBVOD...'!F33</f>
        <v>0</v>
      </c>
      <c r="BA55" s="89">
        <f>'01 - ZATEPLENÍ A SÚ OBVOD...'!F34</f>
        <v>0</v>
      </c>
      <c r="BB55" s="89">
        <f>'01 - ZATEPLENÍ A SÚ OBVOD...'!F35</f>
        <v>0</v>
      </c>
      <c r="BC55" s="89">
        <f>'01 - ZATEPLENÍ A SÚ OBVOD...'!F36</f>
        <v>0</v>
      </c>
      <c r="BD55" s="91">
        <f>'01 - ZATEPLENÍ A SÚ OBVOD...'!F37</f>
        <v>0</v>
      </c>
      <c r="BT55" s="92" t="s">
        <v>86</v>
      </c>
      <c r="BV55" s="92" t="s">
        <v>80</v>
      </c>
      <c r="BW55" s="92" t="s">
        <v>87</v>
      </c>
      <c r="BX55" s="92" t="s">
        <v>5</v>
      </c>
      <c r="CL55" s="92" t="s">
        <v>19</v>
      </c>
      <c r="CM55" s="92" t="s">
        <v>88</v>
      </c>
    </row>
    <row r="56" spans="1:91" s="5" customFormat="1" ht="27" customHeight="1">
      <c r="A56" s="82" t="s">
        <v>82</v>
      </c>
      <c r="B56" s="83"/>
      <c r="C56" s="84"/>
      <c r="D56" s="366" t="s">
        <v>89</v>
      </c>
      <c r="E56" s="366"/>
      <c r="F56" s="366"/>
      <c r="G56" s="366"/>
      <c r="H56" s="366"/>
      <c r="I56" s="85"/>
      <c r="J56" s="366" t="s">
        <v>90</v>
      </c>
      <c r="K56" s="366"/>
      <c r="L56" s="366"/>
      <c r="M56" s="366"/>
      <c r="N56" s="366"/>
      <c r="O56" s="366"/>
      <c r="P56" s="366"/>
      <c r="Q56" s="366"/>
      <c r="R56" s="366"/>
      <c r="S56" s="366"/>
      <c r="T56" s="366"/>
      <c r="U56" s="366"/>
      <c r="V56" s="366"/>
      <c r="W56" s="366"/>
      <c r="X56" s="366"/>
      <c r="Y56" s="366"/>
      <c r="Z56" s="366"/>
      <c r="AA56" s="366"/>
      <c r="AB56" s="366"/>
      <c r="AC56" s="366"/>
      <c r="AD56" s="366"/>
      <c r="AE56" s="366"/>
      <c r="AF56" s="366"/>
      <c r="AG56" s="361">
        <f>'02 - VÝMĚNA STAVEBNÍCH VÝ...'!J30</f>
        <v>0</v>
      </c>
      <c r="AH56" s="362"/>
      <c r="AI56" s="362"/>
      <c r="AJ56" s="362"/>
      <c r="AK56" s="362"/>
      <c r="AL56" s="362"/>
      <c r="AM56" s="362"/>
      <c r="AN56" s="361">
        <f t="shared" si="0"/>
        <v>0</v>
      </c>
      <c r="AO56" s="362"/>
      <c r="AP56" s="362"/>
      <c r="AQ56" s="86" t="s">
        <v>85</v>
      </c>
      <c r="AR56" s="87"/>
      <c r="AS56" s="88">
        <v>0</v>
      </c>
      <c r="AT56" s="89">
        <f t="shared" si="1"/>
        <v>0</v>
      </c>
      <c r="AU56" s="90">
        <f>'02 - VÝMĚNA STAVEBNÍCH VÝ...'!P90</f>
        <v>0</v>
      </c>
      <c r="AV56" s="89">
        <f>'02 - VÝMĚNA STAVEBNÍCH VÝ...'!J33</f>
        <v>0</v>
      </c>
      <c r="AW56" s="89">
        <f>'02 - VÝMĚNA STAVEBNÍCH VÝ...'!J34</f>
        <v>0</v>
      </c>
      <c r="AX56" s="89">
        <f>'02 - VÝMĚNA STAVEBNÍCH VÝ...'!J35</f>
        <v>0</v>
      </c>
      <c r="AY56" s="89">
        <f>'02 - VÝMĚNA STAVEBNÍCH VÝ...'!J36</f>
        <v>0</v>
      </c>
      <c r="AZ56" s="89">
        <f>'02 - VÝMĚNA STAVEBNÍCH VÝ...'!F33</f>
        <v>0</v>
      </c>
      <c r="BA56" s="89">
        <f>'02 - VÝMĚNA STAVEBNÍCH VÝ...'!F34</f>
        <v>0</v>
      </c>
      <c r="BB56" s="89">
        <f>'02 - VÝMĚNA STAVEBNÍCH VÝ...'!F35</f>
        <v>0</v>
      </c>
      <c r="BC56" s="89">
        <f>'02 - VÝMĚNA STAVEBNÍCH VÝ...'!F36</f>
        <v>0</v>
      </c>
      <c r="BD56" s="91">
        <f>'02 - VÝMĚNA STAVEBNÍCH VÝ...'!F37</f>
        <v>0</v>
      </c>
      <c r="BT56" s="92" t="s">
        <v>86</v>
      </c>
      <c r="BV56" s="92" t="s">
        <v>80</v>
      </c>
      <c r="BW56" s="92" t="s">
        <v>91</v>
      </c>
      <c r="BX56" s="92" t="s">
        <v>5</v>
      </c>
      <c r="CL56" s="92" t="s">
        <v>19</v>
      </c>
      <c r="CM56" s="92" t="s">
        <v>88</v>
      </c>
    </row>
    <row r="57" spans="1:91" s="5" customFormat="1" ht="16.5" customHeight="1">
      <c r="A57" s="82" t="s">
        <v>82</v>
      </c>
      <c r="B57" s="83"/>
      <c r="C57" s="84"/>
      <c r="D57" s="366" t="s">
        <v>92</v>
      </c>
      <c r="E57" s="366"/>
      <c r="F57" s="366"/>
      <c r="G57" s="366"/>
      <c r="H57" s="366"/>
      <c r="I57" s="85"/>
      <c r="J57" s="366" t="s">
        <v>93</v>
      </c>
      <c r="K57" s="366"/>
      <c r="L57" s="366"/>
      <c r="M57" s="366"/>
      <c r="N57" s="366"/>
      <c r="O57" s="366"/>
      <c r="P57" s="366"/>
      <c r="Q57" s="366"/>
      <c r="R57" s="366"/>
      <c r="S57" s="366"/>
      <c r="T57" s="366"/>
      <c r="U57" s="366"/>
      <c r="V57" s="366"/>
      <c r="W57" s="366"/>
      <c r="X57" s="366"/>
      <c r="Y57" s="366"/>
      <c r="Z57" s="366"/>
      <c r="AA57" s="366"/>
      <c r="AB57" s="366"/>
      <c r="AC57" s="366"/>
      <c r="AD57" s="366"/>
      <c r="AE57" s="366"/>
      <c r="AF57" s="366"/>
      <c r="AG57" s="361">
        <f>'03 - STAVEBNÍ ÚPRAVY BALKÓNŮ'!J30</f>
        <v>0</v>
      </c>
      <c r="AH57" s="362"/>
      <c r="AI57" s="362"/>
      <c r="AJ57" s="362"/>
      <c r="AK57" s="362"/>
      <c r="AL57" s="362"/>
      <c r="AM57" s="362"/>
      <c r="AN57" s="361">
        <f t="shared" si="0"/>
        <v>0</v>
      </c>
      <c r="AO57" s="362"/>
      <c r="AP57" s="362"/>
      <c r="AQ57" s="86" t="s">
        <v>85</v>
      </c>
      <c r="AR57" s="87"/>
      <c r="AS57" s="88">
        <v>0</v>
      </c>
      <c r="AT57" s="89">
        <f t="shared" si="1"/>
        <v>0</v>
      </c>
      <c r="AU57" s="90">
        <f>'03 - STAVEBNÍ ÚPRAVY BALKÓNŮ'!P91</f>
        <v>0</v>
      </c>
      <c r="AV57" s="89">
        <f>'03 - STAVEBNÍ ÚPRAVY BALKÓNŮ'!J33</f>
        <v>0</v>
      </c>
      <c r="AW57" s="89">
        <f>'03 - STAVEBNÍ ÚPRAVY BALKÓNŮ'!J34</f>
        <v>0</v>
      </c>
      <c r="AX57" s="89">
        <f>'03 - STAVEBNÍ ÚPRAVY BALKÓNŮ'!J35</f>
        <v>0</v>
      </c>
      <c r="AY57" s="89">
        <f>'03 - STAVEBNÍ ÚPRAVY BALKÓNŮ'!J36</f>
        <v>0</v>
      </c>
      <c r="AZ57" s="89">
        <f>'03 - STAVEBNÍ ÚPRAVY BALKÓNŮ'!F33</f>
        <v>0</v>
      </c>
      <c r="BA57" s="89">
        <f>'03 - STAVEBNÍ ÚPRAVY BALKÓNŮ'!F34</f>
        <v>0</v>
      </c>
      <c r="BB57" s="89">
        <f>'03 - STAVEBNÍ ÚPRAVY BALKÓNŮ'!F35</f>
        <v>0</v>
      </c>
      <c r="BC57" s="89">
        <f>'03 - STAVEBNÍ ÚPRAVY BALKÓNŮ'!F36</f>
        <v>0</v>
      </c>
      <c r="BD57" s="91">
        <f>'03 - STAVEBNÍ ÚPRAVY BALKÓNŮ'!F37</f>
        <v>0</v>
      </c>
      <c r="BT57" s="92" t="s">
        <v>86</v>
      </c>
      <c r="BV57" s="92" t="s">
        <v>80</v>
      </c>
      <c r="BW57" s="92" t="s">
        <v>94</v>
      </c>
      <c r="BX57" s="92" t="s">
        <v>5</v>
      </c>
      <c r="CL57" s="92" t="s">
        <v>19</v>
      </c>
      <c r="CM57" s="92" t="s">
        <v>88</v>
      </c>
    </row>
    <row r="58" spans="1:91" s="5" customFormat="1" ht="27" customHeight="1">
      <c r="A58" s="82" t="s">
        <v>82</v>
      </c>
      <c r="B58" s="83"/>
      <c r="C58" s="84"/>
      <c r="D58" s="366" t="s">
        <v>95</v>
      </c>
      <c r="E58" s="366"/>
      <c r="F58" s="366"/>
      <c r="G58" s="366"/>
      <c r="H58" s="366"/>
      <c r="I58" s="85"/>
      <c r="J58" s="366" t="s">
        <v>96</v>
      </c>
      <c r="K58" s="366"/>
      <c r="L58" s="366"/>
      <c r="M58" s="366"/>
      <c r="N58" s="366"/>
      <c r="O58" s="366"/>
      <c r="P58" s="366"/>
      <c r="Q58" s="366"/>
      <c r="R58" s="366"/>
      <c r="S58" s="366"/>
      <c r="T58" s="366"/>
      <c r="U58" s="366"/>
      <c r="V58" s="366"/>
      <c r="W58" s="366"/>
      <c r="X58" s="366"/>
      <c r="Y58" s="366"/>
      <c r="Z58" s="366"/>
      <c r="AA58" s="366"/>
      <c r="AB58" s="366"/>
      <c r="AC58" s="366"/>
      <c r="AD58" s="366"/>
      <c r="AE58" s="366"/>
      <c r="AF58" s="366"/>
      <c r="AG58" s="361">
        <f>'04 - STAVEBNÍ ÚPRAVY STŘE...'!J30</f>
        <v>0</v>
      </c>
      <c r="AH58" s="362"/>
      <c r="AI58" s="362"/>
      <c r="AJ58" s="362"/>
      <c r="AK58" s="362"/>
      <c r="AL58" s="362"/>
      <c r="AM58" s="362"/>
      <c r="AN58" s="361">
        <f t="shared" si="0"/>
        <v>0</v>
      </c>
      <c r="AO58" s="362"/>
      <c r="AP58" s="362"/>
      <c r="AQ58" s="86" t="s">
        <v>85</v>
      </c>
      <c r="AR58" s="87"/>
      <c r="AS58" s="88">
        <v>0</v>
      </c>
      <c r="AT58" s="89">
        <f t="shared" si="1"/>
        <v>0</v>
      </c>
      <c r="AU58" s="90">
        <f>'04 - STAVEBNÍ ÚPRAVY STŘE...'!P88</f>
        <v>0</v>
      </c>
      <c r="AV58" s="89">
        <f>'04 - STAVEBNÍ ÚPRAVY STŘE...'!J33</f>
        <v>0</v>
      </c>
      <c r="AW58" s="89">
        <f>'04 - STAVEBNÍ ÚPRAVY STŘE...'!J34</f>
        <v>0</v>
      </c>
      <c r="AX58" s="89">
        <f>'04 - STAVEBNÍ ÚPRAVY STŘE...'!J35</f>
        <v>0</v>
      </c>
      <c r="AY58" s="89">
        <f>'04 - STAVEBNÍ ÚPRAVY STŘE...'!J36</f>
        <v>0</v>
      </c>
      <c r="AZ58" s="89">
        <f>'04 - STAVEBNÍ ÚPRAVY STŘE...'!F33</f>
        <v>0</v>
      </c>
      <c r="BA58" s="89">
        <f>'04 - STAVEBNÍ ÚPRAVY STŘE...'!F34</f>
        <v>0</v>
      </c>
      <c r="BB58" s="89">
        <f>'04 - STAVEBNÍ ÚPRAVY STŘE...'!F35</f>
        <v>0</v>
      </c>
      <c r="BC58" s="89">
        <f>'04 - STAVEBNÍ ÚPRAVY STŘE...'!F36</f>
        <v>0</v>
      </c>
      <c r="BD58" s="91">
        <f>'04 - STAVEBNÍ ÚPRAVY STŘE...'!F37</f>
        <v>0</v>
      </c>
      <c r="BT58" s="92" t="s">
        <v>86</v>
      </c>
      <c r="BV58" s="92" t="s">
        <v>80</v>
      </c>
      <c r="BW58" s="92" t="s">
        <v>97</v>
      </c>
      <c r="BX58" s="92" t="s">
        <v>5</v>
      </c>
      <c r="CL58" s="92" t="s">
        <v>19</v>
      </c>
      <c r="CM58" s="92" t="s">
        <v>88</v>
      </c>
    </row>
    <row r="59" spans="1:91" s="5" customFormat="1" ht="16.5" customHeight="1">
      <c r="A59" s="82" t="s">
        <v>82</v>
      </c>
      <c r="B59" s="83"/>
      <c r="C59" s="84"/>
      <c r="D59" s="366" t="s">
        <v>98</v>
      </c>
      <c r="E59" s="366"/>
      <c r="F59" s="366"/>
      <c r="G59" s="366"/>
      <c r="H59" s="366"/>
      <c r="I59" s="85"/>
      <c r="J59" s="366" t="s">
        <v>99</v>
      </c>
      <c r="K59" s="366"/>
      <c r="L59" s="366"/>
      <c r="M59" s="366"/>
      <c r="N59" s="366"/>
      <c r="O59" s="366"/>
      <c r="P59" s="366"/>
      <c r="Q59" s="366"/>
      <c r="R59" s="366"/>
      <c r="S59" s="366"/>
      <c r="T59" s="366"/>
      <c r="U59" s="366"/>
      <c r="V59" s="366"/>
      <c r="W59" s="366"/>
      <c r="X59" s="366"/>
      <c r="Y59" s="366"/>
      <c r="Z59" s="366"/>
      <c r="AA59" s="366"/>
      <c r="AB59" s="366"/>
      <c r="AC59" s="366"/>
      <c r="AD59" s="366"/>
      <c r="AE59" s="366"/>
      <c r="AF59" s="366"/>
      <c r="AG59" s="361">
        <f>'05 - TERÉNNÍ ÚPRAVY'!J30</f>
        <v>0</v>
      </c>
      <c r="AH59" s="362"/>
      <c r="AI59" s="362"/>
      <c r="AJ59" s="362"/>
      <c r="AK59" s="362"/>
      <c r="AL59" s="362"/>
      <c r="AM59" s="362"/>
      <c r="AN59" s="361">
        <f t="shared" si="0"/>
        <v>0</v>
      </c>
      <c r="AO59" s="362"/>
      <c r="AP59" s="362"/>
      <c r="AQ59" s="86" t="s">
        <v>85</v>
      </c>
      <c r="AR59" s="87"/>
      <c r="AS59" s="88">
        <v>0</v>
      </c>
      <c r="AT59" s="89">
        <f t="shared" si="1"/>
        <v>0</v>
      </c>
      <c r="AU59" s="90">
        <f>'05 - TERÉNNÍ ÚPRAVY'!P90</f>
        <v>0</v>
      </c>
      <c r="AV59" s="89">
        <f>'05 - TERÉNNÍ ÚPRAVY'!J33</f>
        <v>0</v>
      </c>
      <c r="AW59" s="89">
        <f>'05 - TERÉNNÍ ÚPRAVY'!J34</f>
        <v>0</v>
      </c>
      <c r="AX59" s="89">
        <f>'05 - TERÉNNÍ ÚPRAVY'!J35</f>
        <v>0</v>
      </c>
      <c r="AY59" s="89">
        <f>'05 - TERÉNNÍ ÚPRAVY'!J36</f>
        <v>0</v>
      </c>
      <c r="AZ59" s="89">
        <f>'05 - TERÉNNÍ ÚPRAVY'!F33</f>
        <v>0</v>
      </c>
      <c r="BA59" s="89">
        <f>'05 - TERÉNNÍ ÚPRAVY'!F34</f>
        <v>0</v>
      </c>
      <c r="BB59" s="89">
        <f>'05 - TERÉNNÍ ÚPRAVY'!F35</f>
        <v>0</v>
      </c>
      <c r="BC59" s="89">
        <f>'05 - TERÉNNÍ ÚPRAVY'!F36</f>
        <v>0</v>
      </c>
      <c r="BD59" s="91">
        <f>'05 - TERÉNNÍ ÚPRAVY'!F37</f>
        <v>0</v>
      </c>
      <c r="BT59" s="92" t="s">
        <v>86</v>
      </c>
      <c r="BV59" s="92" t="s">
        <v>80</v>
      </c>
      <c r="BW59" s="92" t="s">
        <v>100</v>
      </c>
      <c r="BX59" s="92" t="s">
        <v>5</v>
      </c>
      <c r="CL59" s="92" t="s">
        <v>19</v>
      </c>
      <c r="CM59" s="92" t="s">
        <v>88</v>
      </c>
    </row>
    <row r="60" spans="1:91" s="5" customFormat="1" ht="16.5" customHeight="1">
      <c r="A60" s="82" t="s">
        <v>82</v>
      </c>
      <c r="B60" s="83"/>
      <c r="C60" s="84"/>
      <c r="D60" s="366" t="s">
        <v>101</v>
      </c>
      <c r="E60" s="366"/>
      <c r="F60" s="366"/>
      <c r="G60" s="366"/>
      <c r="H60" s="366"/>
      <c r="I60" s="85"/>
      <c r="J60" s="366" t="s">
        <v>102</v>
      </c>
      <c r="K60" s="366"/>
      <c r="L60" s="366"/>
      <c r="M60" s="366"/>
      <c r="N60" s="366"/>
      <c r="O60" s="366"/>
      <c r="P60" s="366"/>
      <c r="Q60" s="366"/>
      <c r="R60" s="366"/>
      <c r="S60" s="366"/>
      <c r="T60" s="366"/>
      <c r="U60" s="366"/>
      <c r="V60" s="366"/>
      <c r="W60" s="366"/>
      <c r="X60" s="366"/>
      <c r="Y60" s="366"/>
      <c r="Z60" s="366"/>
      <c r="AA60" s="366"/>
      <c r="AB60" s="366"/>
      <c r="AC60" s="366"/>
      <c r="AD60" s="366"/>
      <c r="AE60" s="366"/>
      <c r="AF60" s="366"/>
      <c r="AG60" s="361">
        <f>'06 - VRN'!J30</f>
        <v>0</v>
      </c>
      <c r="AH60" s="362"/>
      <c r="AI60" s="362"/>
      <c r="AJ60" s="362"/>
      <c r="AK60" s="362"/>
      <c r="AL60" s="362"/>
      <c r="AM60" s="362"/>
      <c r="AN60" s="361">
        <f t="shared" si="0"/>
        <v>0</v>
      </c>
      <c r="AO60" s="362"/>
      <c r="AP60" s="362"/>
      <c r="AQ60" s="86" t="s">
        <v>103</v>
      </c>
      <c r="AR60" s="87"/>
      <c r="AS60" s="93">
        <v>0</v>
      </c>
      <c r="AT60" s="94">
        <f t="shared" si="1"/>
        <v>0</v>
      </c>
      <c r="AU60" s="95">
        <f>'06 - VRN'!P84</f>
        <v>0</v>
      </c>
      <c r="AV60" s="94">
        <f>'06 - VRN'!J33</f>
        <v>0</v>
      </c>
      <c r="AW60" s="94">
        <f>'06 - VRN'!J34</f>
        <v>0</v>
      </c>
      <c r="AX60" s="94">
        <f>'06 - VRN'!J35</f>
        <v>0</v>
      </c>
      <c r="AY60" s="94">
        <f>'06 - VRN'!J36</f>
        <v>0</v>
      </c>
      <c r="AZ60" s="94">
        <f>'06 - VRN'!F33</f>
        <v>0</v>
      </c>
      <c r="BA60" s="94">
        <f>'06 - VRN'!F34</f>
        <v>0</v>
      </c>
      <c r="BB60" s="94">
        <f>'06 - VRN'!F35</f>
        <v>0</v>
      </c>
      <c r="BC60" s="94">
        <f>'06 - VRN'!F36</f>
        <v>0</v>
      </c>
      <c r="BD60" s="96">
        <f>'06 - VRN'!F37</f>
        <v>0</v>
      </c>
      <c r="BT60" s="92" t="s">
        <v>86</v>
      </c>
      <c r="BV60" s="92" t="s">
        <v>80</v>
      </c>
      <c r="BW60" s="92" t="s">
        <v>104</v>
      </c>
      <c r="BX60" s="92" t="s">
        <v>5</v>
      </c>
      <c r="CL60" s="92" t="s">
        <v>19</v>
      </c>
      <c r="CM60" s="92" t="s">
        <v>88</v>
      </c>
    </row>
    <row r="61" spans="2:44" s="1" customFormat="1" ht="30" customHeight="1">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8"/>
    </row>
    <row r="62" spans="2:44" s="1" customFormat="1" ht="6.95" customHeight="1">
      <c r="B62" s="46"/>
      <c r="C62" s="47"/>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38"/>
    </row>
  </sheetData>
  <sheetProtection algorithmName="SHA-512" hashValue="jxe6mXdJOYNpB6w5ZtyLApOk8MCoDsQXMEs+R/E/ZDKWJWGokMc8/dxSFjvY1aCYTGOiuxfOpe1N+m8GrOK7JA==" saltValue="HWZHpo2DzhWq9xyEicc0bDK6O/H1CflMFesc8vMofZFAuvuIoy75HYodRhdBoymkxxc2O23WV9Q3JezVqJCa8Q==" spinCount="100000" sheet="1" objects="1" scenarios="1" formatColumns="0" formatRows="0"/>
  <mergeCells count="62">
    <mergeCell ref="D60:H60"/>
    <mergeCell ref="J60:AF60"/>
    <mergeCell ref="D57:H57"/>
    <mergeCell ref="J57:AF57"/>
    <mergeCell ref="D58:H58"/>
    <mergeCell ref="J58:AF58"/>
    <mergeCell ref="D59:H59"/>
    <mergeCell ref="J59:AF59"/>
    <mergeCell ref="C52:G52"/>
    <mergeCell ref="I52:AF52"/>
    <mergeCell ref="D55:H55"/>
    <mergeCell ref="J55:AF55"/>
    <mergeCell ref="D56:H56"/>
    <mergeCell ref="J56:AF56"/>
    <mergeCell ref="AN59:AP59"/>
    <mergeCell ref="AG59:AM59"/>
    <mergeCell ref="AN60:AP60"/>
    <mergeCell ref="AG60:AM60"/>
    <mergeCell ref="AG54:AM54"/>
    <mergeCell ref="AN54:AP54"/>
    <mergeCell ref="AN56:AP56"/>
    <mergeCell ref="AG56:AM56"/>
    <mergeCell ref="AN57:AP57"/>
    <mergeCell ref="AG57:AM57"/>
    <mergeCell ref="AN58:AP58"/>
    <mergeCell ref="AG58:AM58"/>
    <mergeCell ref="L33:P33"/>
    <mergeCell ref="AN52:AP52"/>
    <mergeCell ref="AG52:AM52"/>
    <mergeCell ref="AN55:AP55"/>
    <mergeCell ref="AG55:AM55"/>
    <mergeCell ref="AS49:AT51"/>
    <mergeCell ref="AM50:AP50"/>
    <mergeCell ref="L45:AO45"/>
    <mergeCell ref="AM47:AN47"/>
    <mergeCell ref="AM49:AP49"/>
    <mergeCell ref="W33:AE33"/>
    <mergeCell ref="AK33:AO33"/>
    <mergeCell ref="X35:AB35"/>
    <mergeCell ref="AK35:AO35"/>
    <mergeCell ref="AR2:BE2"/>
    <mergeCell ref="K5:AO5"/>
    <mergeCell ref="K6:AO6"/>
    <mergeCell ref="E14:AJ14"/>
    <mergeCell ref="E23:AN23"/>
    <mergeCell ref="L28:P28"/>
    <mergeCell ref="W28:AE28"/>
    <mergeCell ref="AK28:AO28"/>
    <mergeCell ref="L29:P29"/>
    <mergeCell ref="L30:P30"/>
    <mergeCell ref="L31:P31"/>
    <mergeCell ref="L32:P32"/>
    <mergeCell ref="W31:AE31"/>
    <mergeCell ref="BE5:BE32"/>
    <mergeCell ref="AK26:AO26"/>
    <mergeCell ref="W29:AE29"/>
    <mergeCell ref="AK29:AO29"/>
    <mergeCell ref="W30:AE30"/>
    <mergeCell ref="AK30:AO30"/>
    <mergeCell ref="AK31:AO31"/>
    <mergeCell ref="W32:AE32"/>
    <mergeCell ref="AK32:AO32"/>
  </mergeCells>
  <hyperlinks>
    <hyperlink ref="A55" location="'01 - ZATEPLENÍ A SÚ OBVOD...'!C2" display="/"/>
    <hyperlink ref="A56" location="'02 - VÝMĚNA STAVEBNÍCH VÝ...'!C2" display="/"/>
    <hyperlink ref="A57" location="'03 - STAVEBNÍ ÚPRAVY BALKÓNŮ'!C2" display="/"/>
    <hyperlink ref="A58" location="'04 - STAVEBNÍ ÚPRAVY STŘE...'!C2" display="/"/>
    <hyperlink ref="A59" location="'05 - TERÉNNÍ ÚPRAVY'!C2" display="/"/>
    <hyperlink ref="A60" location="'06 - VRN'!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417"/>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97"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338"/>
      <c r="M2" s="338"/>
      <c r="N2" s="338"/>
      <c r="O2" s="338"/>
      <c r="P2" s="338"/>
      <c r="Q2" s="338"/>
      <c r="R2" s="338"/>
      <c r="S2" s="338"/>
      <c r="T2" s="338"/>
      <c r="U2" s="338"/>
      <c r="V2" s="338"/>
      <c r="AT2" s="17" t="s">
        <v>87</v>
      </c>
    </row>
    <row r="3" spans="2:46" ht="6.95" customHeight="1">
      <c r="B3" s="98"/>
      <c r="C3" s="99"/>
      <c r="D3" s="99"/>
      <c r="E3" s="99"/>
      <c r="F3" s="99"/>
      <c r="G3" s="99"/>
      <c r="H3" s="99"/>
      <c r="I3" s="100"/>
      <c r="J3" s="99"/>
      <c r="K3" s="99"/>
      <c r="L3" s="20"/>
      <c r="AT3" s="17" t="s">
        <v>88</v>
      </c>
    </row>
    <row r="4" spans="2:46" ht="24.95" customHeight="1">
      <c r="B4" s="20"/>
      <c r="D4" s="101" t="s">
        <v>105</v>
      </c>
      <c r="L4" s="20"/>
      <c r="M4" s="24" t="s">
        <v>10</v>
      </c>
      <c r="AT4" s="17" t="s">
        <v>4</v>
      </c>
    </row>
    <row r="5" spans="2:12" ht="6.95" customHeight="1">
      <c r="B5" s="20"/>
      <c r="L5" s="20"/>
    </row>
    <row r="6" spans="2:12" ht="12" customHeight="1">
      <c r="B6" s="20"/>
      <c r="D6" s="102" t="s">
        <v>16</v>
      </c>
      <c r="L6" s="20"/>
    </row>
    <row r="7" spans="2:12" ht="16.5" customHeight="1">
      <c r="B7" s="20"/>
      <c r="E7" s="367" t="str">
        <f>'Rekapitulace stavby'!K6</f>
        <v>REGENERACE PANELOVÉHO DOMU MATĚJE KOPECKÉHO 5, st.p.č. 2645, k.ú. CHEB, 650919</v>
      </c>
      <c r="F7" s="368"/>
      <c r="G7" s="368"/>
      <c r="H7" s="368"/>
      <c r="L7" s="20"/>
    </row>
    <row r="8" spans="2:12" s="1" customFormat="1" ht="12" customHeight="1">
      <c r="B8" s="38"/>
      <c r="D8" s="102" t="s">
        <v>106</v>
      </c>
      <c r="I8" s="103"/>
      <c r="L8" s="38"/>
    </row>
    <row r="9" spans="2:12" s="1" customFormat="1" ht="36.95" customHeight="1">
      <c r="B9" s="38"/>
      <c r="E9" s="369" t="s">
        <v>107</v>
      </c>
      <c r="F9" s="370"/>
      <c r="G9" s="370"/>
      <c r="H9" s="370"/>
      <c r="I9" s="103"/>
      <c r="L9" s="38"/>
    </row>
    <row r="10" spans="2:12" s="1" customFormat="1" ht="11.25">
      <c r="B10" s="38"/>
      <c r="I10" s="103"/>
      <c r="L10" s="38"/>
    </row>
    <row r="11" spans="2:12" s="1" customFormat="1" ht="12" customHeight="1">
      <c r="B11" s="38"/>
      <c r="D11" s="102" t="s">
        <v>18</v>
      </c>
      <c r="F11" s="17" t="s">
        <v>19</v>
      </c>
      <c r="I11" s="104" t="s">
        <v>20</v>
      </c>
      <c r="J11" s="17" t="s">
        <v>19</v>
      </c>
      <c r="L11" s="38"/>
    </row>
    <row r="12" spans="2:12" s="1" customFormat="1" ht="12" customHeight="1">
      <c r="B12" s="38"/>
      <c r="D12" s="102" t="s">
        <v>22</v>
      </c>
      <c r="F12" s="17" t="s">
        <v>23</v>
      </c>
      <c r="I12" s="104" t="s">
        <v>24</v>
      </c>
      <c r="J12" s="105" t="str">
        <f>'Rekapitulace stavby'!AN8</f>
        <v>3. 3. 2019</v>
      </c>
      <c r="L12" s="38"/>
    </row>
    <row r="13" spans="2:12" s="1" customFormat="1" ht="10.9" customHeight="1">
      <c r="B13" s="38"/>
      <c r="I13" s="103"/>
      <c r="L13" s="38"/>
    </row>
    <row r="14" spans="2:12" s="1" customFormat="1" ht="12" customHeight="1">
      <c r="B14" s="38"/>
      <c r="D14" s="102" t="s">
        <v>26</v>
      </c>
      <c r="I14" s="104" t="s">
        <v>27</v>
      </c>
      <c r="J14" s="17" t="s">
        <v>28</v>
      </c>
      <c r="L14" s="38"/>
    </row>
    <row r="15" spans="2:12" s="1" customFormat="1" ht="18" customHeight="1">
      <c r="B15" s="38"/>
      <c r="E15" s="17" t="s">
        <v>29</v>
      </c>
      <c r="I15" s="104" t="s">
        <v>30</v>
      </c>
      <c r="J15" s="17" t="s">
        <v>31</v>
      </c>
      <c r="L15" s="38"/>
    </row>
    <row r="16" spans="2:12" s="1" customFormat="1" ht="6.95" customHeight="1">
      <c r="B16" s="38"/>
      <c r="I16" s="103"/>
      <c r="L16" s="38"/>
    </row>
    <row r="17" spans="2:12" s="1" customFormat="1" ht="12" customHeight="1">
      <c r="B17" s="38"/>
      <c r="D17" s="102" t="s">
        <v>32</v>
      </c>
      <c r="I17" s="104" t="s">
        <v>27</v>
      </c>
      <c r="J17" s="30" t="str">
        <f>'Rekapitulace stavby'!AN13</f>
        <v>Vyplň údaj</v>
      </c>
      <c r="L17" s="38"/>
    </row>
    <row r="18" spans="2:12" s="1" customFormat="1" ht="18" customHeight="1">
      <c r="B18" s="38"/>
      <c r="E18" s="371" t="str">
        <f>'Rekapitulace stavby'!E14</f>
        <v>Vyplň údaj</v>
      </c>
      <c r="F18" s="372"/>
      <c r="G18" s="372"/>
      <c r="H18" s="372"/>
      <c r="I18" s="104" t="s">
        <v>30</v>
      </c>
      <c r="J18" s="30" t="str">
        <f>'Rekapitulace stavby'!AN14</f>
        <v>Vyplň údaj</v>
      </c>
      <c r="L18" s="38"/>
    </row>
    <row r="19" spans="2:12" s="1" customFormat="1" ht="6.95" customHeight="1">
      <c r="B19" s="38"/>
      <c r="I19" s="103"/>
      <c r="L19" s="38"/>
    </row>
    <row r="20" spans="2:12" s="1" customFormat="1" ht="12" customHeight="1">
      <c r="B20" s="38"/>
      <c r="D20" s="102" t="s">
        <v>34</v>
      </c>
      <c r="I20" s="104" t="s">
        <v>27</v>
      </c>
      <c r="J20" s="17" t="s">
        <v>35</v>
      </c>
      <c r="L20" s="38"/>
    </row>
    <row r="21" spans="2:12" s="1" customFormat="1" ht="18" customHeight="1">
      <c r="B21" s="38"/>
      <c r="E21" s="17" t="s">
        <v>36</v>
      </c>
      <c r="I21" s="104" t="s">
        <v>30</v>
      </c>
      <c r="J21" s="17" t="s">
        <v>37</v>
      </c>
      <c r="L21" s="38"/>
    </row>
    <row r="22" spans="2:12" s="1" customFormat="1" ht="6.95" customHeight="1">
      <c r="B22" s="38"/>
      <c r="I22" s="103"/>
      <c r="L22" s="38"/>
    </row>
    <row r="23" spans="2:12" s="1" customFormat="1" ht="12" customHeight="1">
      <c r="B23" s="38"/>
      <c r="D23" s="102" t="s">
        <v>39</v>
      </c>
      <c r="I23" s="104" t="s">
        <v>27</v>
      </c>
      <c r="J23" s="17" t="s">
        <v>40</v>
      </c>
      <c r="L23" s="38"/>
    </row>
    <row r="24" spans="2:12" s="1" customFormat="1" ht="18" customHeight="1">
      <c r="B24" s="38"/>
      <c r="E24" s="17" t="s">
        <v>41</v>
      </c>
      <c r="I24" s="104" t="s">
        <v>30</v>
      </c>
      <c r="J24" s="17" t="s">
        <v>19</v>
      </c>
      <c r="L24" s="38"/>
    </row>
    <row r="25" spans="2:12" s="1" customFormat="1" ht="6.95" customHeight="1">
      <c r="B25" s="38"/>
      <c r="I25" s="103"/>
      <c r="L25" s="38"/>
    </row>
    <row r="26" spans="2:12" s="1" customFormat="1" ht="12" customHeight="1">
      <c r="B26" s="38"/>
      <c r="D26" s="102" t="s">
        <v>42</v>
      </c>
      <c r="I26" s="103"/>
      <c r="L26" s="38"/>
    </row>
    <row r="27" spans="2:12" s="6" customFormat="1" ht="45" customHeight="1">
      <c r="B27" s="106"/>
      <c r="E27" s="373" t="s">
        <v>43</v>
      </c>
      <c r="F27" s="373"/>
      <c r="G27" s="373"/>
      <c r="H27" s="373"/>
      <c r="I27" s="107"/>
      <c r="L27" s="106"/>
    </row>
    <row r="28" spans="2:12" s="1" customFormat="1" ht="6.95" customHeight="1">
      <c r="B28" s="38"/>
      <c r="I28" s="103"/>
      <c r="L28" s="38"/>
    </row>
    <row r="29" spans="2:12" s="1" customFormat="1" ht="6.95" customHeight="1">
      <c r="B29" s="38"/>
      <c r="D29" s="56"/>
      <c r="E29" s="56"/>
      <c r="F29" s="56"/>
      <c r="G29" s="56"/>
      <c r="H29" s="56"/>
      <c r="I29" s="108"/>
      <c r="J29" s="56"/>
      <c r="K29" s="56"/>
      <c r="L29" s="38"/>
    </row>
    <row r="30" spans="2:12" s="1" customFormat="1" ht="25.35" customHeight="1">
      <c r="B30" s="38"/>
      <c r="D30" s="109" t="s">
        <v>44</v>
      </c>
      <c r="I30" s="103"/>
      <c r="J30" s="110">
        <f>ROUND(J94,2)</f>
        <v>0</v>
      </c>
      <c r="L30" s="38"/>
    </row>
    <row r="31" spans="2:12" s="1" customFormat="1" ht="6.95" customHeight="1">
      <c r="B31" s="38"/>
      <c r="D31" s="56"/>
      <c r="E31" s="56"/>
      <c r="F31" s="56"/>
      <c r="G31" s="56"/>
      <c r="H31" s="56"/>
      <c r="I31" s="108"/>
      <c r="J31" s="56"/>
      <c r="K31" s="56"/>
      <c r="L31" s="38"/>
    </row>
    <row r="32" spans="2:12" s="1" customFormat="1" ht="14.45" customHeight="1">
      <c r="B32" s="38"/>
      <c r="F32" s="111" t="s">
        <v>46</v>
      </c>
      <c r="I32" s="112" t="s">
        <v>45</v>
      </c>
      <c r="J32" s="111" t="s">
        <v>47</v>
      </c>
      <c r="L32" s="38"/>
    </row>
    <row r="33" spans="2:12" s="1" customFormat="1" ht="14.45" customHeight="1">
      <c r="B33" s="38"/>
      <c r="D33" s="102" t="s">
        <v>48</v>
      </c>
      <c r="E33" s="102" t="s">
        <v>49</v>
      </c>
      <c r="F33" s="113">
        <f>ROUND((SUM(BE94:BE416)),2)</f>
        <v>0</v>
      </c>
      <c r="I33" s="114">
        <v>0.21</v>
      </c>
      <c r="J33" s="113">
        <f>ROUND(((SUM(BE94:BE416))*I33),2)</f>
        <v>0</v>
      </c>
      <c r="L33" s="38"/>
    </row>
    <row r="34" spans="2:12" s="1" customFormat="1" ht="14.45" customHeight="1">
      <c r="B34" s="38"/>
      <c r="E34" s="102" t="s">
        <v>50</v>
      </c>
      <c r="F34" s="113">
        <f>ROUND((SUM(BF94:BF416)),2)</f>
        <v>0</v>
      </c>
      <c r="I34" s="114">
        <v>0.15</v>
      </c>
      <c r="J34" s="113">
        <f>ROUND(((SUM(BF94:BF416))*I34),2)</f>
        <v>0</v>
      </c>
      <c r="L34" s="38"/>
    </row>
    <row r="35" spans="2:12" s="1" customFormat="1" ht="14.45" customHeight="1" hidden="1">
      <c r="B35" s="38"/>
      <c r="E35" s="102" t="s">
        <v>51</v>
      </c>
      <c r="F35" s="113">
        <f>ROUND((SUM(BG94:BG416)),2)</f>
        <v>0</v>
      </c>
      <c r="I35" s="114">
        <v>0.21</v>
      </c>
      <c r="J35" s="113">
        <f>0</f>
        <v>0</v>
      </c>
      <c r="L35" s="38"/>
    </row>
    <row r="36" spans="2:12" s="1" customFormat="1" ht="14.45" customHeight="1" hidden="1">
      <c r="B36" s="38"/>
      <c r="E36" s="102" t="s">
        <v>52</v>
      </c>
      <c r="F36" s="113">
        <f>ROUND((SUM(BH94:BH416)),2)</f>
        <v>0</v>
      </c>
      <c r="I36" s="114">
        <v>0.15</v>
      </c>
      <c r="J36" s="113">
        <f>0</f>
        <v>0</v>
      </c>
      <c r="L36" s="38"/>
    </row>
    <row r="37" spans="2:12" s="1" customFormat="1" ht="14.45" customHeight="1" hidden="1">
      <c r="B37" s="38"/>
      <c r="E37" s="102" t="s">
        <v>53</v>
      </c>
      <c r="F37" s="113">
        <f>ROUND((SUM(BI94:BI416)),2)</f>
        <v>0</v>
      </c>
      <c r="I37" s="114">
        <v>0</v>
      </c>
      <c r="J37" s="113">
        <f>0</f>
        <v>0</v>
      </c>
      <c r="L37" s="38"/>
    </row>
    <row r="38" spans="2:12" s="1" customFormat="1" ht="6.95" customHeight="1">
      <c r="B38" s="38"/>
      <c r="I38" s="103"/>
      <c r="L38" s="38"/>
    </row>
    <row r="39" spans="2:12" s="1" customFormat="1" ht="25.35" customHeight="1">
      <c r="B39" s="38"/>
      <c r="C39" s="115"/>
      <c r="D39" s="116" t="s">
        <v>54</v>
      </c>
      <c r="E39" s="117"/>
      <c r="F39" s="117"/>
      <c r="G39" s="118" t="s">
        <v>55</v>
      </c>
      <c r="H39" s="119" t="s">
        <v>56</v>
      </c>
      <c r="I39" s="120"/>
      <c r="J39" s="121">
        <f>SUM(J30:J37)</f>
        <v>0</v>
      </c>
      <c r="K39" s="122"/>
      <c r="L39" s="38"/>
    </row>
    <row r="40" spans="2:12" s="1" customFormat="1" ht="14.45" customHeight="1">
      <c r="B40" s="123"/>
      <c r="C40" s="124"/>
      <c r="D40" s="124"/>
      <c r="E40" s="124"/>
      <c r="F40" s="124"/>
      <c r="G40" s="124"/>
      <c r="H40" s="124"/>
      <c r="I40" s="125"/>
      <c r="J40" s="124"/>
      <c r="K40" s="124"/>
      <c r="L40" s="38"/>
    </row>
    <row r="44" spans="2:12" s="1" customFormat="1" ht="6.95" customHeight="1">
      <c r="B44" s="126"/>
      <c r="C44" s="127"/>
      <c r="D44" s="127"/>
      <c r="E44" s="127"/>
      <c r="F44" s="127"/>
      <c r="G44" s="127"/>
      <c r="H44" s="127"/>
      <c r="I44" s="128"/>
      <c r="J44" s="127"/>
      <c r="K44" s="127"/>
      <c r="L44" s="38"/>
    </row>
    <row r="45" spans="2:12" s="1" customFormat="1" ht="24.95" customHeight="1">
      <c r="B45" s="34"/>
      <c r="C45" s="23" t="s">
        <v>108</v>
      </c>
      <c r="D45" s="35"/>
      <c r="E45" s="35"/>
      <c r="F45" s="35"/>
      <c r="G45" s="35"/>
      <c r="H45" s="35"/>
      <c r="I45" s="103"/>
      <c r="J45" s="35"/>
      <c r="K45" s="35"/>
      <c r="L45" s="38"/>
    </row>
    <row r="46" spans="2:12" s="1" customFormat="1" ht="6.95" customHeight="1">
      <c r="B46" s="34"/>
      <c r="C46" s="35"/>
      <c r="D46" s="35"/>
      <c r="E46" s="35"/>
      <c r="F46" s="35"/>
      <c r="G46" s="35"/>
      <c r="H46" s="35"/>
      <c r="I46" s="103"/>
      <c r="J46" s="35"/>
      <c r="K46" s="35"/>
      <c r="L46" s="38"/>
    </row>
    <row r="47" spans="2:12" s="1" customFormat="1" ht="12" customHeight="1">
      <c r="B47" s="34"/>
      <c r="C47" s="29" t="s">
        <v>16</v>
      </c>
      <c r="D47" s="35"/>
      <c r="E47" s="35"/>
      <c r="F47" s="35"/>
      <c r="G47" s="35"/>
      <c r="H47" s="35"/>
      <c r="I47" s="103"/>
      <c r="J47" s="35"/>
      <c r="K47" s="35"/>
      <c r="L47" s="38"/>
    </row>
    <row r="48" spans="2:12" s="1" customFormat="1" ht="16.5" customHeight="1">
      <c r="B48" s="34"/>
      <c r="C48" s="35"/>
      <c r="D48" s="35"/>
      <c r="E48" s="374" t="str">
        <f>E7</f>
        <v>REGENERACE PANELOVÉHO DOMU MATĚJE KOPECKÉHO 5, st.p.č. 2645, k.ú. CHEB, 650919</v>
      </c>
      <c r="F48" s="375"/>
      <c r="G48" s="375"/>
      <c r="H48" s="375"/>
      <c r="I48" s="103"/>
      <c r="J48" s="35"/>
      <c r="K48" s="35"/>
      <c r="L48" s="38"/>
    </row>
    <row r="49" spans="2:12" s="1" customFormat="1" ht="12" customHeight="1">
      <c r="B49" s="34"/>
      <c r="C49" s="29" t="s">
        <v>106</v>
      </c>
      <c r="D49" s="35"/>
      <c r="E49" s="35"/>
      <c r="F49" s="35"/>
      <c r="G49" s="35"/>
      <c r="H49" s="35"/>
      <c r="I49" s="103"/>
      <c r="J49" s="35"/>
      <c r="K49" s="35"/>
      <c r="L49" s="38"/>
    </row>
    <row r="50" spans="2:12" s="1" customFormat="1" ht="16.5" customHeight="1">
      <c r="B50" s="34"/>
      <c r="C50" s="35"/>
      <c r="D50" s="35"/>
      <c r="E50" s="347" t="str">
        <f>E9</f>
        <v>01 - ZATEPLENÍ A SÚ OBVODOVÉHO PLÁŠTĚ OBJEKTU</v>
      </c>
      <c r="F50" s="346"/>
      <c r="G50" s="346"/>
      <c r="H50" s="346"/>
      <c r="I50" s="103"/>
      <c r="J50" s="35"/>
      <c r="K50" s="35"/>
      <c r="L50" s="38"/>
    </row>
    <row r="51" spans="2:12" s="1" customFormat="1" ht="6.95" customHeight="1">
      <c r="B51" s="34"/>
      <c r="C51" s="35"/>
      <c r="D51" s="35"/>
      <c r="E51" s="35"/>
      <c r="F51" s="35"/>
      <c r="G51" s="35"/>
      <c r="H51" s="35"/>
      <c r="I51" s="103"/>
      <c r="J51" s="35"/>
      <c r="K51" s="35"/>
      <c r="L51" s="38"/>
    </row>
    <row r="52" spans="2:12" s="1" customFormat="1" ht="12" customHeight="1">
      <c r="B52" s="34"/>
      <c r="C52" s="29" t="s">
        <v>22</v>
      </c>
      <c r="D52" s="35"/>
      <c r="E52" s="35"/>
      <c r="F52" s="27" t="str">
        <f>F12</f>
        <v>Cheb</v>
      </c>
      <c r="G52" s="35"/>
      <c r="H52" s="35"/>
      <c r="I52" s="104" t="s">
        <v>24</v>
      </c>
      <c r="J52" s="55" t="str">
        <f>IF(J12="","",J12)</f>
        <v>3. 3. 2019</v>
      </c>
      <c r="K52" s="35"/>
      <c r="L52" s="38"/>
    </row>
    <row r="53" spans="2:12" s="1" customFormat="1" ht="6.95" customHeight="1">
      <c r="B53" s="34"/>
      <c r="C53" s="35"/>
      <c r="D53" s="35"/>
      <c r="E53" s="35"/>
      <c r="F53" s="35"/>
      <c r="G53" s="35"/>
      <c r="H53" s="35"/>
      <c r="I53" s="103"/>
      <c r="J53" s="35"/>
      <c r="K53" s="35"/>
      <c r="L53" s="38"/>
    </row>
    <row r="54" spans="2:12" s="1" customFormat="1" ht="13.7" customHeight="1">
      <c r="B54" s="34"/>
      <c r="C54" s="29" t="s">
        <v>26</v>
      </c>
      <c r="D54" s="35"/>
      <c r="E54" s="35"/>
      <c r="F54" s="27" t="str">
        <f>E15</f>
        <v>Město Cheb</v>
      </c>
      <c r="G54" s="35"/>
      <c r="H54" s="35"/>
      <c r="I54" s="104" t="s">
        <v>34</v>
      </c>
      <c r="J54" s="32" t="str">
        <f>E21</f>
        <v>Atelier Stoeckl s.r.o.</v>
      </c>
      <c r="K54" s="35"/>
      <c r="L54" s="38"/>
    </row>
    <row r="55" spans="2:12" s="1" customFormat="1" ht="13.7" customHeight="1">
      <c r="B55" s="34"/>
      <c r="C55" s="29" t="s">
        <v>32</v>
      </c>
      <c r="D55" s="35"/>
      <c r="E55" s="35"/>
      <c r="F55" s="27" t="str">
        <f>IF(E18="","",E18)</f>
        <v>Vyplň údaj</v>
      </c>
      <c r="G55" s="35"/>
      <c r="H55" s="35"/>
      <c r="I55" s="104" t="s">
        <v>39</v>
      </c>
      <c r="J55" s="32" t="str">
        <f>E24</f>
        <v>Ing. Václav Pastirik</v>
      </c>
      <c r="K55" s="35"/>
      <c r="L55" s="38"/>
    </row>
    <row r="56" spans="2:12" s="1" customFormat="1" ht="10.35" customHeight="1">
      <c r="B56" s="34"/>
      <c r="C56" s="35"/>
      <c r="D56" s="35"/>
      <c r="E56" s="35"/>
      <c r="F56" s="35"/>
      <c r="G56" s="35"/>
      <c r="H56" s="35"/>
      <c r="I56" s="103"/>
      <c r="J56" s="35"/>
      <c r="K56" s="35"/>
      <c r="L56" s="38"/>
    </row>
    <row r="57" spans="2:12" s="1" customFormat="1" ht="29.25" customHeight="1">
      <c r="B57" s="34"/>
      <c r="C57" s="129" t="s">
        <v>109</v>
      </c>
      <c r="D57" s="130"/>
      <c r="E57" s="130"/>
      <c r="F57" s="130"/>
      <c r="G57" s="130"/>
      <c r="H57" s="130"/>
      <c r="I57" s="131"/>
      <c r="J57" s="132" t="s">
        <v>110</v>
      </c>
      <c r="K57" s="130"/>
      <c r="L57" s="38"/>
    </row>
    <row r="58" spans="2:12" s="1" customFormat="1" ht="10.35" customHeight="1">
      <c r="B58" s="34"/>
      <c r="C58" s="35"/>
      <c r="D58" s="35"/>
      <c r="E58" s="35"/>
      <c r="F58" s="35"/>
      <c r="G58" s="35"/>
      <c r="H58" s="35"/>
      <c r="I58" s="103"/>
      <c r="J58" s="35"/>
      <c r="K58" s="35"/>
      <c r="L58" s="38"/>
    </row>
    <row r="59" spans="2:47" s="1" customFormat="1" ht="22.9" customHeight="1">
      <c r="B59" s="34"/>
      <c r="C59" s="133" t="s">
        <v>76</v>
      </c>
      <c r="D59" s="35"/>
      <c r="E59" s="35"/>
      <c r="F59" s="35"/>
      <c r="G59" s="35"/>
      <c r="H59" s="35"/>
      <c r="I59" s="103"/>
      <c r="J59" s="73">
        <f>J94</f>
        <v>0</v>
      </c>
      <c r="K59" s="35"/>
      <c r="L59" s="38"/>
      <c r="AU59" s="17" t="s">
        <v>111</v>
      </c>
    </row>
    <row r="60" spans="2:12" s="7" customFormat="1" ht="24.95" customHeight="1">
      <c r="B60" s="134"/>
      <c r="C60" s="135"/>
      <c r="D60" s="136" t="s">
        <v>112</v>
      </c>
      <c r="E60" s="137"/>
      <c r="F60" s="137"/>
      <c r="G60" s="137"/>
      <c r="H60" s="137"/>
      <c r="I60" s="138"/>
      <c r="J60" s="139">
        <f>J95</f>
        <v>0</v>
      </c>
      <c r="K60" s="135"/>
      <c r="L60" s="140"/>
    </row>
    <row r="61" spans="2:12" s="8" customFormat="1" ht="19.9" customHeight="1">
      <c r="B61" s="141"/>
      <c r="C61" s="142"/>
      <c r="D61" s="143" t="s">
        <v>113</v>
      </c>
      <c r="E61" s="144"/>
      <c r="F61" s="144"/>
      <c r="G61" s="144"/>
      <c r="H61" s="144"/>
      <c r="I61" s="145"/>
      <c r="J61" s="146">
        <f>J96</f>
        <v>0</v>
      </c>
      <c r="K61" s="142"/>
      <c r="L61" s="147"/>
    </row>
    <row r="62" spans="2:12" s="8" customFormat="1" ht="14.85" customHeight="1">
      <c r="B62" s="141"/>
      <c r="C62" s="142"/>
      <c r="D62" s="143" t="s">
        <v>114</v>
      </c>
      <c r="E62" s="144"/>
      <c r="F62" s="144"/>
      <c r="G62" s="144"/>
      <c r="H62" s="144"/>
      <c r="I62" s="145"/>
      <c r="J62" s="146">
        <f>J97</f>
        <v>0</v>
      </c>
      <c r="K62" s="142"/>
      <c r="L62" s="147"/>
    </row>
    <row r="63" spans="2:12" s="8" customFormat="1" ht="19.9" customHeight="1">
      <c r="B63" s="141"/>
      <c r="C63" s="142"/>
      <c r="D63" s="143" t="s">
        <v>115</v>
      </c>
      <c r="E63" s="144"/>
      <c r="F63" s="144"/>
      <c r="G63" s="144"/>
      <c r="H63" s="144"/>
      <c r="I63" s="145"/>
      <c r="J63" s="146">
        <f>J267</f>
        <v>0</v>
      </c>
      <c r="K63" s="142"/>
      <c r="L63" s="147"/>
    </row>
    <row r="64" spans="2:12" s="8" customFormat="1" ht="14.85" customHeight="1">
      <c r="B64" s="141"/>
      <c r="C64" s="142"/>
      <c r="D64" s="143" t="s">
        <v>116</v>
      </c>
      <c r="E64" s="144"/>
      <c r="F64" s="144"/>
      <c r="G64" s="144"/>
      <c r="H64" s="144"/>
      <c r="I64" s="145"/>
      <c r="J64" s="146">
        <f>J268</f>
        <v>0</v>
      </c>
      <c r="K64" s="142"/>
      <c r="L64" s="147"/>
    </row>
    <row r="65" spans="2:12" s="8" customFormat="1" ht="14.85" customHeight="1">
      <c r="B65" s="141"/>
      <c r="C65" s="142"/>
      <c r="D65" s="143" t="s">
        <v>117</v>
      </c>
      <c r="E65" s="144"/>
      <c r="F65" s="144"/>
      <c r="G65" s="144"/>
      <c r="H65" s="144"/>
      <c r="I65" s="145"/>
      <c r="J65" s="146">
        <f>J292</f>
        <v>0</v>
      </c>
      <c r="K65" s="142"/>
      <c r="L65" s="147"/>
    </row>
    <row r="66" spans="2:12" s="8" customFormat="1" ht="14.85" customHeight="1">
      <c r="B66" s="141"/>
      <c r="C66" s="142"/>
      <c r="D66" s="143" t="s">
        <v>118</v>
      </c>
      <c r="E66" s="144"/>
      <c r="F66" s="144"/>
      <c r="G66" s="144"/>
      <c r="H66" s="144"/>
      <c r="I66" s="145"/>
      <c r="J66" s="146">
        <f>J297</f>
        <v>0</v>
      </c>
      <c r="K66" s="142"/>
      <c r="L66" s="147"/>
    </row>
    <row r="67" spans="2:12" s="8" customFormat="1" ht="19.9" customHeight="1">
      <c r="B67" s="141"/>
      <c r="C67" s="142"/>
      <c r="D67" s="143" t="s">
        <v>119</v>
      </c>
      <c r="E67" s="144"/>
      <c r="F67" s="144"/>
      <c r="G67" s="144"/>
      <c r="H67" s="144"/>
      <c r="I67" s="145"/>
      <c r="J67" s="146">
        <f>J311</f>
        <v>0</v>
      </c>
      <c r="K67" s="142"/>
      <c r="L67" s="147"/>
    </row>
    <row r="68" spans="2:12" s="8" customFormat="1" ht="19.9" customHeight="1">
      <c r="B68" s="141"/>
      <c r="C68" s="142"/>
      <c r="D68" s="143" t="s">
        <v>120</v>
      </c>
      <c r="E68" s="144"/>
      <c r="F68" s="144"/>
      <c r="G68" s="144"/>
      <c r="H68" s="144"/>
      <c r="I68" s="145"/>
      <c r="J68" s="146">
        <f>J323</f>
        <v>0</v>
      </c>
      <c r="K68" s="142"/>
      <c r="L68" s="147"/>
    </row>
    <row r="69" spans="2:12" s="7" customFormat="1" ht="24.95" customHeight="1">
      <c r="B69" s="134"/>
      <c r="C69" s="135"/>
      <c r="D69" s="136" t="s">
        <v>121</v>
      </c>
      <c r="E69" s="137"/>
      <c r="F69" s="137"/>
      <c r="G69" s="137"/>
      <c r="H69" s="137"/>
      <c r="I69" s="138"/>
      <c r="J69" s="139">
        <f>J326</f>
        <v>0</v>
      </c>
      <c r="K69" s="135"/>
      <c r="L69" s="140"/>
    </row>
    <row r="70" spans="2:12" s="8" customFormat="1" ht="19.9" customHeight="1">
      <c r="B70" s="141"/>
      <c r="C70" s="142"/>
      <c r="D70" s="143" t="s">
        <v>122</v>
      </c>
      <c r="E70" s="144"/>
      <c r="F70" s="144"/>
      <c r="G70" s="144"/>
      <c r="H70" s="144"/>
      <c r="I70" s="145"/>
      <c r="J70" s="146">
        <f>J327</f>
        <v>0</v>
      </c>
      <c r="K70" s="142"/>
      <c r="L70" s="147"/>
    </row>
    <row r="71" spans="2:12" s="8" customFormat="1" ht="19.9" customHeight="1">
      <c r="B71" s="141"/>
      <c r="C71" s="142"/>
      <c r="D71" s="143" t="s">
        <v>123</v>
      </c>
      <c r="E71" s="144"/>
      <c r="F71" s="144"/>
      <c r="G71" s="144"/>
      <c r="H71" s="144"/>
      <c r="I71" s="145"/>
      <c r="J71" s="146">
        <f>J334</f>
        <v>0</v>
      </c>
      <c r="K71" s="142"/>
      <c r="L71" s="147"/>
    </row>
    <row r="72" spans="2:12" s="8" customFormat="1" ht="19.9" customHeight="1">
      <c r="B72" s="141"/>
      <c r="C72" s="142"/>
      <c r="D72" s="143" t="s">
        <v>124</v>
      </c>
      <c r="E72" s="144"/>
      <c r="F72" s="144"/>
      <c r="G72" s="144"/>
      <c r="H72" s="144"/>
      <c r="I72" s="145"/>
      <c r="J72" s="146">
        <f>J339</f>
        <v>0</v>
      </c>
      <c r="K72" s="142"/>
      <c r="L72" s="147"/>
    </row>
    <row r="73" spans="2:12" s="8" customFormat="1" ht="19.9" customHeight="1">
      <c r="B73" s="141"/>
      <c r="C73" s="142"/>
      <c r="D73" s="143" t="s">
        <v>125</v>
      </c>
      <c r="E73" s="144"/>
      <c r="F73" s="144"/>
      <c r="G73" s="144"/>
      <c r="H73" s="144"/>
      <c r="I73" s="145"/>
      <c r="J73" s="146">
        <f>J348</f>
        <v>0</v>
      </c>
      <c r="K73" s="142"/>
      <c r="L73" s="147"/>
    </row>
    <row r="74" spans="2:12" s="8" customFormat="1" ht="19.9" customHeight="1">
      <c r="B74" s="141"/>
      <c r="C74" s="142"/>
      <c r="D74" s="143" t="s">
        <v>126</v>
      </c>
      <c r="E74" s="144"/>
      <c r="F74" s="144"/>
      <c r="G74" s="144"/>
      <c r="H74" s="144"/>
      <c r="I74" s="145"/>
      <c r="J74" s="146">
        <f>J375</f>
        <v>0</v>
      </c>
      <c r="K74" s="142"/>
      <c r="L74" s="147"/>
    </row>
    <row r="75" spans="2:12" s="1" customFormat="1" ht="21.75" customHeight="1">
      <c r="B75" s="34"/>
      <c r="C75" s="35"/>
      <c r="D75" s="35"/>
      <c r="E75" s="35"/>
      <c r="F75" s="35"/>
      <c r="G75" s="35"/>
      <c r="H75" s="35"/>
      <c r="I75" s="103"/>
      <c r="J75" s="35"/>
      <c r="K75" s="35"/>
      <c r="L75" s="38"/>
    </row>
    <row r="76" spans="2:12" s="1" customFormat="1" ht="6.95" customHeight="1">
      <c r="B76" s="46"/>
      <c r="C76" s="47"/>
      <c r="D76" s="47"/>
      <c r="E76" s="47"/>
      <c r="F76" s="47"/>
      <c r="G76" s="47"/>
      <c r="H76" s="47"/>
      <c r="I76" s="125"/>
      <c r="J76" s="47"/>
      <c r="K76" s="47"/>
      <c r="L76" s="38"/>
    </row>
    <row r="80" spans="2:12" s="1" customFormat="1" ht="6.95" customHeight="1">
      <c r="B80" s="48"/>
      <c r="C80" s="49"/>
      <c r="D80" s="49"/>
      <c r="E80" s="49"/>
      <c r="F80" s="49"/>
      <c r="G80" s="49"/>
      <c r="H80" s="49"/>
      <c r="I80" s="128"/>
      <c r="J80" s="49"/>
      <c r="K80" s="49"/>
      <c r="L80" s="38"/>
    </row>
    <row r="81" spans="2:12" s="1" customFormat="1" ht="24.95" customHeight="1">
      <c r="B81" s="34"/>
      <c r="C81" s="23" t="s">
        <v>127</v>
      </c>
      <c r="D81" s="35"/>
      <c r="E81" s="35"/>
      <c r="F81" s="35"/>
      <c r="G81" s="35"/>
      <c r="H81" s="35"/>
      <c r="I81" s="103"/>
      <c r="J81" s="35"/>
      <c r="K81" s="35"/>
      <c r="L81" s="38"/>
    </row>
    <row r="82" spans="2:12" s="1" customFormat="1" ht="6.95" customHeight="1">
      <c r="B82" s="34"/>
      <c r="C82" s="35"/>
      <c r="D82" s="35"/>
      <c r="E82" s="35"/>
      <c r="F82" s="35"/>
      <c r="G82" s="35"/>
      <c r="H82" s="35"/>
      <c r="I82" s="103"/>
      <c r="J82" s="35"/>
      <c r="K82" s="35"/>
      <c r="L82" s="38"/>
    </row>
    <row r="83" spans="2:12" s="1" customFormat="1" ht="12" customHeight="1">
      <c r="B83" s="34"/>
      <c r="C83" s="29" t="s">
        <v>16</v>
      </c>
      <c r="D83" s="35"/>
      <c r="E83" s="35"/>
      <c r="F83" s="35"/>
      <c r="G83" s="35"/>
      <c r="H83" s="35"/>
      <c r="I83" s="103"/>
      <c r="J83" s="35"/>
      <c r="K83" s="35"/>
      <c r="L83" s="38"/>
    </row>
    <row r="84" spans="2:12" s="1" customFormat="1" ht="16.5" customHeight="1">
      <c r="B84" s="34"/>
      <c r="C84" s="35"/>
      <c r="D84" s="35"/>
      <c r="E84" s="374" t="str">
        <f>E7</f>
        <v>REGENERACE PANELOVÉHO DOMU MATĚJE KOPECKÉHO 5, st.p.č. 2645, k.ú. CHEB, 650919</v>
      </c>
      <c r="F84" s="375"/>
      <c r="G84" s="375"/>
      <c r="H84" s="375"/>
      <c r="I84" s="103"/>
      <c r="J84" s="35"/>
      <c r="K84" s="35"/>
      <c r="L84" s="38"/>
    </row>
    <row r="85" spans="2:12" s="1" customFormat="1" ht="12" customHeight="1">
      <c r="B85" s="34"/>
      <c r="C85" s="29" t="s">
        <v>106</v>
      </c>
      <c r="D85" s="35"/>
      <c r="E85" s="35"/>
      <c r="F85" s="35"/>
      <c r="G85" s="35"/>
      <c r="H85" s="35"/>
      <c r="I85" s="103"/>
      <c r="J85" s="35"/>
      <c r="K85" s="35"/>
      <c r="L85" s="38"/>
    </row>
    <row r="86" spans="2:12" s="1" customFormat="1" ht="16.5" customHeight="1">
      <c r="B86" s="34"/>
      <c r="C86" s="35"/>
      <c r="D86" s="35"/>
      <c r="E86" s="347" t="str">
        <f>E9</f>
        <v>01 - ZATEPLENÍ A SÚ OBVODOVÉHO PLÁŠTĚ OBJEKTU</v>
      </c>
      <c r="F86" s="346"/>
      <c r="G86" s="346"/>
      <c r="H86" s="346"/>
      <c r="I86" s="103"/>
      <c r="J86" s="35"/>
      <c r="K86" s="35"/>
      <c r="L86" s="38"/>
    </row>
    <row r="87" spans="2:12" s="1" customFormat="1" ht="6.95" customHeight="1">
      <c r="B87" s="34"/>
      <c r="C87" s="35"/>
      <c r="D87" s="35"/>
      <c r="E87" s="35"/>
      <c r="F87" s="35"/>
      <c r="G87" s="35"/>
      <c r="H87" s="35"/>
      <c r="I87" s="103"/>
      <c r="J87" s="35"/>
      <c r="K87" s="35"/>
      <c r="L87" s="38"/>
    </row>
    <row r="88" spans="2:12" s="1" customFormat="1" ht="12" customHeight="1">
      <c r="B88" s="34"/>
      <c r="C88" s="29" t="s">
        <v>22</v>
      </c>
      <c r="D88" s="35"/>
      <c r="E88" s="35"/>
      <c r="F88" s="27" t="str">
        <f>F12</f>
        <v>Cheb</v>
      </c>
      <c r="G88" s="35"/>
      <c r="H88" s="35"/>
      <c r="I88" s="104" t="s">
        <v>24</v>
      </c>
      <c r="J88" s="55" t="str">
        <f>IF(J12="","",J12)</f>
        <v>3. 3. 2019</v>
      </c>
      <c r="K88" s="35"/>
      <c r="L88" s="38"/>
    </row>
    <row r="89" spans="2:12" s="1" customFormat="1" ht="6.95" customHeight="1">
      <c r="B89" s="34"/>
      <c r="C89" s="35"/>
      <c r="D89" s="35"/>
      <c r="E89" s="35"/>
      <c r="F89" s="35"/>
      <c r="G89" s="35"/>
      <c r="H89" s="35"/>
      <c r="I89" s="103"/>
      <c r="J89" s="35"/>
      <c r="K89" s="35"/>
      <c r="L89" s="38"/>
    </row>
    <row r="90" spans="2:12" s="1" customFormat="1" ht="13.7" customHeight="1">
      <c r="B90" s="34"/>
      <c r="C90" s="29" t="s">
        <v>26</v>
      </c>
      <c r="D90" s="35"/>
      <c r="E90" s="35"/>
      <c r="F90" s="27" t="str">
        <f>E15</f>
        <v>Město Cheb</v>
      </c>
      <c r="G90" s="35"/>
      <c r="H90" s="35"/>
      <c r="I90" s="104" t="s">
        <v>34</v>
      </c>
      <c r="J90" s="32" t="str">
        <f>E21</f>
        <v>Atelier Stoeckl s.r.o.</v>
      </c>
      <c r="K90" s="35"/>
      <c r="L90" s="38"/>
    </row>
    <row r="91" spans="2:12" s="1" customFormat="1" ht="13.7" customHeight="1">
      <c r="B91" s="34"/>
      <c r="C91" s="29" t="s">
        <v>32</v>
      </c>
      <c r="D91" s="35"/>
      <c r="E91" s="35"/>
      <c r="F91" s="27" t="str">
        <f>IF(E18="","",E18)</f>
        <v>Vyplň údaj</v>
      </c>
      <c r="G91" s="35"/>
      <c r="H91" s="35"/>
      <c r="I91" s="104" t="s">
        <v>39</v>
      </c>
      <c r="J91" s="32" t="str">
        <f>E24</f>
        <v>Ing. Václav Pastirik</v>
      </c>
      <c r="K91" s="35"/>
      <c r="L91" s="38"/>
    </row>
    <row r="92" spans="2:12" s="1" customFormat="1" ht="10.35" customHeight="1">
      <c r="B92" s="34"/>
      <c r="C92" s="35"/>
      <c r="D92" s="35"/>
      <c r="E92" s="35"/>
      <c r="F92" s="35"/>
      <c r="G92" s="35"/>
      <c r="H92" s="35"/>
      <c r="I92" s="103"/>
      <c r="J92" s="35"/>
      <c r="K92" s="35"/>
      <c r="L92" s="38"/>
    </row>
    <row r="93" spans="2:20" s="9" customFormat="1" ht="29.25" customHeight="1">
      <c r="B93" s="148"/>
      <c r="C93" s="149" t="s">
        <v>128</v>
      </c>
      <c r="D93" s="150" t="s">
        <v>63</v>
      </c>
      <c r="E93" s="150" t="s">
        <v>59</v>
      </c>
      <c r="F93" s="150" t="s">
        <v>60</v>
      </c>
      <c r="G93" s="150" t="s">
        <v>129</v>
      </c>
      <c r="H93" s="150" t="s">
        <v>130</v>
      </c>
      <c r="I93" s="151" t="s">
        <v>131</v>
      </c>
      <c r="J93" s="150" t="s">
        <v>110</v>
      </c>
      <c r="K93" s="152" t="s">
        <v>132</v>
      </c>
      <c r="L93" s="153"/>
      <c r="M93" s="64" t="s">
        <v>19</v>
      </c>
      <c r="N93" s="65" t="s">
        <v>48</v>
      </c>
      <c r="O93" s="65" t="s">
        <v>133</v>
      </c>
      <c r="P93" s="65" t="s">
        <v>134</v>
      </c>
      <c r="Q93" s="65" t="s">
        <v>135</v>
      </c>
      <c r="R93" s="65" t="s">
        <v>136</v>
      </c>
      <c r="S93" s="65" t="s">
        <v>137</v>
      </c>
      <c r="T93" s="66" t="s">
        <v>138</v>
      </c>
    </row>
    <row r="94" spans="2:63" s="1" customFormat="1" ht="22.9" customHeight="1">
      <c r="B94" s="34"/>
      <c r="C94" s="71" t="s">
        <v>139</v>
      </c>
      <c r="D94" s="35"/>
      <c r="E94" s="35"/>
      <c r="F94" s="35"/>
      <c r="G94" s="35"/>
      <c r="H94" s="35"/>
      <c r="I94" s="103"/>
      <c r="J94" s="154">
        <f>BK94</f>
        <v>0</v>
      </c>
      <c r="K94" s="35"/>
      <c r="L94" s="38"/>
      <c r="M94" s="67"/>
      <c r="N94" s="68"/>
      <c r="O94" s="68"/>
      <c r="P94" s="155">
        <f>P95+P326</f>
        <v>0</v>
      </c>
      <c r="Q94" s="68"/>
      <c r="R94" s="155">
        <f>R95+R326</f>
        <v>33.58909042999999</v>
      </c>
      <c r="S94" s="68"/>
      <c r="T94" s="156">
        <f>T95+T326</f>
        <v>10.1923533</v>
      </c>
      <c r="AT94" s="17" t="s">
        <v>77</v>
      </c>
      <c r="AU94" s="17" t="s">
        <v>111</v>
      </c>
      <c r="BK94" s="157">
        <f>BK95+BK326</f>
        <v>0</v>
      </c>
    </row>
    <row r="95" spans="2:63" s="10" customFormat="1" ht="25.9" customHeight="1">
      <c r="B95" s="158"/>
      <c r="C95" s="159"/>
      <c r="D95" s="160" t="s">
        <v>77</v>
      </c>
      <c r="E95" s="161" t="s">
        <v>140</v>
      </c>
      <c r="F95" s="161" t="s">
        <v>141</v>
      </c>
      <c r="G95" s="159"/>
      <c r="H95" s="159"/>
      <c r="I95" s="162"/>
      <c r="J95" s="163">
        <f>BK95</f>
        <v>0</v>
      </c>
      <c r="K95" s="159"/>
      <c r="L95" s="164"/>
      <c r="M95" s="165"/>
      <c r="N95" s="166"/>
      <c r="O95" s="166"/>
      <c r="P95" s="167">
        <f>P96+P267+P311+P323</f>
        <v>0</v>
      </c>
      <c r="Q95" s="166"/>
      <c r="R95" s="167">
        <f>R96+R267+R311+R323</f>
        <v>29.28790230999999</v>
      </c>
      <c r="S95" s="166"/>
      <c r="T95" s="168">
        <f>T96+T267+T311+T323</f>
        <v>0.9495300000000001</v>
      </c>
      <c r="AR95" s="169" t="s">
        <v>86</v>
      </c>
      <c r="AT95" s="170" t="s">
        <v>77</v>
      </c>
      <c r="AU95" s="170" t="s">
        <v>78</v>
      </c>
      <c r="AY95" s="169" t="s">
        <v>142</v>
      </c>
      <c r="BK95" s="171">
        <f>BK96+BK267+BK311+BK323</f>
        <v>0</v>
      </c>
    </row>
    <row r="96" spans="2:63" s="10" customFormat="1" ht="22.9" customHeight="1">
      <c r="B96" s="158"/>
      <c r="C96" s="159"/>
      <c r="D96" s="160" t="s">
        <v>77</v>
      </c>
      <c r="E96" s="172" t="s">
        <v>143</v>
      </c>
      <c r="F96" s="172" t="s">
        <v>144</v>
      </c>
      <c r="G96" s="159"/>
      <c r="H96" s="159"/>
      <c r="I96" s="162"/>
      <c r="J96" s="173">
        <f>BK96</f>
        <v>0</v>
      </c>
      <c r="K96" s="159"/>
      <c r="L96" s="164"/>
      <c r="M96" s="165"/>
      <c r="N96" s="166"/>
      <c r="O96" s="166"/>
      <c r="P96" s="167">
        <f>P97</f>
        <v>0</v>
      </c>
      <c r="Q96" s="166"/>
      <c r="R96" s="167">
        <f>R97</f>
        <v>28.91512230999999</v>
      </c>
      <c r="S96" s="166"/>
      <c r="T96" s="168">
        <f>T97</f>
        <v>0</v>
      </c>
      <c r="AR96" s="169" t="s">
        <v>86</v>
      </c>
      <c r="AT96" s="170" t="s">
        <v>77</v>
      </c>
      <c r="AU96" s="170" t="s">
        <v>86</v>
      </c>
      <c r="AY96" s="169" t="s">
        <v>142</v>
      </c>
      <c r="BK96" s="171">
        <f>BK97</f>
        <v>0</v>
      </c>
    </row>
    <row r="97" spans="2:63" s="10" customFormat="1" ht="20.85" customHeight="1">
      <c r="B97" s="158"/>
      <c r="C97" s="159"/>
      <c r="D97" s="160" t="s">
        <v>77</v>
      </c>
      <c r="E97" s="172" t="s">
        <v>145</v>
      </c>
      <c r="F97" s="172" t="s">
        <v>146</v>
      </c>
      <c r="G97" s="159"/>
      <c r="H97" s="159"/>
      <c r="I97" s="162"/>
      <c r="J97" s="173">
        <f>BK97</f>
        <v>0</v>
      </c>
      <c r="K97" s="159"/>
      <c r="L97" s="164"/>
      <c r="M97" s="165"/>
      <c r="N97" s="166"/>
      <c r="O97" s="166"/>
      <c r="P97" s="167">
        <f>SUM(P98:P266)</f>
        <v>0</v>
      </c>
      <c r="Q97" s="166"/>
      <c r="R97" s="167">
        <f>SUM(R98:R266)</f>
        <v>28.91512230999999</v>
      </c>
      <c r="S97" s="166"/>
      <c r="T97" s="168">
        <f>SUM(T98:T266)</f>
        <v>0</v>
      </c>
      <c r="AR97" s="169" t="s">
        <v>86</v>
      </c>
      <c r="AT97" s="170" t="s">
        <v>77</v>
      </c>
      <c r="AU97" s="170" t="s">
        <v>88</v>
      </c>
      <c r="AY97" s="169" t="s">
        <v>142</v>
      </c>
      <c r="BK97" s="171">
        <f>SUM(BK98:BK266)</f>
        <v>0</v>
      </c>
    </row>
    <row r="98" spans="2:65" s="1" customFormat="1" ht="16.5" customHeight="1">
      <c r="B98" s="34"/>
      <c r="C98" s="174" t="s">
        <v>86</v>
      </c>
      <c r="D98" s="174" t="s">
        <v>147</v>
      </c>
      <c r="E98" s="175" t="s">
        <v>148</v>
      </c>
      <c r="F98" s="176" t="s">
        <v>149</v>
      </c>
      <c r="G98" s="177" t="s">
        <v>150</v>
      </c>
      <c r="H98" s="178">
        <v>845.837</v>
      </c>
      <c r="I98" s="179"/>
      <c r="J98" s="180">
        <f>ROUND(I98*H98,2)</f>
        <v>0</v>
      </c>
      <c r="K98" s="176" t="s">
        <v>151</v>
      </c>
      <c r="L98" s="38"/>
      <c r="M98" s="181" t="s">
        <v>19</v>
      </c>
      <c r="N98" s="182" t="s">
        <v>49</v>
      </c>
      <c r="O98" s="60"/>
      <c r="P98" s="183">
        <f>O98*H98</f>
        <v>0</v>
      </c>
      <c r="Q98" s="183">
        <v>0</v>
      </c>
      <c r="R98" s="183">
        <f>Q98*H98</f>
        <v>0</v>
      </c>
      <c r="S98" s="183">
        <v>0</v>
      </c>
      <c r="T98" s="184">
        <f>S98*H98</f>
        <v>0</v>
      </c>
      <c r="AR98" s="17" t="s">
        <v>152</v>
      </c>
      <c r="AT98" s="17" t="s">
        <v>147</v>
      </c>
      <c r="AU98" s="17" t="s">
        <v>153</v>
      </c>
      <c r="AY98" s="17" t="s">
        <v>142</v>
      </c>
      <c r="BE98" s="185">
        <f>IF(N98="základní",J98,0)</f>
        <v>0</v>
      </c>
      <c r="BF98" s="185">
        <f>IF(N98="snížená",J98,0)</f>
        <v>0</v>
      </c>
      <c r="BG98" s="185">
        <f>IF(N98="zákl. přenesená",J98,0)</f>
        <v>0</v>
      </c>
      <c r="BH98" s="185">
        <f>IF(N98="sníž. přenesená",J98,0)</f>
        <v>0</v>
      </c>
      <c r="BI98" s="185">
        <f>IF(N98="nulová",J98,0)</f>
        <v>0</v>
      </c>
      <c r="BJ98" s="17" t="s">
        <v>86</v>
      </c>
      <c r="BK98" s="185">
        <f>ROUND(I98*H98,2)</f>
        <v>0</v>
      </c>
      <c r="BL98" s="17" t="s">
        <v>152</v>
      </c>
      <c r="BM98" s="17" t="s">
        <v>154</v>
      </c>
    </row>
    <row r="99" spans="2:51" s="11" customFormat="1" ht="11.25">
      <c r="B99" s="186"/>
      <c r="C99" s="187"/>
      <c r="D99" s="188" t="s">
        <v>155</v>
      </c>
      <c r="E99" s="189" t="s">
        <v>19</v>
      </c>
      <c r="F99" s="190" t="s">
        <v>156</v>
      </c>
      <c r="G99" s="187"/>
      <c r="H99" s="189" t="s">
        <v>19</v>
      </c>
      <c r="I99" s="191"/>
      <c r="J99" s="187"/>
      <c r="K99" s="187"/>
      <c r="L99" s="192"/>
      <c r="M99" s="193"/>
      <c r="N99" s="194"/>
      <c r="O99" s="194"/>
      <c r="P99" s="194"/>
      <c r="Q99" s="194"/>
      <c r="R99" s="194"/>
      <c r="S99" s="194"/>
      <c r="T99" s="195"/>
      <c r="AT99" s="196" t="s">
        <v>155</v>
      </c>
      <c r="AU99" s="196" t="s">
        <v>153</v>
      </c>
      <c r="AV99" s="11" t="s">
        <v>86</v>
      </c>
      <c r="AW99" s="11" t="s">
        <v>38</v>
      </c>
      <c r="AX99" s="11" t="s">
        <v>78</v>
      </c>
      <c r="AY99" s="196" t="s">
        <v>142</v>
      </c>
    </row>
    <row r="100" spans="2:51" s="11" customFormat="1" ht="11.25">
      <c r="B100" s="186"/>
      <c r="C100" s="187"/>
      <c r="D100" s="188" t="s">
        <v>155</v>
      </c>
      <c r="E100" s="189" t="s">
        <v>19</v>
      </c>
      <c r="F100" s="190" t="s">
        <v>157</v>
      </c>
      <c r="G100" s="187"/>
      <c r="H100" s="189" t="s">
        <v>19</v>
      </c>
      <c r="I100" s="191"/>
      <c r="J100" s="187"/>
      <c r="K100" s="187"/>
      <c r="L100" s="192"/>
      <c r="M100" s="193"/>
      <c r="N100" s="194"/>
      <c r="O100" s="194"/>
      <c r="P100" s="194"/>
      <c r="Q100" s="194"/>
      <c r="R100" s="194"/>
      <c r="S100" s="194"/>
      <c r="T100" s="195"/>
      <c r="AT100" s="196" t="s">
        <v>155</v>
      </c>
      <c r="AU100" s="196" t="s">
        <v>153</v>
      </c>
      <c r="AV100" s="11" t="s">
        <v>86</v>
      </c>
      <c r="AW100" s="11" t="s">
        <v>38</v>
      </c>
      <c r="AX100" s="11" t="s">
        <v>78</v>
      </c>
      <c r="AY100" s="196" t="s">
        <v>142</v>
      </c>
    </row>
    <row r="101" spans="2:51" s="11" customFormat="1" ht="11.25">
      <c r="B101" s="186"/>
      <c r="C101" s="187"/>
      <c r="D101" s="188" t="s">
        <v>155</v>
      </c>
      <c r="E101" s="189" t="s">
        <v>19</v>
      </c>
      <c r="F101" s="190" t="s">
        <v>158</v>
      </c>
      <c r="G101" s="187"/>
      <c r="H101" s="189" t="s">
        <v>19</v>
      </c>
      <c r="I101" s="191"/>
      <c r="J101" s="187"/>
      <c r="K101" s="187"/>
      <c r="L101" s="192"/>
      <c r="M101" s="193"/>
      <c r="N101" s="194"/>
      <c r="O101" s="194"/>
      <c r="P101" s="194"/>
      <c r="Q101" s="194"/>
      <c r="R101" s="194"/>
      <c r="S101" s="194"/>
      <c r="T101" s="195"/>
      <c r="AT101" s="196" t="s">
        <v>155</v>
      </c>
      <c r="AU101" s="196" t="s">
        <v>153</v>
      </c>
      <c r="AV101" s="11" t="s">
        <v>86</v>
      </c>
      <c r="AW101" s="11" t="s">
        <v>38</v>
      </c>
      <c r="AX101" s="11" t="s">
        <v>78</v>
      </c>
      <c r="AY101" s="196" t="s">
        <v>142</v>
      </c>
    </row>
    <row r="102" spans="2:51" s="11" customFormat="1" ht="11.25">
      <c r="B102" s="186"/>
      <c r="C102" s="187"/>
      <c r="D102" s="188" t="s">
        <v>155</v>
      </c>
      <c r="E102" s="189" t="s">
        <v>19</v>
      </c>
      <c r="F102" s="190" t="s">
        <v>159</v>
      </c>
      <c r="G102" s="187"/>
      <c r="H102" s="189" t="s">
        <v>19</v>
      </c>
      <c r="I102" s="191"/>
      <c r="J102" s="187"/>
      <c r="K102" s="187"/>
      <c r="L102" s="192"/>
      <c r="M102" s="193"/>
      <c r="N102" s="194"/>
      <c r="O102" s="194"/>
      <c r="P102" s="194"/>
      <c r="Q102" s="194"/>
      <c r="R102" s="194"/>
      <c r="S102" s="194"/>
      <c r="T102" s="195"/>
      <c r="AT102" s="196" t="s">
        <v>155</v>
      </c>
      <c r="AU102" s="196" t="s">
        <v>153</v>
      </c>
      <c r="AV102" s="11" t="s">
        <v>86</v>
      </c>
      <c r="AW102" s="11" t="s">
        <v>38</v>
      </c>
      <c r="AX102" s="11" t="s">
        <v>78</v>
      </c>
      <c r="AY102" s="196" t="s">
        <v>142</v>
      </c>
    </row>
    <row r="103" spans="2:51" s="11" customFormat="1" ht="11.25">
      <c r="B103" s="186"/>
      <c r="C103" s="187"/>
      <c r="D103" s="188" t="s">
        <v>155</v>
      </c>
      <c r="E103" s="189" t="s">
        <v>19</v>
      </c>
      <c r="F103" s="190" t="s">
        <v>160</v>
      </c>
      <c r="G103" s="187"/>
      <c r="H103" s="189" t="s">
        <v>19</v>
      </c>
      <c r="I103" s="191"/>
      <c r="J103" s="187"/>
      <c r="K103" s="187"/>
      <c r="L103" s="192"/>
      <c r="M103" s="193"/>
      <c r="N103" s="194"/>
      <c r="O103" s="194"/>
      <c r="P103" s="194"/>
      <c r="Q103" s="194"/>
      <c r="R103" s="194"/>
      <c r="S103" s="194"/>
      <c r="T103" s="195"/>
      <c r="AT103" s="196" t="s">
        <v>155</v>
      </c>
      <c r="AU103" s="196" t="s">
        <v>153</v>
      </c>
      <c r="AV103" s="11" t="s">
        <v>86</v>
      </c>
      <c r="AW103" s="11" t="s">
        <v>38</v>
      </c>
      <c r="AX103" s="11" t="s">
        <v>78</v>
      </c>
      <c r="AY103" s="196" t="s">
        <v>142</v>
      </c>
    </row>
    <row r="104" spans="2:51" s="12" customFormat="1" ht="22.5">
      <c r="B104" s="197"/>
      <c r="C104" s="198"/>
      <c r="D104" s="188" t="s">
        <v>155</v>
      </c>
      <c r="E104" s="199" t="s">
        <v>19</v>
      </c>
      <c r="F104" s="200" t="s">
        <v>161</v>
      </c>
      <c r="G104" s="198"/>
      <c r="H104" s="201">
        <v>44.849</v>
      </c>
      <c r="I104" s="202"/>
      <c r="J104" s="198"/>
      <c r="K104" s="198"/>
      <c r="L104" s="203"/>
      <c r="M104" s="204"/>
      <c r="N104" s="205"/>
      <c r="O104" s="205"/>
      <c r="P104" s="205"/>
      <c r="Q104" s="205"/>
      <c r="R104" s="205"/>
      <c r="S104" s="205"/>
      <c r="T104" s="206"/>
      <c r="AT104" s="207" t="s">
        <v>155</v>
      </c>
      <c r="AU104" s="207" t="s">
        <v>153</v>
      </c>
      <c r="AV104" s="12" t="s">
        <v>88</v>
      </c>
      <c r="AW104" s="12" t="s">
        <v>38</v>
      </c>
      <c r="AX104" s="12" t="s">
        <v>78</v>
      </c>
      <c r="AY104" s="207" t="s">
        <v>142</v>
      </c>
    </row>
    <row r="105" spans="2:51" s="11" customFormat="1" ht="11.25">
      <c r="B105" s="186"/>
      <c r="C105" s="187"/>
      <c r="D105" s="188" t="s">
        <v>155</v>
      </c>
      <c r="E105" s="189" t="s">
        <v>19</v>
      </c>
      <c r="F105" s="190" t="s">
        <v>162</v>
      </c>
      <c r="G105" s="187"/>
      <c r="H105" s="189" t="s">
        <v>19</v>
      </c>
      <c r="I105" s="191"/>
      <c r="J105" s="187"/>
      <c r="K105" s="187"/>
      <c r="L105" s="192"/>
      <c r="M105" s="193"/>
      <c r="N105" s="194"/>
      <c r="O105" s="194"/>
      <c r="P105" s="194"/>
      <c r="Q105" s="194"/>
      <c r="R105" s="194"/>
      <c r="S105" s="194"/>
      <c r="T105" s="195"/>
      <c r="AT105" s="196" t="s">
        <v>155</v>
      </c>
      <c r="AU105" s="196" t="s">
        <v>153</v>
      </c>
      <c r="AV105" s="11" t="s">
        <v>86</v>
      </c>
      <c r="AW105" s="11" t="s">
        <v>38</v>
      </c>
      <c r="AX105" s="11" t="s">
        <v>78</v>
      </c>
      <c r="AY105" s="196" t="s">
        <v>142</v>
      </c>
    </row>
    <row r="106" spans="2:51" s="12" customFormat="1" ht="11.25">
      <c r="B106" s="197"/>
      <c r="C106" s="198"/>
      <c r="D106" s="188" t="s">
        <v>155</v>
      </c>
      <c r="E106" s="199" t="s">
        <v>19</v>
      </c>
      <c r="F106" s="200" t="s">
        <v>163</v>
      </c>
      <c r="G106" s="198"/>
      <c r="H106" s="201">
        <v>18.526</v>
      </c>
      <c r="I106" s="202"/>
      <c r="J106" s="198"/>
      <c r="K106" s="198"/>
      <c r="L106" s="203"/>
      <c r="M106" s="204"/>
      <c r="N106" s="205"/>
      <c r="O106" s="205"/>
      <c r="P106" s="205"/>
      <c r="Q106" s="205"/>
      <c r="R106" s="205"/>
      <c r="S106" s="205"/>
      <c r="T106" s="206"/>
      <c r="AT106" s="207" t="s">
        <v>155</v>
      </c>
      <c r="AU106" s="207" t="s">
        <v>153</v>
      </c>
      <c r="AV106" s="12" t="s">
        <v>88</v>
      </c>
      <c r="AW106" s="12" t="s">
        <v>38</v>
      </c>
      <c r="AX106" s="12" t="s">
        <v>78</v>
      </c>
      <c r="AY106" s="207" t="s">
        <v>142</v>
      </c>
    </row>
    <row r="107" spans="2:51" s="11" customFormat="1" ht="11.25">
      <c r="B107" s="186"/>
      <c r="C107" s="187"/>
      <c r="D107" s="188" t="s">
        <v>155</v>
      </c>
      <c r="E107" s="189" t="s">
        <v>19</v>
      </c>
      <c r="F107" s="190" t="s">
        <v>164</v>
      </c>
      <c r="G107" s="187"/>
      <c r="H107" s="189" t="s">
        <v>19</v>
      </c>
      <c r="I107" s="191"/>
      <c r="J107" s="187"/>
      <c r="K107" s="187"/>
      <c r="L107" s="192"/>
      <c r="M107" s="193"/>
      <c r="N107" s="194"/>
      <c r="O107" s="194"/>
      <c r="P107" s="194"/>
      <c r="Q107" s="194"/>
      <c r="R107" s="194"/>
      <c r="S107" s="194"/>
      <c r="T107" s="195"/>
      <c r="AT107" s="196" t="s">
        <v>155</v>
      </c>
      <c r="AU107" s="196" t="s">
        <v>153</v>
      </c>
      <c r="AV107" s="11" t="s">
        <v>86</v>
      </c>
      <c r="AW107" s="11" t="s">
        <v>38</v>
      </c>
      <c r="AX107" s="11" t="s">
        <v>78</v>
      </c>
      <c r="AY107" s="196" t="s">
        <v>142</v>
      </c>
    </row>
    <row r="108" spans="2:51" s="12" customFormat="1" ht="22.5">
      <c r="B108" s="197"/>
      <c r="C108" s="198"/>
      <c r="D108" s="188" t="s">
        <v>155</v>
      </c>
      <c r="E108" s="199" t="s">
        <v>19</v>
      </c>
      <c r="F108" s="200" t="s">
        <v>165</v>
      </c>
      <c r="G108" s="198"/>
      <c r="H108" s="201">
        <v>25.031</v>
      </c>
      <c r="I108" s="202"/>
      <c r="J108" s="198"/>
      <c r="K108" s="198"/>
      <c r="L108" s="203"/>
      <c r="M108" s="204"/>
      <c r="N108" s="205"/>
      <c r="O108" s="205"/>
      <c r="P108" s="205"/>
      <c r="Q108" s="205"/>
      <c r="R108" s="205"/>
      <c r="S108" s="205"/>
      <c r="T108" s="206"/>
      <c r="AT108" s="207" t="s">
        <v>155</v>
      </c>
      <c r="AU108" s="207" t="s">
        <v>153</v>
      </c>
      <c r="AV108" s="12" t="s">
        <v>88</v>
      </c>
      <c r="AW108" s="12" t="s">
        <v>38</v>
      </c>
      <c r="AX108" s="12" t="s">
        <v>78</v>
      </c>
      <c r="AY108" s="207" t="s">
        <v>142</v>
      </c>
    </row>
    <row r="109" spans="2:51" s="11" customFormat="1" ht="11.25">
      <c r="B109" s="186"/>
      <c r="C109" s="187"/>
      <c r="D109" s="188" t="s">
        <v>155</v>
      </c>
      <c r="E109" s="189" t="s">
        <v>19</v>
      </c>
      <c r="F109" s="190" t="s">
        <v>166</v>
      </c>
      <c r="G109" s="187"/>
      <c r="H109" s="189" t="s">
        <v>19</v>
      </c>
      <c r="I109" s="191"/>
      <c r="J109" s="187"/>
      <c r="K109" s="187"/>
      <c r="L109" s="192"/>
      <c r="M109" s="193"/>
      <c r="N109" s="194"/>
      <c r="O109" s="194"/>
      <c r="P109" s="194"/>
      <c r="Q109" s="194"/>
      <c r="R109" s="194"/>
      <c r="S109" s="194"/>
      <c r="T109" s="195"/>
      <c r="AT109" s="196" t="s">
        <v>155</v>
      </c>
      <c r="AU109" s="196" t="s">
        <v>153</v>
      </c>
      <c r="AV109" s="11" t="s">
        <v>86</v>
      </c>
      <c r="AW109" s="11" t="s">
        <v>38</v>
      </c>
      <c r="AX109" s="11" t="s">
        <v>78</v>
      </c>
      <c r="AY109" s="196" t="s">
        <v>142</v>
      </c>
    </row>
    <row r="110" spans="2:51" s="12" customFormat="1" ht="11.25">
      <c r="B110" s="197"/>
      <c r="C110" s="198"/>
      <c r="D110" s="188" t="s">
        <v>155</v>
      </c>
      <c r="E110" s="199" t="s">
        <v>19</v>
      </c>
      <c r="F110" s="200" t="s">
        <v>167</v>
      </c>
      <c r="G110" s="198"/>
      <c r="H110" s="201">
        <v>9.564</v>
      </c>
      <c r="I110" s="202"/>
      <c r="J110" s="198"/>
      <c r="K110" s="198"/>
      <c r="L110" s="203"/>
      <c r="M110" s="204"/>
      <c r="N110" s="205"/>
      <c r="O110" s="205"/>
      <c r="P110" s="205"/>
      <c r="Q110" s="205"/>
      <c r="R110" s="205"/>
      <c r="S110" s="205"/>
      <c r="T110" s="206"/>
      <c r="AT110" s="207" t="s">
        <v>155</v>
      </c>
      <c r="AU110" s="207" t="s">
        <v>153</v>
      </c>
      <c r="AV110" s="12" t="s">
        <v>88</v>
      </c>
      <c r="AW110" s="12" t="s">
        <v>38</v>
      </c>
      <c r="AX110" s="12" t="s">
        <v>78</v>
      </c>
      <c r="AY110" s="207" t="s">
        <v>142</v>
      </c>
    </row>
    <row r="111" spans="2:51" s="11" customFormat="1" ht="11.25">
      <c r="B111" s="186"/>
      <c r="C111" s="187"/>
      <c r="D111" s="188" t="s">
        <v>155</v>
      </c>
      <c r="E111" s="189" t="s">
        <v>19</v>
      </c>
      <c r="F111" s="190" t="s">
        <v>168</v>
      </c>
      <c r="G111" s="187"/>
      <c r="H111" s="189" t="s">
        <v>19</v>
      </c>
      <c r="I111" s="191"/>
      <c r="J111" s="187"/>
      <c r="K111" s="187"/>
      <c r="L111" s="192"/>
      <c r="M111" s="193"/>
      <c r="N111" s="194"/>
      <c r="O111" s="194"/>
      <c r="P111" s="194"/>
      <c r="Q111" s="194"/>
      <c r="R111" s="194"/>
      <c r="S111" s="194"/>
      <c r="T111" s="195"/>
      <c r="AT111" s="196" t="s">
        <v>155</v>
      </c>
      <c r="AU111" s="196" t="s">
        <v>153</v>
      </c>
      <c r="AV111" s="11" t="s">
        <v>86</v>
      </c>
      <c r="AW111" s="11" t="s">
        <v>38</v>
      </c>
      <c r="AX111" s="11" t="s">
        <v>78</v>
      </c>
      <c r="AY111" s="196" t="s">
        <v>142</v>
      </c>
    </row>
    <row r="112" spans="2:51" s="12" customFormat="1" ht="11.25">
      <c r="B112" s="197"/>
      <c r="C112" s="198"/>
      <c r="D112" s="188" t="s">
        <v>155</v>
      </c>
      <c r="E112" s="199" t="s">
        <v>19</v>
      </c>
      <c r="F112" s="200" t="s">
        <v>169</v>
      </c>
      <c r="G112" s="198"/>
      <c r="H112" s="201">
        <v>-9.75</v>
      </c>
      <c r="I112" s="202"/>
      <c r="J112" s="198"/>
      <c r="K112" s="198"/>
      <c r="L112" s="203"/>
      <c r="M112" s="204"/>
      <c r="N112" s="205"/>
      <c r="O112" s="205"/>
      <c r="P112" s="205"/>
      <c r="Q112" s="205"/>
      <c r="R112" s="205"/>
      <c r="S112" s="205"/>
      <c r="T112" s="206"/>
      <c r="AT112" s="207" t="s">
        <v>155</v>
      </c>
      <c r="AU112" s="207" t="s">
        <v>153</v>
      </c>
      <c r="AV112" s="12" t="s">
        <v>88</v>
      </c>
      <c r="AW112" s="12" t="s">
        <v>38</v>
      </c>
      <c r="AX112" s="12" t="s">
        <v>78</v>
      </c>
      <c r="AY112" s="207" t="s">
        <v>142</v>
      </c>
    </row>
    <row r="113" spans="2:51" s="12" customFormat="1" ht="11.25">
      <c r="B113" s="197"/>
      <c r="C113" s="198"/>
      <c r="D113" s="188" t="s">
        <v>155</v>
      </c>
      <c r="E113" s="199" t="s">
        <v>19</v>
      </c>
      <c r="F113" s="200" t="s">
        <v>170</v>
      </c>
      <c r="G113" s="198"/>
      <c r="H113" s="201">
        <v>-3.698</v>
      </c>
      <c r="I113" s="202"/>
      <c r="J113" s="198"/>
      <c r="K113" s="198"/>
      <c r="L113" s="203"/>
      <c r="M113" s="204"/>
      <c r="N113" s="205"/>
      <c r="O113" s="205"/>
      <c r="P113" s="205"/>
      <c r="Q113" s="205"/>
      <c r="R113" s="205"/>
      <c r="S113" s="205"/>
      <c r="T113" s="206"/>
      <c r="AT113" s="207" t="s">
        <v>155</v>
      </c>
      <c r="AU113" s="207" t="s">
        <v>153</v>
      </c>
      <c r="AV113" s="12" t="s">
        <v>88</v>
      </c>
      <c r="AW113" s="12" t="s">
        <v>38</v>
      </c>
      <c r="AX113" s="12" t="s">
        <v>78</v>
      </c>
      <c r="AY113" s="207" t="s">
        <v>142</v>
      </c>
    </row>
    <row r="114" spans="2:51" s="11" customFormat="1" ht="11.25">
      <c r="B114" s="186"/>
      <c r="C114" s="187"/>
      <c r="D114" s="188" t="s">
        <v>155</v>
      </c>
      <c r="E114" s="189" t="s">
        <v>19</v>
      </c>
      <c r="F114" s="190" t="s">
        <v>171</v>
      </c>
      <c r="G114" s="187"/>
      <c r="H114" s="189" t="s">
        <v>19</v>
      </c>
      <c r="I114" s="191"/>
      <c r="J114" s="187"/>
      <c r="K114" s="187"/>
      <c r="L114" s="192"/>
      <c r="M114" s="193"/>
      <c r="N114" s="194"/>
      <c r="O114" s="194"/>
      <c r="P114" s="194"/>
      <c r="Q114" s="194"/>
      <c r="R114" s="194"/>
      <c r="S114" s="194"/>
      <c r="T114" s="195"/>
      <c r="AT114" s="196" t="s">
        <v>155</v>
      </c>
      <c r="AU114" s="196" t="s">
        <v>153</v>
      </c>
      <c r="AV114" s="11" t="s">
        <v>86</v>
      </c>
      <c r="AW114" s="11" t="s">
        <v>38</v>
      </c>
      <c r="AX114" s="11" t="s">
        <v>78</v>
      </c>
      <c r="AY114" s="196" t="s">
        <v>142</v>
      </c>
    </row>
    <row r="115" spans="2:51" s="12" customFormat="1" ht="11.25">
      <c r="B115" s="197"/>
      <c r="C115" s="198"/>
      <c r="D115" s="188" t="s">
        <v>155</v>
      </c>
      <c r="E115" s="199" t="s">
        <v>19</v>
      </c>
      <c r="F115" s="200" t="s">
        <v>172</v>
      </c>
      <c r="G115" s="198"/>
      <c r="H115" s="201">
        <v>6.12</v>
      </c>
      <c r="I115" s="202"/>
      <c r="J115" s="198"/>
      <c r="K115" s="198"/>
      <c r="L115" s="203"/>
      <c r="M115" s="204"/>
      <c r="N115" s="205"/>
      <c r="O115" s="205"/>
      <c r="P115" s="205"/>
      <c r="Q115" s="205"/>
      <c r="R115" s="205"/>
      <c r="S115" s="205"/>
      <c r="T115" s="206"/>
      <c r="AT115" s="207" t="s">
        <v>155</v>
      </c>
      <c r="AU115" s="207" t="s">
        <v>153</v>
      </c>
      <c r="AV115" s="12" t="s">
        <v>88</v>
      </c>
      <c r="AW115" s="12" t="s">
        <v>38</v>
      </c>
      <c r="AX115" s="12" t="s">
        <v>78</v>
      </c>
      <c r="AY115" s="207" t="s">
        <v>142</v>
      </c>
    </row>
    <row r="116" spans="2:51" s="12" customFormat="1" ht="11.25">
      <c r="B116" s="197"/>
      <c r="C116" s="198"/>
      <c r="D116" s="188" t="s">
        <v>155</v>
      </c>
      <c r="E116" s="199" t="s">
        <v>19</v>
      </c>
      <c r="F116" s="200" t="s">
        <v>173</v>
      </c>
      <c r="G116" s="198"/>
      <c r="H116" s="201">
        <v>1.31</v>
      </c>
      <c r="I116" s="202"/>
      <c r="J116" s="198"/>
      <c r="K116" s="198"/>
      <c r="L116" s="203"/>
      <c r="M116" s="204"/>
      <c r="N116" s="205"/>
      <c r="O116" s="205"/>
      <c r="P116" s="205"/>
      <c r="Q116" s="205"/>
      <c r="R116" s="205"/>
      <c r="S116" s="205"/>
      <c r="T116" s="206"/>
      <c r="AT116" s="207" t="s">
        <v>155</v>
      </c>
      <c r="AU116" s="207" t="s">
        <v>153</v>
      </c>
      <c r="AV116" s="12" t="s">
        <v>88</v>
      </c>
      <c r="AW116" s="12" t="s">
        <v>38</v>
      </c>
      <c r="AX116" s="12" t="s">
        <v>78</v>
      </c>
      <c r="AY116" s="207" t="s">
        <v>142</v>
      </c>
    </row>
    <row r="117" spans="2:51" s="11" customFormat="1" ht="11.25">
      <c r="B117" s="186"/>
      <c r="C117" s="187"/>
      <c r="D117" s="188" t="s">
        <v>155</v>
      </c>
      <c r="E117" s="189" t="s">
        <v>19</v>
      </c>
      <c r="F117" s="190" t="s">
        <v>174</v>
      </c>
      <c r="G117" s="187"/>
      <c r="H117" s="189" t="s">
        <v>19</v>
      </c>
      <c r="I117" s="191"/>
      <c r="J117" s="187"/>
      <c r="K117" s="187"/>
      <c r="L117" s="192"/>
      <c r="M117" s="193"/>
      <c r="N117" s="194"/>
      <c r="O117" s="194"/>
      <c r="P117" s="194"/>
      <c r="Q117" s="194"/>
      <c r="R117" s="194"/>
      <c r="S117" s="194"/>
      <c r="T117" s="195"/>
      <c r="AT117" s="196" t="s">
        <v>155</v>
      </c>
      <c r="AU117" s="196" t="s">
        <v>153</v>
      </c>
      <c r="AV117" s="11" t="s">
        <v>86</v>
      </c>
      <c r="AW117" s="11" t="s">
        <v>38</v>
      </c>
      <c r="AX117" s="11" t="s">
        <v>78</v>
      </c>
      <c r="AY117" s="196" t="s">
        <v>142</v>
      </c>
    </row>
    <row r="118" spans="2:51" s="12" customFormat="1" ht="11.25">
      <c r="B118" s="197"/>
      <c r="C118" s="198"/>
      <c r="D118" s="188" t="s">
        <v>155</v>
      </c>
      <c r="E118" s="199" t="s">
        <v>19</v>
      </c>
      <c r="F118" s="200" t="s">
        <v>175</v>
      </c>
      <c r="G118" s="198"/>
      <c r="H118" s="201">
        <v>3</v>
      </c>
      <c r="I118" s="202"/>
      <c r="J118" s="198"/>
      <c r="K118" s="198"/>
      <c r="L118" s="203"/>
      <c r="M118" s="204"/>
      <c r="N118" s="205"/>
      <c r="O118" s="205"/>
      <c r="P118" s="205"/>
      <c r="Q118" s="205"/>
      <c r="R118" s="205"/>
      <c r="S118" s="205"/>
      <c r="T118" s="206"/>
      <c r="AT118" s="207" t="s">
        <v>155</v>
      </c>
      <c r="AU118" s="207" t="s">
        <v>153</v>
      </c>
      <c r="AV118" s="12" t="s">
        <v>88</v>
      </c>
      <c r="AW118" s="12" t="s">
        <v>38</v>
      </c>
      <c r="AX118" s="12" t="s">
        <v>78</v>
      </c>
      <c r="AY118" s="207" t="s">
        <v>142</v>
      </c>
    </row>
    <row r="119" spans="2:51" s="13" customFormat="1" ht="11.25">
      <c r="B119" s="208"/>
      <c r="C119" s="209"/>
      <c r="D119" s="188" t="s">
        <v>155</v>
      </c>
      <c r="E119" s="210" t="s">
        <v>19</v>
      </c>
      <c r="F119" s="211" t="s">
        <v>176</v>
      </c>
      <c r="G119" s="209"/>
      <c r="H119" s="212">
        <v>94.95200000000001</v>
      </c>
      <c r="I119" s="213"/>
      <c r="J119" s="209"/>
      <c r="K119" s="209"/>
      <c r="L119" s="214"/>
      <c r="M119" s="215"/>
      <c r="N119" s="216"/>
      <c r="O119" s="216"/>
      <c r="P119" s="216"/>
      <c r="Q119" s="216"/>
      <c r="R119" s="216"/>
      <c r="S119" s="216"/>
      <c r="T119" s="217"/>
      <c r="AT119" s="218" t="s">
        <v>155</v>
      </c>
      <c r="AU119" s="218" t="s">
        <v>153</v>
      </c>
      <c r="AV119" s="13" t="s">
        <v>153</v>
      </c>
      <c r="AW119" s="13" t="s">
        <v>38</v>
      </c>
      <c r="AX119" s="13" t="s">
        <v>78</v>
      </c>
      <c r="AY119" s="218" t="s">
        <v>142</v>
      </c>
    </row>
    <row r="120" spans="2:51" s="11" customFormat="1" ht="11.25">
      <c r="B120" s="186"/>
      <c r="C120" s="187"/>
      <c r="D120" s="188" t="s">
        <v>155</v>
      </c>
      <c r="E120" s="189" t="s">
        <v>19</v>
      </c>
      <c r="F120" s="190" t="s">
        <v>158</v>
      </c>
      <c r="G120" s="187"/>
      <c r="H120" s="189" t="s">
        <v>19</v>
      </c>
      <c r="I120" s="191"/>
      <c r="J120" s="187"/>
      <c r="K120" s="187"/>
      <c r="L120" s="192"/>
      <c r="M120" s="193"/>
      <c r="N120" s="194"/>
      <c r="O120" s="194"/>
      <c r="P120" s="194"/>
      <c r="Q120" s="194"/>
      <c r="R120" s="194"/>
      <c r="S120" s="194"/>
      <c r="T120" s="195"/>
      <c r="AT120" s="196" t="s">
        <v>155</v>
      </c>
      <c r="AU120" s="196" t="s">
        <v>153</v>
      </c>
      <c r="AV120" s="11" t="s">
        <v>86</v>
      </c>
      <c r="AW120" s="11" t="s">
        <v>38</v>
      </c>
      <c r="AX120" s="11" t="s">
        <v>78</v>
      </c>
      <c r="AY120" s="196" t="s">
        <v>142</v>
      </c>
    </row>
    <row r="121" spans="2:51" s="11" customFormat="1" ht="11.25">
      <c r="B121" s="186"/>
      <c r="C121" s="187"/>
      <c r="D121" s="188" t="s">
        <v>155</v>
      </c>
      <c r="E121" s="189" t="s">
        <v>19</v>
      </c>
      <c r="F121" s="190" t="s">
        <v>177</v>
      </c>
      <c r="G121" s="187"/>
      <c r="H121" s="189" t="s">
        <v>19</v>
      </c>
      <c r="I121" s="191"/>
      <c r="J121" s="187"/>
      <c r="K121" s="187"/>
      <c r="L121" s="192"/>
      <c r="M121" s="193"/>
      <c r="N121" s="194"/>
      <c r="O121" s="194"/>
      <c r="P121" s="194"/>
      <c r="Q121" s="194"/>
      <c r="R121" s="194"/>
      <c r="S121" s="194"/>
      <c r="T121" s="195"/>
      <c r="AT121" s="196" t="s">
        <v>155</v>
      </c>
      <c r="AU121" s="196" t="s">
        <v>153</v>
      </c>
      <c r="AV121" s="11" t="s">
        <v>86</v>
      </c>
      <c r="AW121" s="11" t="s">
        <v>38</v>
      </c>
      <c r="AX121" s="11" t="s">
        <v>78</v>
      </c>
      <c r="AY121" s="196" t="s">
        <v>142</v>
      </c>
    </row>
    <row r="122" spans="2:51" s="11" customFormat="1" ht="11.25">
      <c r="B122" s="186"/>
      <c r="C122" s="187"/>
      <c r="D122" s="188" t="s">
        <v>155</v>
      </c>
      <c r="E122" s="189" t="s">
        <v>19</v>
      </c>
      <c r="F122" s="190" t="s">
        <v>178</v>
      </c>
      <c r="G122" s="187"/>
      <c r="H122" s="189" t="s">
        <v>19</v>
      </c>
      <c r="I122" s="191"/>
      <c r="J122" s="187"/>
      <c r="K122" s="187"/>
      <c r="L122" s="192"/>
      <c r="M122" s="193"/>
      <c r="N122" s="194"/>
      <c r="O122" s="194"/>
      <c r="P122" s="194"/>
      <c r="Q122" s="194"/>
      <c r="R122" s="194"/>
      <c r="S122" s="194"/>
      <c r="T122" s="195"/>
      <c r="AT122" s="196" t="s">
        <v>155</v>
      </c>
      <c r="AU122" s="196" t="s">
        <v>153</v>
      </c>
      <c r="AV122" s="11" t="s">
        <v>86</v>
      </c>
      <c r="AW122" s="11" t="s">
        <v>38</v>
      </c>
      <c r="AX122" s="11" t="s">
        <v>78</v>
      </c>
      <c r="AY122" s="196" t="s">
        <v>142</v>
      </c>
    </row>
    <row r="123" spans="2:51" s="12" customFormat="1" ht="11.25">
      <c r="B123" s="197"/>
      <c r="C123" s="198"/>
      <c r="D123" s="188" t="s">
        <v>155</v>
      </c>
      <c r="E123" s="199" t="s">
        <v>19</v>
      </c>
      <c r="F123" s="200" t="s">
        <v>179</v>
      </c>
      <c r="G123" s="198"/>
      <c r="H123" s="201">
        <v>827.788</v>
      </c>
      <c r="I123" s="202"/>
      <c r="J123" s="198"/>
      <c r="K123" s="198"/>
      <c r="L123" s="203"/>
      <c r="M123" s="204"/>
      <c r="N123" s="205"/>
      <c r="O123" s="205"/>
      <c r="P123" s="205"/>
      <c r="Q123" s="205"/>
      <c r="R123" s="205"/>
      <c r="S123" s="205"/>
      <c r="T123" s="206"/>
      <c r="AT123" s="207" t="s">
        <v>155</v>
      </c>
      <c r="AU123" s="207" t="s">
        <v>153</v>
      </c>
      <c r="AV123" s="12" t="s">
        <v>88</v>
      </c>
      <c r="AW123" s="12" t="s">
        <v>38</v>
      </c>
      <c r="AX123" s="12" t="s">
        <v>78</v>
      </c>
      <c r="AY123" s="207" t="s">
        <v>142</v>
      </c>
    </row>
    <row r="124" spans="2:51" s="11" customFormat="1" ht="11.25">
      <c r="B124" s="186"/>
      <c r="C124" s="187"/>
      <c r="D124" s="188" t="s">
        <v>155</v>
      </c>
      <c r="E124" s="189" t="s">
        <v>19</v>
      </c>
      <c r="F124" s="190" t="s">
        <v>162</v>
      </c>
      <c r="G124" s="187"/>
      <c r="H124" s="189" t="s">
        <v>19</v>
      </c>
      <c r="I124" s="191"/>
      <c r="J124" s="187"/>
      <c r="K124" s="187"/>
      <c r="L124" s="192"/>
      <c r="M124" s="193"/>
      <c r="N124" s="194"/>
      <c r="O124" s="194"/>
      <c r="P124" s="194"/>
      <c r="Q124" s="194"/>
      <c r="R124" s="194"/>
      <c r="S124" s="194"/>
      <c r="T124" s="195"/>
      <c r="AT124" s="196" t="s">
        <v>155</v>
      </c>
      <c r="AU124" s="196" t="s">
        <v>153</v>
      </c>
      <c r="AV124" s="11" t="s">
        <v>86</v>
      </c>
      <c r="AW124" s="11" t="s">
        <v>38</v>
      </c>
      <c r="AX124" s="11" t="s">
        <v>78</v>
      </c>
      <c r="AY124" s="196" t="s">
        <v>142</v>
      </c>
    </row>
    <row r="125" spans="2:51" s="12" customFormat="1" ht="11.25">
      <c r="B125" s="197"/>
      <c r="C125" s="198"/>
      <c r="D125" s="188" t="s">
        <v>155</v>
      </c>
      <c r="E125" s="199" t="s">
        <v>19</v>
      </c>
      <c r="F125" s="200" t="s">
        <v>180</v>
      </c>
      <c r="G125" s="198"/>
      <c r="H125" s="201">
        <v>320.256</v>
      </c>
      <c r="I125" s="202"/>
      <c r="J125" s="198"/>
      <c r="K125" s="198"/>
      <c r="L125" s="203"/>
      <c r="M125" s="204"/>
      <c r="N125" s="205"/>
      <c r="O125" s="205"/>
      <c r="P125" s="205"/>
      <c r="Q125" s="205"/>
      <c r="R125" s="205"/>
      <c r="S125" s="205"/>
      <c r="T125" s="206"/>
      <c r="AT125" s="207" t="s">
        <v>155</v>
      </c>
      <c r="AU125" s="207" t="s">
        <v>153</v>
      </c>
      <c r="AV125" s="12" t="s">
        <v>88</v>
      </c>
      <c r="AW125" s="12" t="s">
        <v>38</v>
      </c>
      <c r="AX125" s="12" t="s">
        <v>78</v>
      </c>
      <c r="AY125" s="207" t="s">
        <v>142</v>
      </c>
    </row>
    <row r="126" spans="2:51" s="11" customFormat="1" ht="11.25">
      <c r="B126" s="186"/>
      <c r="C126" s="187"/>
      <c r="D126" s="188" t="s">
        <v>155</v>
      </c>
      <c r="E126" s="189" t="s">
        <v>19</v>
      </c>
      <c r="F126" s="190" t="s">
        <v>181</v>
      </c>
      <c r="G126" s="187"/>
      <c r="H126" s="189" t="s">
        <v>19</v>
      </c>
      <c r="I126" s="191"/>
      <c r="J126" s="187"/>
      <c r="K126" s="187"/>
      <c r="L126" s="192"/>
      <c r="M126" s="193"/>
      <c r="N126" s="194"/>
      <c r="O126" s="194"/>
      <c r="P126" s="194"/>
      <c r="Q126" s="194"/>
      <c r="R126" s="194"/>
      <c r="S126" s="194"/>
      <c r="T126" s="195"/>
      <c r="AT126" s="196" t="s">
        <v>155</v>
      </c>
      <c r="AU126" s="196" t="s">
        <v>153</v>
      </c>
      <c r="AV126" s="11" t="s">
        <v>86</v>
      </c>
      <c r="AW126" s="11" t="s">
        <v>38</v>
      </c>
      <c r="AX126" s="11" t="s">
        <v>78</v>
      </c>
      <c r="AY126" s="196" t="s">
        <v>142</v>
      </c>
    </row>
    <row r="127" spans="2:51" s="12" customFormat="1" ht="11.25">
      <c r="B127" s="197"/>
      <c r="C127" s="198"/>
      <c r="D127" s="188" t="s">
        <v>155</v>
      </c>
      <c r="E127" s="199" t="s">
        <v>19</v>
      </c>
      <c r="F127" s="200" t="s">
        <v>182</v>
      </c>
      <c r="G127" s="198"/>
      <c r="H127" s="201">
        <v>923.591</v>
      </c>
      <c r="I127" s="202"/>
      <c r="J127" s="198"/>
      <c r="K127" s="198"/>
      <c r="L127" s="203"/>
      <c r="M127" s="204"/>
      <c r="N127" s="205"/>
      <c r="O127" s="205"/>
      <c r="P127" s="205"/>
      <c r="Q127" s="205"/>
      <c r="R127" s="205"/>
      <c r="S127" s="205"/>
      <c r="T127" s="206"/>
      <c r="AT127" s="207" t="s">
        <v>155</v>
      </c>
      <c r="AU127" s="207" t="s">
        <v>153</v>
      </c>
      <c r="AV127" s="12" t="s">
        <v>88</v>
      </c>
      <c r="AW127" s="12" t="s">
        <v>38</v>
      </c>
      <c r="AX127" s="12" t="s">
        <v>78</v>
      </c>
      <c r="AY127" s="207" t="s">
        <v>142</v>
      </c>
    </row>
    <row r="128" spans="2:51" s="11" customFormat="1" ht="11.25">
      <c r="B128" s="186"/>
      <c r="C128" s="187"/>
      <c r="D128" s="188" t="s">
        <v>155</v>
      </c>
      <c r="E128" s="189" t="s">
        <v>19</v>
      </c>
      <c r="F128" s="190" t="s">
        <v>166</v>
      </c>
      <c r="G128" s="187"/>
      <c r="H128" s="189" t="s">
        <v>19</v>
      </c>
      <c r="I128" s="191"/>
      <c r="J128" s="187"/>
      <c r="K128" s="187"/>
      <c r="L128" s="192"/>
      <c r="M128" s="193"/>
      <c r="N128" s="194"/>
      <c r="O128" s="194"/>
      <c r="P128" s="194"/>
      <c r="Q128" s="194"/>
      <c r="R128" s="194"/>
      <c r="S128" s="194"/>
      <c r="T128" s="195"/>
      <c r="AT128" s="196" t="s">
        <v>155</v>
      </c>
      <c r="AU128" s="196" t="s">
        <v>153</v>
      </c>
      <c r="AV128" s="11" t="s">
        <v>86</v>
      </c>
      <c r="AW128" s="11" t="s">
        <v>38</v>
      </c>
      <c r="AX128" s="11" t="s">
        <v>78</v>
      </c>
      <c r="AY128" s="196" t="s">
        <v>142</v>
      </c>
    </row>
    <row r="129" spans="2:51" s="12" customFormat="1" ht="11.25">
      <c r="B129" s="197"/>
      <c r="C129" s="198"/>
      <c r="D129" s="188" t="s">
        <v>155</v>
      </c>
      <c r="E129" s="199" t="s">
        <v>19</v>
      </c>
      <c r="F129" s="200" t="s">
        <v>183</v>
      </c>
      <c r="G129" s="198"/>
      <c r="H129" s="201">
        <v>355.098</v>
      </c>
      <c r="I129" s="202"/>
      <c r="J129" s="198"/>
      <c r="K129" s="198"/>
      <c r="L129" s="203"/>
      <c r="M129" s="204"/>
      <c r="N129" s="205"/>
      <c r="O129" s="205"/>
      <c r="P129" s="205"/>
      <c r="Q129" s="205"/>
      <c r="R129" s="205"/>
      <c r="S129" s="205"/>
      <c r="T129" s="206"/>
      <c r="AT129" s="207" t="s">
        <v>155</v>
      </c>
      <c r="AU129" s="207" t="s">
        <v>153</v>
      </c>
      <c r="AV129" s="12" t="s">
        <v>88</v>
      </c>
      <c r="AW129" s="12" t="s">
        <v>38</v>
      </c>
      <c r="AX129" s="12" t="s">
        <v>78</v>
      </c>
      <c r="AY129" s="207" t="s">
        <v>142</v>
      </c>
    </row>
    <row r="130" spans="2:51" s="11" customFormat="1" ht="11.25">
      <c r="B130" s="186"/>
      <c r="C130" s="187"/>
      <c r="D130" s="188" t="s">
        <v>155</v>
      </c>
      <c r="E130" s="189" t="s">
        <v>19</v>
      </c>
      <c r="F130" s="190" t="s">
        <v>168</v>
      </c>
      <c r="G130" s="187"/>
      <c r="H130" s="189" t="s">
        <v>19</v>
      </c>
      <c r="I130" s="191"/>
      <c r="J130" s="187"/>
      <c r="K130" s="187"/>
      <c r="L130" s="192"/>
      <c r="M130" s="193"/>
      <c r="N130" s="194"/>
      <c r="O130" s="194"/>
      <c r="P130" s="194"/>
      <c r="Q130" s="194"/>
      <c r="R130" s="194"/>
      <c r="S130" s="194"/>
      <c r="T130" s="195"/>
      <c r="AT130" s="196" t="s">
        <v>155</v>
      </c>
      <c r="AU130" s="196" t="s">
        <v>153</v>
      </c>
      <c r="AV130" s="11" t="s">
        <v>86</v>
      </c>
      <c r="AW130" s="11" t="s">
        <v>38</v>
      </c>
      <c r="AX130" s="11" t="s">
        <v>78</v>
      </c>
      <c r="AY130" s="196" t="s">
        <v>142</v>
      </c>
    </row>
    <row r="131" spans="2:51" s="12" customFormat="1" ht="11.25">
      <c r="B131" s="197"/>
      <c r="C131" s="198"/>
      <c r="D131" s="188" t="s">
        <v>155</v>
      </c>
      <c r="E131" s="199" t="s">
        <v>19</v>
      </c>
      <c r="F131" s="200" t="s">
        <v>184</v>
      </c>
      <c r="G131" s="198"/>
      <c r="H131" s="201">
        <v>-331.905</v>
      </c>
      <c r="I131" s="202"/>
      <c r="J131" s="198"/>
      <c r="K131" s="198"/>
      <c r="L131" s="203"/>
      <c r="M131" s="204"/>
      <c r="N131" s="205"/>
      <c r="O131" s="205"/>
      <c r="P131" s="205"/>
      <c r="Q131" s="205"/>
      <c r="R131" s="205"/>
      <c r="S131" s="205"/>
      <c r="T131" s="206"/>
      <c r="AT131" s="207" t="s">
        <v>155</v>
      </c>
      <c r="AU131" s="207" t="s">
        <v>153</v>
      </c>
      <c r="AV131" s="12" t="s">
        <v>88</v>
      </c>
      <c r="AW131" s="12" t="s">
        <v>38</v>
      </c>
      <c r="AX131" s="12" t="s">
        <v>78</v>
      </c>
      <c r="AY131" s="207" t="s">
        <v>142</v>
      </c>
    </row>
    <row r="132" spans="2:51" s="12" customFormat="1" ht="11.25">
      <c r="B132" s="197"/>
      <c r="C132" s="198"/>
      <c r="D132" s="188" t="s">
        <v>155</v>
      </c>
      <c r="E132" s="199" t="s">
        <v>19</v>
      </c>
      <c r="F132" s="200" t="s">
        <v>185</v>
      </c>
      <c r="G132" s="198"/>
      <c r="H132" s="201">
        <v>-105</v>
      </c>
      <c r="I132" s="202"/>
      <c r="J132" s="198"/>
      <c r="K132" s="198"/>
      <c r="L132" s="203"/>
      <c r="M132" s="204"/>
      <c r="N132" s="205"/>
      <c r="O132" s="205"/>
      <c r="P132" s="205"/>
      <c r="Q132" s="205"/>
      <c r="R132" s="205"/>
      <c r="S132" s="205"/>
      <c r="T132" s="206"/>
      <c r="AT132" s="207" t="s">
        <v>155</v>
      </c>
      <c r="AU132" s="207" t="s">
        <v>153</v>
      </c>
      <c r="AV132" s="12" t="s">
        <v>88</v>
      </c>
      <c r="AW132" s="12" t="s">
        <v>38</v>
      </c>
      <c r="AX132" s="12" t="s">
        <v>78</v>
      </c>
      <c r="AY132" s="207" t="s">
        <v>142</v>
      </c>
    </row>
    <row r="133" spans="2:51" s="12" customFormat="1" ht="11.25">
      <c r="B133" s="197"/>
      <c r="C133" s="198"/>
      <c r="D133" s="188" t="s">
        <v>155</v>
      </c>
      <c r="E133" s="199" t="s">
        <v>19</v>
      </c>
      <c r="F133" s="200" t="s">
        <v>186</v>
      </c>
      <c r="G133" s="198"/>
      <c r="H133" s="201">
        <v>-30.375</v>
      </c>
      <c r="I133" s="202"/>
      <c r="J133" s="198"/>
      <c r="K133" s="198"/>
      <c r="L133" s="203"/>
      <c r="M133" s="204"/>
      <c r="N133" s="205"/>
      <c r="O133" s="205"/>
      <c r="P133" s="205"/>
      <c r="Q133" s="205"/>
      <c r="R133" s="205"/>
      <c r="S133" s="205"/>
      <c r="T133" s="206"/>
      <c r="AT133" s="207" t="s">
        <v>155</v>
      </c>
      <c r="AU133" s="207" t="s">
        <v>153</v>
      </c>
      <c r="AV133" s="12" t="s">
        <v>88</v>
      </c>
      <c r="AW133" s="12" t="s">
        <v>38</v>
      </c>
      <c r="AX133" s="12" t="s">
        <v>78</v>
      </c>
      <c r="AY133" s="207" t="s">
        <v>142</v>
      </c>
    </row>
    <row r="134" spans="2:51" s="12" customFormat="1" ht="11.25">
      <c r="B134" s="197"/>
      <c r="C134" s="198"/>
      <c r="D134" s="188" t="s">
        <v>155</v>
      </c>
      <c r="E134" s="199" t="s">
        <v>19</v>
      </c>
      <c r="F134" s="200" t="s">
        <v>187</v>
      </c>
      <c r="G134" s="198"/>
      <c r="H134" s="201">
        <v>-23.925</v>
      </c>
      <c r="I134" s="202"/>
      <c r="J134" s="198"/>
      <c r="K134" s="198"/>
      <c r="L134" s="203"/>
      <c r="M134" s="204"/>
      <c r="N134" s="205"/>
      <c r="O134" s="205"/>
      <c r="P134" s="205"/>
      <c r="Q134" s="205"/>
      <c r="R134" s="205"/>
      <c r="S134" s="205"/>
      <c r="T134" s="206"/>
      <c r="AT134" s="207" t="s">
        <v>155</v>
      </c>
      <c r="AU134" s="207" t="s">
        <v>153</v>
      </c>
      <c r="AV134" s="12" t="s">
        <v>88</v>
      </c>
      <c r="AW134" s="12" t="s">
        <v>38</v>
      </c>
      <c r="AX134" s="12" t="s">
        <v>78</v>
      </c>
      <c r="AY134" s="207" t="s">
        <v>142</v>
      </c>
    </row>
    <row r="135" spans="2:51" s="12" customFormat="1" ht="11.25">
      <c r="B135" s="197"/>
      <c r="C135" s="198"/>
      <c r="D135" s="188" t="s">
        <v>155</v>
      </c>
      <c r="E135" s="199" t="s">
        <v>19</v>
      </c>
      <c r="F135" s="200" t="s">
        <v>188</v>
      </c>
      <c r="G135" s="198"/>
      <c r="H135" s="201">
        <v>-41.4</v>
      </c>
      <c r="I135" s="202"/>
      <c r="J135" s="198"/>
      <c r="K135" s="198"/>
      <c r="L135" s="203"/>
      <c r="M135" s="204"/>
      <c r="N135" s="205"/>
      <c r="O135" s="205"/>
      <c r="P135" s="205"/>
      <c r="Q135" s="205"/>
      <c r="R135" s="205"/>
      <c r="S135" s="205"/>
      <c r="T135" s="206"/>
      <c r="AT135" s="207" t="s">
        <v>155</v>
      </c>
      <c r="AU135" s="207" t="s">
        <v>153</v>
      </c>
      <c r="AV135" s="12" t="s">
        <v>88</v>
      </c>
      <c r="AW135" s="12" t="s">
        <v>38</v>
      </c>
      <c r="AX135" s="12" t="s">
        <v>78</v>
      </c>
      <c r="AY135" s="207" t="s">
        <v>142</v>
      </c>
    </row>
    <row r="136" spans="2:51" s="12" customFormat="1" ht="11.25">
      <c r="B136" s="197"/>
      <c r="C136" s="198"/>
      <c r="D136" s="188" t="s">
        <v>155</v>
      </c>
      <c r="E136" s="199" t="s">
        <v>19</v>
      </c>
      <c r="F136" s="200" t="s">
        <v>189</v>
      </c>
      <c r="G136" s="198"/>
      <c r="H136" s="201">
        <v>-3.43</v>
      </c>
      <c r="I136" s="202"/>
      <c r="J136" s="198"/>
      <c r="K136" s="198"/>
      <c r="L136" s="203"/>
      <c r="M136" s="204"/>
      <c r="N136" s="205"/>
      <c r="O136" s="205"/>
      <c r="P136" s="205"/>
      <c r="Q136" s="205"/>
      <c r="R136" s="205"/>
      <c r="S136" s="205"/>
      <c r="T136" s="206"/>
      <c r="AT136" s="207" t="s">
        <v>155</v>
      </c>
      <c r="AU136" s="207" t="s">
        <v>153</v>
      </c>
      <c r="AV136" s="12" t="s">
        <v>88</v>
      </c>
      <c r="AW136" s="12" t="s">
        <v>38</v>
      </c>
      <c r="AX136" s="12" t="s">
        <v>78</v>
      </c>
      <c r="AY136" s="207" t="s">
        <v>142</v>
      </c>
    </row>
    <row r="137" spans="2:51" s="11" customFormat="1" ht="11.25">
      <c r="B137" s="186"/>
      <c r="C137" s="187"/>
      <c r="D137" s="188" t="s">
        <v>155</v>
      </c>
      <c r="E137" s="189" t="s">
        <v>19</v>
      </c>
      <c r="F137" s="190" t="s">
        <v>171</v>
      </c>
      <c r="G137" s="187"/>
      <c r="H137" s="189" t="s">
        <v>19</v>
      </c>
      <c r="I137" s="191"/>
      <c r="J137" s="187"/>
      <c r="K137" s="187"/>
      <c r="L137" s="192"/>
      <c r="M137" s="193"/>
      <c r="N137" s="194"/>
      <c r="O137" s="194"/>
      <c r="P137" s="194"/>
      <c r="Q137" s="194"/>
      <c r="R137" s="194"/>
      <c r="S137" s="194"/>
      <c r="T137" s="195"/>
      <c r="AT137" s="196" t="s">
        <v>155</v>
      </c>
      <c r="AU137" s="196" t="s">
        <v>153</v>
      </c>
      <c r="AV137" s="11" t="s">
        <v>86</v>
      </c>
      <c r="AW137" s="11" t="s">
        <v>38</v>
      </c>
      <c r="AX137" s="11" t="s">
        <v>78</v>
      </c>
      <c r="AY137" s="196" t="s">
        <v>142</v>
      </c>
    </row>
    <row r="138" spans="2:51" s="12" customFormat="1" ht="11.25">
      <c r="B138" s="197"/>
      <c r="C138" s="198"/>
      <c r="D138" s="188" t="s">
        <v>155</v>
      </c>
      <c r="E138" s="199" t="s">
        <v>19</v>
      </c>
      <c r="F138" s="200" t="s">
        <v>190</v>
      </c>
      <c r="G138" s="198"/>
      <c r="H138" s="201">
        <v>109</v>
      </c>
      <c r="I138" s="202"/>
      <c r="J138" s="198"/>
      <c r="K138" s="198"/>
      <c r="L138" s="203"/>
      <c r="M138" s="204"/>
      <c r="N138" s="205"/>
      <c r="O138" s="205"/>
      <c r="P138" s="205"/>
      <c r="Q138" s="205"/>
      <c r="R138" s="205"/>
      <c r="S138" s="205"/>
      <c r="T138" s="206"/>
      <c r="AT138" s="207" t="s">
        <v>155</v>
      </c>
      <c r="AU138" s="207" t="s">
        <v>153</v>
      </c>
      <c r="AV138" s="12" t="s">
        <v>88</v>
      </c>
      <c r="AW138" s="12" t="s">
        <v>38</v>
      </c>
      <c r="AX138" s="12" t="s">
        <v>78</v>
      </c>
      <c r="AY138" s="207" t="s">
        <v>142</v>
      </c>
    </row>
    <row r="139" spans="2:51" s="12" customFormat="1" ht="11.25">
      <c r="B139" s="197"/>
      <c r="C139" s="198"/>
      <c r="D139" s="188" t="s">
        <v>155</v>
      </c>
      <c r="E139" s="199" t="s">
        <v>19</v>
      </c>
      <c r="F139" s="200" t="s">
        <v>191</v>
      </c>
      <c r="G139" s="198"/>
      <c r="H139" s="201">
        <v>28.4</v>
      </c>
      <c r="I139" s="202"/>
      <c r="J139" s="198"/>
      <c r="K139" s="198"/>
      <c r="L139" s="203"/>
      <c r="M139" s="204"/>
      <c r="N139" s="205"/>
      <c r="O139" s="205"/>
      <c r="P139" s="205"/>
      <c r="Q139" s="205"/>
      <c r="R139" s="205"/>
      <c r="S139" s="205"/>
      <c r="T139" s="206"/>
      <c r="AT139" s="207" t="s">
        <v>155</v>
      </c>
      <c r="AU139" s="207" t="s">
        <v>153</v>
      </c>
      <c r="AV139" s="12" t="s">
        <v>88</v>
      </c>
      <c r="AW139" s="12" t="s">
        <v>38</v>
      </c>
      <c r="AX139" s="12" t="s">
        <v>78</v>
      </c>
      <c r="AY139" s="207" t="s">
        <v>142</v>
      </c>
    </row>
    <row r="140" spans="2:51" s="12" customFormat="1" ht="11.25">
      <c r="B140" s="197"/>
      <c r="C140" s="198"/>
      <c r="D140" s="188" t="s">
        <v>155</v>
      </c>
      <c r="E140" s="199" t="s">
        <v>19</v>
      </c>
      <c r="F140" s="200" t="s">
        <v>192</v>
      </c>
      <c r="G140" s="198"/>
      <c r="H140" s="201">
        <v>10.8</v>
      </c>
      <c r="I140" s="202"/>
      <c r="J140" s="198"/>
      <c r="K140" s="198"/>
      <c r="L140" s="203"/>
      <c r="M140" s="204"/>
      <c r="N140" s="205"/>
      <c r="O140" s="205"/>
      <c r="P140" s="205"/>
      <c r="Q140" s="205"/>
      <c r="R140" s="205"/>
      <c r="S140" s="205"/>
      <c r="T140" s="206"/>
      <c r="AT140" s="207" t="s">
        <v>155</v>
      </c>
      <c r="AU140" s="207" t="s">
        <v>153</v>
      </c>
      <c r="AV140" s="12" t="s">
        <v>88</v>
      </c>
      <c r="AW140" s="12" t="s">
        <v>38</v>
      </c>
      <c r="AX140" s="12" t="s">
        <v>78</v>
      </c>
      <c r="AY140" s="207" t="s">
        <v>142</v>
      </c>
    </row>
    <row r="141" spans="2:51" s="12" customFormat="1" ht="11.25">
      <c r="B141" s="197"/>
      <c r="C141" s="198"/>
      <c r="D141" s="188" t="s">
        <v>155</v>
      </c>
      <c r="E141" s="199" t="s">
        <v>19</v>
      </c>
      <c r="F141" s="200" t="s">
        <v>193</v>
      </c>
      <c r="G141" s="198"/>
      <c r="H141" s="201">
        <v>9.68</v>
      </c>
      <c r="I141" s="202"/>
      <c r="J141" s="198"/>
      <c r="K141" s="198"/>
      <c r="L141" s="203"/>
      <c r="M141" s="204"/>
      <c r="N141" s="205"/>
      <c r="O141" s="205"/>
      <c r="P141" s="205"/>
      <c r="Q141" s="205"/>
      <c r="R141" s="205"/>
      <c r="S141" s="205"/>
      <c r="T141" s="206"/>
      <c r="AT141" s="207" t="s">
        <v>155</v>
      </c>
      <c r="AU141" s="207" t="s">
        <v>153</v>
      </c>
      <c r="AV141" s="12" t="s">
        <v>88</v>
      </c>
      <c r="AW141" s="12" t="s">
        <v>38</v>
      </c>
      <c r="AX141" s="12" t="s">
        <v>78</v>
      </c>
      <c r="AY141" s="207" t="s">
        <v>142</v>
      </c>
    </row>
    <row r="142" spans="2:51" s="12" customFormat="1" ht="11.25">
      <c r="B142" s="197"/>
      <c r="C142" s="198"/>
      <c r="D142" s="188" t="s">
        <v>155</v>
      </c>
      <c r="E142" s="199" t="s">
        <v>19</v>
      </c>
      <c r="F142" s="200" t="s">
        <v>194</v>
      </c>
      <c r="G142" s="198"/>
      <c r="H142" s="201">
        <v>11.8</v>
      </c>
      <c r="I142" s="202"/>
      <c r="J142" s="198"/>
      <c r="K142" s="198"/>
      <c r="L142" s="203"/>
      <c r="M142" s="204"/>
      <c r="N142" s="205"/>
      <c r="O142" s="205"/>
      <c r="P142" s="205"/>
      <c r="Q142" s="205"/>
      <c r="R142" s="205"/>
      <c r="S142" s="205"/>
      <c r="T142" s="206"/>
      <c r="AT142" s="207" t="s">
        <v>155</v>
      </c>
      <c r="AU142" s="207" t="s">
        <v>153</v>
      </c>
      <c r="AV142" s="12" t="s">
        <v>88</v>
      </c>
      <c r="AW142" s="12" t="s">
        <v>38</v>
      </c>
      <c r="AX142" s="12" t="s">
        <v>78</v>
      </c>
      <c r="AY142" s="207" t="s">
        <v>142</v>
      </c>
    </row>
    <row r="143" spans="2:51" s="12" customFormat="1" ht="11.25">
      <c r="B143" s="197"/>
      <c r="C143" s="198"/>
      <c r="D143" s="188" t="s">
        <v>155</v>
      </c>
      <c r="E143" s="199" t="s">
        <v>19</v>
      </c>
      <c r="F143" s="200" t="s">
        <v>195</v>
      </c>
      <c r="G143" s="198"/>
      <c r="H143" s="201">
        <v>1.26</v>
      </c>
      <c r="I143" s="202"/>
      <c r="J143" s="198"/>
      <c r="K143" s="198"/>
      <c r="L143" s="203"/>
      <c r="M143" s="204"/>
      <c r="N143" s="205"/>
      <c r="O143" s="205"/>
      <c r="P143" s="205"/>
      <c r="Q143" s="205"/>
      <c r="R143" s="205"/>
      <c r="S143" s="205"/>
      <c r="T143" s="206"/>
      <c r="AT143" s="207" t="s">
        <v>155</v>
      </c>
      <c r="AU143" s="207" t="s">
        <v>153</v>
      </c>
      <c r="AV143" s="12" t="s">
        <v>88</v>
      </c>
      <c r="AW143" s="12" t="s">
        <v>38</v>
      </c>
      <c r="AX143" s="12" t="s">
        <v>78</v>
      </c>
      <c r="AY143" s="207" t="s">
        <v>142</v>
      </c>
    </row>
    <row r="144" spans="2:51" s="11" customFormat="1" ht="11.25">
      <c r="B144" s="186"/>
      <c r="C144" s="187"/>
      <c r="D144" s="188" t="s">
        <v>155</v>
      </c>
      <c r="E144" s="189" t="s">
        <v>19</v>
      </c>
      <c r="F144" s="190" t="s">
        <v>196</v>
      </c>
      <c r="G144" s="187"/>
      <c r="H144" s="189" t="s">
        <v>19</v>
      </c>
      <c r="I144" s="191"/>
      <c r="J144" s="187"/>
      <c r="K144" s="187"/>
      <c r="L144" s="192"/>
      <c r="M144" s="193"/>
      <c r="N144" s="194"/>
      <c r="O144" s="194"/>
      <c r="P144" s="194"/>
      <c r="Q144" s="194"/>
      <c r="R144" s="194"/>
      <c r="S144" s="194"/>
      <c r="T144" s="195"/>
      <c r="AT144" s="196" t="s">
        <v>155</v>
      </c>
      <c r="AU144" s="196" t="s">
        <v>153</v>
      </c>
      <c r="AV144" s="11" t="s">
        <v>86</v>
      </c>
      <c r="AW144" s="11" t="s">
        <v>38</v>
      </c>
      <c r="AX144" s="11" t="s">
        <v>78</v>
      </c>
      <c r="AY144" s="196" t="s">
        <v>142</v>
      </c>
    </row>
    <row r="145" spans="2:51" s="12" customFormat="1" ht="11.25">
      <c r="B145" s="197"/>
      <c r="C145" s="198"/>
      <c r="D145" s="188" t="s">
        <v>155</v>
      </c>
      <c r="E145" s="199" t="s">
        <v>19</v>
      </c>
      <c r="F145" s="200" t="s">
        <v>197</v>
      </c>
      <c r="G145" s="198"/>
      <c r="H145" s="201">
        <v>67.66</v>
      </c>
      <c r="I145" s="202"/>
      <c r="J145" s="198"/>
      <c r="K145" s="198"/>
      <c r="L145" s="203"/>
      <c r="M145" s="204"/>
      <c r="N145" s="205"/>
      <c r="O145" s="205"/>
      <c r="P145" s="205"/>
      <c r="Q145" s="205"/>
      <c r="R145" s="205"/>
      <c r="S145" s="205"/>
      <c r="T145" s="206"/>
      <c r="AT145" s="207" t="s">
        <v>155</v>
      </c>
      <c r="AU145" s="207" t="s">
        <v>153</v>
      </c>
      <c r="AV145" s="12" t="s">
        <v>88</v>
      </c>
      <c r="AW145" s="12" t="s">
        <v>38</v>
      </c>
      <c r="AX145" s="12" t="s">
        <v>78</v>
      </c>
      <c r="AY145" s="207" t="s">
        <v>142</v>
      </c>
    </row>
    <row r="146" spans="2:51" s="11" customFormat="1" ht="11.25">
      <c r="B146" s="186"/>
      <c r="C146" s="187"/>
      <c r="D146" s="188" t="s">
        <v>155</v>
      </c>
      <c r="E146" s="189" t="s">
        <v>19</v>
      </c>
      <c r="F146" s="190" t="s">
        <v>198</v>
      </c>
      <c r="G146" s="187"/>
      <c r="H146" s="189" t="s">
        <v>19</v>
      </c>
      <c r="I146" s="191"/>
      <c r="J146" s="187"/>
      <c r="K146" s="187"/>
      <c r="L146" s="192"/>
      <c r="M146" s="193"/>
      <c r="N146" s="194"/>
      <c r="O146" s="194"/>
      <c r="P146" s="194"/>
      <c r="Q146" s="194"/>
      <c r="R146" s="194"/>
      <c r="S146" s="194"/>
      <c r="T146" s="195"/>
      <c r="AT146" s="196" t="s">
        <v>155</v>
      </c>
      <c r="AU146" s="196" t="s">
        <v>153</v>
      </c>
      <c r="AV146" s="11" t="s">
        <v>86</v>
      </c>
      <c r="AW146" s="11" t="s">
        <v>38</v>
      </c>
      <c r="AX146" s="11" t="s">
        <v>78</v>
      </c>
      <c r="AY146" s="196" t="s">
        <v>142</v>
      </c>
    </row>
    <row r="147" spans="2:51" s="12" customFormat="1" ht="11.25">
      <c r="B147" s="197"/>
      <c r="C147" s="198"/>
      <c r="D147" s="188" t="s">
        <v>155</v>
      </c>
      <c r="E147" s="199" t="s">
        <v>19</v>
      </c>
      <c r="F147" s="200" t="s">
        <v>199</v>
      </c>
      <c r="G147" s="198"/>
      <c r="H147" s="201">
        <v>113.155</v>
      </c>
      <c r="I147" s="202"/>
      <c r="J147" s="198"/>
      <c r="K147" s="198"/>
      <c r="L147" s="203"/>
      <c r="M147" s="204"/>
      <c r="N147" s="205"/>
      <c r="O147" s="205"/>
      <c r="P147" s="205"/>
      <c r="Q147" s="205"/>
      <c r="R147" s="205"/>
      <c r="S147" s="205"/>
      <c r="T147" s="206"/>
      <c r="AT147" s="207" t="s">
        <v>155</v>
      </c>
      <c r="AU147" s="207" t="s">
        <v>153</v>
      </c>
      <c r="AV147" s="12" t="s">
        <v>88</v>
      </c>
      <c r="AW147" s="12" t="s">
        <v>38</v>
      </c>
      <c r="AX147" s="12" t="s">
        <v>78</v>
      </c>
      <c r="AY147" s="207" t="s">
        <v>142</v>
      </c>
    </row>
    <row r="148" spans="2:51" s="11" customFormat="1" ht="11.25">
      <c r="B148" s="186"/>
      <c r="C148" s="187"/>
      <c r="D148" s="188" t="s">
        <v>155</v>
      </c>
      <c r="E148" s="189" t="s">
        <v>19</v>
      </c>
      <c r="F148" s="190" t="s">
        <v>200</v>
      </c>
      <c r="G148" s="187"/>
      <c r="H148" s="189" t="s">
        <v>19</v>
      </c>
      <c r="I148" s="191"/>
      <c r="J148" s="187"/>
      <c r="K148" s="187"/>
      <c r="L148" s="192"/>
      <c r="M148" s="193"/>
      <c r="N148" s="194"/>
      <c r="O148" s="194"/>
      <c r="P148" s="194"/>
      <c r="Q148" s="194"/>
      <c r="R148" s="194"/>
      <c r="S148" s="194"/>
      <c r="T148" s="195"/>
      <c r="AT148" s="196" t="s">
        <v>155</v>
      </c>
      <c r="AU148" s="196" t="s">
        <v>153</v>
      </c>
      <c r="AV148" s="11" t="s">
        <v>86</v>
      </c>
      <c r="AW148" s="11" t="s">
        <v>38</v>
      </c>
      <c r="AX148" s="11" t="s">
        <v>78</v>
      </c>
      <c r="AY148" s="196" t="s">
        <v>142</v>
      </c>
    </row>
    <row r="149" spans="2:51" s="12" customFormat="1" ht="11.25">
      <c r="B149" s="197"/>
      <c r="C149" s="198"/>
      <c r="D149" s="188" t="s">
        <v>155</v>
      </c>
      <c r="E149" s="199" t="s">
        <v>19</v>
      </c>
      <c r="F149" s="200" t="s">
        <v>201</v>
      </c>
      <c r="G149" s="198"/>
      <c r="H149" s="201">
        <v>60.61</v>
      </c>
      <c r="I149" s="202"/>
      <c r="J149" s="198"/>
      <c r="K149" s="198"/>
      <c r="L149" s="203"/>
      <c r="M149" s="204"/>
      <c r="N149" s="205"/>
      <c r="O149" s="205"/>
      <c r="P149" s="205"/>
      <c r="Q149" s="205"/>
      <c r="R149" s="205"/>
      <c r="S149" s="205"/>
      <c r="T149" s="206"/>
      <c r="AT149" s="207" t="s">
        <v>155</v>
      </c>
      <c r="AU149" s="207" t="s">
        <v>153</v>
      </c>
      <c r="AV149" s="12" t="s">
        <v>88</v>
      </c>
      <c r="AW149" s="12" t="s">
        <v>38</v>
      </c>
      <c r="AX149" s="12" t="s">
        <v>78</v>
      </c>
      <c r="AY149" s="207" t="s">
        <v>142</v>
      </c>
    </row>
    <row r="150" spans="2:51" s="11" customFormat="1" ht="11.25">
      <c r="B150" s="186"/>
      <c r="C150" s="187"/>
      <c r="D150" s="188" t="s">
        <v>155</v>
      </c>
      <c r="E150" s="189" t="s">
        <v>19</v>
      </c>
      <c r="F150" s="190" t="s">
        <v>202</v>
      </c>
      <c r="G150" s="187"/>
      <c r="H150" s="189" t="s">
        <v>19</v>
      </c>
      <c r="I150" s="191"/>
      <c r="J150" s="187"/>
      <c r="K150" s="187"/>
      <c r="L150" s="192"/>
      <c r="M150" s="193"/>
      <c r="N150" s="194"/>
      <c r="O150" s="194"/>
      <c r="P150" s="194"/>
      <c r="Q150" s="194"/>
      <c r="R150" s="194"/>
      <c r="S150" s="194"/>
      <c r="T150" s="195"/>
      <c r="AT150" s="196" t="s">
        <v>155</v>
      </c>
      <c r="AU150" s="196" t="s">
        <v>153</v>
      </c>
      <c r="AV150" s="11" t="s">
        <v>86</v>
      </c>
      <c r="AW150" s="11" t="s">
        <v>38</v>
      </c>
      <c r="AX150" s="11" t="s">
        <v>78</v>
      </c>
      <c r="AY150" s="196" t="s">
        <v>142</v>
      </c>
    </row>
    <row r="151" spans="2:51" s="11" customFormat="1" ht="11.25">
      <c r="B151" s="186"/>
      <c r="C151" s="187"/>
      <c r="D151" s="188" t="s">
        <v>155</v>
      </c>
      <c r="E151" s="189" t="s">
        <v>19</v>
      </c>
      <c r="F151" s="190" t="s">
        <v>203</v>
      </c>
      <c r="G151" s="187"/>
      <c r="H151" s="189" t="s">
        <v>19</v>
      </c>
      <c r="I151" s="191"/>
      <c r="J151" s="187"/>
      <c r="K151" s="187"/>
      <c r="L151" s="192"/>
      <c r="M151" s="193"/>
      <c r="N151" s="194"/>
      <c r="O151" s="194"/>
      <c r="P151" s="194"/>
      <c r="Q151" s="194"/>
      <c r="R151" s="194"/>
      <c r="S151" s="194"/>
      <c r="T151" s="195"/>
      <c r="AT151" s="196" t="s">
        <v>155</v>
      </c>
      <c r="AU151" s="196" t="s">
        <v>153</v>
      </c>
      <c r="AV151" s="11" t="s">
        <v>86</v>
      </c>
      <c r="AW151" s="11" t="s">
        <v>38</v>
      </c>
      <c r="AX151" s="11" t="s">
        <v>78</v>
      </c>
      <c r="AY151" s="196" t="s">
        <v>142</v>
      </c>
    </row>
    <row r="152" spans="2:51" s="12" customFormat="1" ht="11.25">
      <c r="B152" s="197"/>
      <c r="C152" s="198"/>
      <c r="D152" s="188" t="s">
        <v>155</v>
      </c>
      <c r="E152" s="199" t="s">
        <v>19</v>
      </c>
      <c r="F152" s="200" t="s">
        <v>204</v>
      </c>
      <c r="G152" s="198"/>
      <c r="H152" s="201">
        <v>6.849</v>
      </c>
      <c r="I152" s="202"/>
      <c r="J152" s="198"/>
      <c r="K152" s="198"/>
      <c r="L152" s="203"/>
      <c r="M152" s="204"/>
      <c r="N152" s="205"/>
      <c r="O152" s="205"/>
      <c r="P152" s="205"/>
      <c r="Q152" s="205"/>
      <c r="R152" s="205"/>
      <c r="S152" s="205"/>
      <c r="T152" s="206"/>
      <c r="AT152" s="207" t="s">
        <v>155</v>
      </c>
      <c r="AU152" s="207" t="s">
        <v>153</v>
      </c>
      <c r="AV152" s="12" t="s">
        <v>88</v>
      </c>
      <c r="AW152" s="12" t="s">
        <v>38</v>
      </c>
      <c r="AX152" s="12" t="s">
        <v>78</v>
      </c>
      <c r="AY152" s="207" t="s">
        <v>142</v>
      </c>
    </row>
    <row r="153" spans="2:51" s="13" customFormat="1" ht="11.25">
      <c r="B153" s="208"/>
      <c r="C153" s="209"/>
      <c r="D153" s="188" t="s">
        <v>155</v>
      </c>
      <c r="E153" s="210" t="s">
        <v>19</v>
      </c>
      <c r="F153" s="211" t="s">
        <v>176</v>
      </c>
      <c r="G153" s="209"/>
      <c r="H153" s="212">
        <v>2309.9120000000003</v>
      </c>
      <c r="I153" s="213"/>
      <c r="J153" s="209"/>
      <c r="K153" s="209"/>
      <c r="L153" s="214"/>
      <c r="M153" s="215"/>
      <c r="N153" s="216"/>
      <c r="O153" s="216"/>
      <c r="P153" s="216"/>
      <c r="Q153" s="216"/>
      <c r="R153" s="216"/>
      <c r="S153" s="216"/>
      <c r="T153" s="217"/>
      <c r="AT153" s="218" t="s">
        <v>155</v>
      </c>
      <c r="AU153" s="218" t="s">
        <v>153</v>
      </c>
      <c r="AV153" s="13" t="s">
        <v>153</v>
      </c>
      <c r="AW153" s="13" t="s">
        <v>38</v>
      </c>
      <c r="AX153" s="13" t="s">
        <v>78</v>
      </c>
      <c r="AY153" s="218" t="s">
        <v>142</v>
      </c>
    </row>
    <row r="154" spans="2:51" s="11" customFormat="1" ht="11.25">
      <c r="B154" s="186"/>
      <c r="C154" s="187"/>
      <c r="D154" s="188" t="s">
        <v>155</v>
      </c>
      <c r="E154" s="189" t="s">
        <v>19</v>
      </c>
      <c r="F154" s="190" t="s">
        <v>158</v>
      </c>
      <c r="G154" s="187"/>
      <c r="H154" s="189" t="s">
        <v>19</v>
      </c>
      <c r="I154" s="191"/>
      <c r="J154" s="187"/>
      <c r="K154" s="187"/>
      <c r="L154" s="192"/>
      <c r="M154" s="193"/>
      <c r="N154" s="194"/>
      <c r="O154" s="194"/>
      <c r="P154" s="194"/>
      <c r="Q154" s="194"/>
      <c r="R154" s="194"/>
      <c r="S154" s="194"/>
      <c r="T154" s="195"/>
      <c r="AT154" s="196" t="s">
        <v>155</v>
      </c>
      <c r="AU154" s="196" t="s">
        <v>153</v>
      </c>
      <c r="AV154" s="11" t="s">
        <v>86</v>
      </c>
      <c r="AW154" s="11" t="s">
        <v>38</v>
      </c>
      <c r="AX154" s="11" t="s">
        <v>78</v>
      </c>
      <c r="AY154" s="196" t="s">
        <v>142</v>
      </c>
    </row>
    <row r="155" spans="2:51" s="11" customFormat="1" ht="11.25">
      <c r="B155" s="186"/>
      <c r="C155" s="187"/>
      <c r="D155" s="188" t="s">
        <v>155</v>
      </c>
      <c r="E155" s="189" t="s">
        <v>19</v>
      </c>
      <c r="F155" s="190" t="s">
        <v>205</v>
      </c>
      <c r="G155" s="187"/>
      <c r="H155" s="189" t="s">
        <v>19</v>
      </c>
      <c r="I155" s="191"/>
      <c r="J155" s="187"/>
      <c r="K155" s="187"/>
      <c r="L155" s="192"/>
      <c r="M155" s="193"/>
      <c r="N155" s="194"/>
      <c r="O155" s="194"/>
      <c r="P155" s="194"/>
      <c r="Q155" s="194"/>
      <c r="R155" s="194"/>
      <c r="S155" s="194"/>
      <c r="T155" s="195"/>
      <c r="AT155" s="196" t="s">
        <v>155</v>
      </c>
      <c r="AU155" s="196" t="s">
        <v>153</v>
      </c>
      <c r="AV155" s="11" t="s">
        <v>86</v>
      </c>
      <c r="AW155" s="11" t="s">
        <v>38</v>
      </c>
      <c r="AX155" s="11" t="s">
        <v>78</v>
      </c>
      <c r="AY155" s="196" t="s">
        <v>142</v>
      </c>
    </row>
    <row r="156" spans="2:51" s="12" customFormat="1" ht="11.25">
      <c r="B156" s="197"/>
      <c r="C156" s="198"/>
      <c r="D156" s="188" t="s">
        <v>155</v>
      </c>
      <c r="E156" s="199" t="s">
        <v>19</v>
      </c>
      <c r="F156" s="200" t="s">
        <v>206</v>
      </c>
      <c r="G156" s="198"/>
      <c r="H156" s="201">
        <v>-1559.027</v>
      </c>
      <c r="I156" s="202"/>
      <c r="J156" s="198"/>
      <c r="K156" s="198"/>
      <c r="L156" s="203"/>
      <c r="M156" s="204"/>
      <c r="N156" s="205"/>
      <c r="O156" s="205"/>
      <c r="P156" s="205"/>
      <c r="Q156" s="205"/>
      <c r="R156" s="205"/>
      <c r="S156" s="205"/>
      <c r="T156" s="206"/>
      <c r="AT156" s="207" t="s">
        <v>155</v>
      </c>
      <c r="AU156" s="207" t="s">
        <v>153</v>
      </c>
      <c r="AV156" s="12" t="s">
        <v>88</v>
      </c>
      <c r="AW156" s="12" t="s">
        <v>38</v>
      </c>
      <c r="AX156" s="12" t="s">
        <v>78</v>
      </c>
      <c r="AY156" s="207" t="s">
        <v>142</v>
      </c>
    </row>
    <row r="157" spans="2:51" s="14" customFormat="1" ht="11.25">
      <c r="B157" s="219"/>
      <c r="C157" s="220"/>
      <c r="D157" s="188" t="s">
        <v>155</v>
      </c>
      <c r="E157" s="221" t="s">
        <v>19</v>
      </c>
      <c r="F157" s="222" t="s">
        <v>207</v>
      </c>
      <c r="G157" s="220"/>
      <c r="H157" s="223">
        <v>845.8370000000004</v>
      </c>
      <c r="I157" s="224"/>
      <c r="J157" s="220"/>
      <c r="K157" s="220"/>
      <c r="L157" s="225"/>
      <c r="M157" s="226"/>
      <c r="N157" s="227"/>
      <c r="O157" s="227"/>
      <c r="P157" s="227"/>
      <c r="Q157" s="227"/>
      <c r="R157" s="227"/>
      <c r="S157" s="227"/>
      <c r="T157" s="228"/>
      <c r="AT157" s="229" t="s">
        <v>155</v>
      </c>
      <c r="AU157" s="229" t="s">
        <v>153</v>
      </c>
      <c r="AV157" s="14" t="s">
        <v>152</v>
      </c>
      <c r="AW157" s="14" t="s">
        <v>38</v>
      </c>
      <c r="AX157" s="14" t="s">
        <v>86</v>
      </c>
      <c r="AY157" s="229" t="s">
        <v>142</v>
      </c>
    </row>
    <row r="158" spans="2:65" s="1" customFormat="1" ht="16.5" customHeight="1">
      <c r="B158" s="34"/>
      <c r="C158" s="174" t="s">
        <v>88</v>
      </c>
      <c r="D158" s="174" t="s">
        <v>147</v>
      </c>
      <c r="E158" s="175" t="s">
        <v>208</v>
      </c>
      <c r="F158" s="176" t="s">
        <v>209</v>
      </c>
      <c r="G158" s="177" t="s">
        <v>150</v>
      </c>
      <c r="H158" s="178">
        <v>845.838</v>
      </c>
      <c r="I158" s="179"/>
      <c r="J158" s="180">
        <f>ROUND(I158*H158,2)</f>
        <v>0</v>
      </c>
      <c r="K158" s="176" t="s">
        <v>151</v>
      </c>
      <c r="L158" s="38"/>
      <c r="M158" s="181" t="s">
        <v>19</v>
      </c>
      <c r="N158" s="182" t="s">
        <v>49</v>
      </c>
      <c r="O158" s="60"/>
      <c r="P158" s="183">
        <f>O158*H158</f>
        <v>0</v>
      </c>
      <c r="Q158" s="183">
        <v>0.00026</v>
      </c>
      <c r="R158" s="183">
        <f>Q158*H158</f>
        <v>0.21991787999999998</v>
      </c>
      <c r="S158" s="183">
        <v>0</v>
      </c>
      <c r="T158" s="184">
        <f>S158*H158</f>
        <v>0</v>
      </c>
      <c r="AR158" s="17" t="s">
        <v>152</v>
      </c>
      <c r="AT158" s="17" t="s">
        <v>147</v>
      </c>
      <c r="AU158" s="17" t="s">
        <v>153</v>
      </c>
      <c r="AY158" s="17" t="s">
        <v>142</v>
      </c>
      <c r="BE158" s="185">
        <f>IF(N158="základní",J158,0)</f>
        <v>0</v>
      </c>
      <c r="BF158" s="185">
        <f>IF(N158="snížená",J158,0)</f>
        <v>0</v>
      </c>
      <c r="BG158" s="185">
        <f>IF(N158="zákl. přenesená",J158,0)</f>
        <v>0</v>
      </c>
      <c r="BH158" s="185">
        <f>IF(N158="sníž. přenesená",J158,0)</f>
        <v>0</v>
      </c>
      <c r="BI158" s="185">
        <f>IF(N158="nulová",J158,0)</f>
        <v>0</v>
      </c>
      <c r="BJ158" s="17" t="s">
        <v>86</v>
      </c>
      <c r="BK158" s="185">
        <f>ROUND(I158*H158,2)</f>
        <v>0</v>
      </c>
      <c r="BL158" s="17" t="s">
        <v>152</v>
      </c>
      <c r="BM158" s="17" t="s">
        <v>210</v>
      </c>
    </row>
    <row r="159" spans="2:65" s="1" customFormat="1" ht="22.5" customHeight="1">
      <c r="B159" s="34"/>
      <c r="C159" s="174" t="s">
        <v>153</v>
      </c>
      <c r="D159" s="174" t="s">
        <v>147</v>
      </c>
      <c r="E159" s="175" t="s">
        <v>211</v>
      </c>
      <c r="F159" s="176" t="s">
        <v>212</v>
      </c>
      <c r="G159" s="177" t="s">
        <v>150</v>
      </c>
      <c r="H159" s="178">
        <v>567.897</v>
      </c>
      <c r="I159" s="179"/>
      <c r="J159" s="180">
        <f>ROUND(I159*H159,2)</f>
        <v>0</v>
      </c>
      <c r="K159" s="176" t="s">
        <v>151</v>
      </c>
      <c r="L159" s="38"/>
      <c r="M159" s="181" t="s">
        <v>19</v>
      </c>
      <c r="N159" s="182" t="s">
        <v>49</v>
      </c>
      <c r="O159" s="60"/>
      <c r="P159" s="183">
        <f>O159*H159</f>
        <v>0</v>
      </c>
      <c r="Q159" s="183">
        <v>0</v>
      </c>
      <c r="R159" s="183">
        <f>Q159*H159</f>
        <v>0</v>
      </c>
      <c r="S159" s="183">
        <v>0</v>
      </c>
      <c r="T159" s="184">
        <f>S159*H159</f>
        <v>0</v>
      </c>
      <c r="AR159" s="17" t="s">
        <v>152</v>
      </c>
      <c r="AT159" s="17" t="s">
        <v>147</v>
      </c>
      <c r="AU159" s="17" t="s">
        <v>153</v>
      </c>
      <c r="AY159" s="17" t="s">
        <v>142</v>
      </c>
      <c r="BE159" s="185">
        <f>IF(N159="základní",J159,0)</f>
        <v>0</v>
      </c>
      <c r="BF159" s="185">
        <f>IF(N159="snížená",J159,0)</f>
        <v>0</v>
      </c>
      <c r="BG159" s="185">
        <f>IF(N159="zákl. přenesená",J159,0)</f>
        <v>0</v>
      </c>
      <c r="BH159" s="185">
        <f>IF(N159="sníž. přenesená",J159,0)</f>
        <v>0</v>
      </c>
      <c r="BI159" s="185">
        <f>IF(N159="nulová",J159,0)</f>
        <v>0</v>
      </c>
      <c r="BJ159" s="17" t="s">
        <v>86</v>
      </c>
      <c r="BK159" s="185">
        <f>ROUND(I159*H159,2)</f>
        <v>0</v>
      </c>
      <c r="BL159" s="17" t="s">
        <v>152</v>
      </c>
      <c r="BM159" s="17" t="s">
        <v>213</v>
      </c>
    </row>
    <row r="160" spans="2:47" s="1" customFormat="1" ht="39">
      <c r="B160" s="34"/>
      <c r="C160" s="35"/>
      <c r="D160" s="188" t="s">
        <v>214</v>
      </c>
      <c r="E160" s="35"/>
      <c r="F160" s="230" t="s">
        <v>215</v>
      </c>
      <c r="G160" s="35"/>
      <c r="H160" s="35"/>
      <c r="I160" s="103"/>
      <c r="J160" s="35"/>
      <c r="K160" s="35"/>
      <c r="L160" s="38"/>
      <c r="M160" s="231"/>
      <c r="N160" s="60"/>
      <c r="O160" s="60"/>
      <c r="P160" s="60"/>
      <c r="Q160" s="60"/>
      <c r="R160" s="60"/>
      <c r="S160" s="60"/>
      <c r="T160" s="61"/>
      <c r="AT160" s="17" t="s">
        <v>214</v>
      </c>
      <c r="AU160" s="17" t="s">
        <v>153</v>
      </c>
    </row>
    <row r="161" spans="2:47" s="1" customFormat="1" ht="19.5">
      <c r="B161" s="34"/>
      <c r="C161" s="35"/>
      <c r="D161" s="188" t="s">
        <v>216</v>
      </c>
      <c r="E161" s="35"/>
      <c r="F161" s="230" t="s">
        <v>217</v>
      </c>
      <c r="G161" s="35"/>
      <c r="H161" s="35"/>
      <c r="I161" s="103"/>
      <c r="J161" s="35"/>
      <c r="K161" s="35"/>
      <c r="L161" s="38"/>
      <c r="M161" s="231"/>
      <c r="N161" s="60"/>
      <c r="O161" s="60"/>
      <c r="P161" s="60"/>
      <c r="Q161" s="60"/>
      <c r="R161" s="60"/>
      <c r="S161" s="60"/>
      <c r="T161" s="61"/>
      <c r="AT161" s="17" t="s">
        <v>216</v>
      </c>
      <c r="AU161" s="17" t="s">
        <v>153</v>
      </c>
    </row>
    <row r="162" spans="2:51" s="11" customFormat="1" ht="11.25">
      <c r="B162" s="186"/>
      <c r="C162" s="187"/>
      <c r="D162" s="188" t="s">
        <v>155</v>
      </c>
      <c r="E162" s="189" t="s">
        <v>19</v>
      </c>
      <c r="F162" s="190" t="s">
        <v>218</v>
      </c>
      <c r="G162" s="187"/>
      <c r="H162" s="189" t="s">
        <v>19</v>
      </c>
      <c r="I162" s="191"/>
      <c r="J162" s="187"/>
      <c r="K162" s="187"/>
      <c r="L162" s="192"/>
      <c r="M162" s="193"/>
      <c r="N162" s="194"/>
      <c r="O162" s="194"/>
      <c r="P162" s="194"/>
      <c r="Q162" s="194"/>
      <c r="R162" s="194"/>
      <c r="S162" s="194"/>
      <c r="T162" s="195"/>
      <c r="AT162" s="196" t="s">
        <v>155</v>
      </c>
      <c r="AU162" s="196" t="s">
        <v>153</v>
      </c>
      <c r="AV162" s="11" t="s">
        <v>86</v>
      </c>
      <c r="AW162" s="11" t="s">
        <v>38</v>
      </c>
      <c r="AX162" s="11" t="s">
        <v>78</v>
      </c>
      <c r="AY162" s="196" t="s">
        <v>142</v>
      </c>
    </row>
    <row r="163" spans="2:51" s="12" customFormat="1" ht="11.25">
      <c r="B163" s="197"/>
      <c r="C163" s="198"/>
      <c r="D163" s="188" t="s">
        <v>155</v>
      </c>
      <c r="E163" s="199" t="s">
        <v>19</v>
      </c>
      <c r="F163" s="200" t="s">
        <v>219</v>
      </c>
      <c r="G163" s="198"/>
      <c r="H163" s="201">
        <v>331.905</v>
      </c>
      <c r="I163" s="202"/>
      <c r="J163" s="198"/>
      <c r="K163" s="198"/>
      <c r="L163" s="203"/>
      <c r="M163" s="204"/>
      <c r="N163" s="205"/>
      <c r="O163" s="205"/>
      <c r="P163" s="205"/>
      <c r="Q163" s="205"/>
      <c r="R163" s="205"/>
      <c r="S163" s="205"/>
      <c r="T163" s="206"/>
      <c r="AT163" s="207" t="s">
        <v>155</v>
      </c>
      <c r="AU163" s="207" t="s">
        <v>153</v>
      </c>
      <c r="AV163" s="12" t="s">
        <v>88</v>
      </c>
      <c r="AW163" s="12" t="s">
        <v>38</v>
      </c>
      <c r="AX163" s="12" t="s">
        <v>78</v>
      </c>
      <c r="AY163" s="207" t="s">
        <v>142</v>
      </c>
    </row>
    <row r="164" spans="2:51" s="12" customFormat="1" ht="11.25">
      <c r="B164" s="197"/>
      <c r="C164" s="198"/>
      <c r="D164" s="188" t="s">
        <v>155</v>
      </c>
      <c r="E164" s="199" t="s">
        <v>19</v>
      </c>
      <c r="F164" s="200" t="s">
        <v>220</v>
      </c>
      <c r="G164" s="198"/>
      <c r="H164" s="201">
        <v>105</v>
      </c>
      <c r="I164" s="202"/>
      <c r="J164" s="198"/>
      <c r="K164" s="198"/>
      <c r="L164" s="203"/>
      <c r="M164" s="204"/>
      <c r="N164" s="205"/>
      <c r="O164" s="205"/>
      <c r="P164" s="205"/>
      <c r="Q164" s="205"/>
      <c r="R164" s="205"/>
      <c r="S164" s="205"/>
      <c r="T164" s="206"/>
      <c r="AT164" s="207" t="s">
        <v>155</v>
      </c>
      <c r="AU164" s="207" t="s">
        <v>153</v>
      </c>
      <c r="AV164" s="12" t="s">
        <v>88</v>
      </c>
      <c r="AW164" s="12" t="s">
        <v>38</v>
      </c>
      <c r="AX164" s="12" t="s">
        <v>78</v>
      </c>
      <c r="AY164" s="207" t="s">
        <v>142</v>
      </c>
    </row>
    <row r="165" spans="2:51" s="12" customFormat="1" ht="11.25">
      <c r="B165" s="197"/>
      <c r="C165" s="198"/>
      <c r="D165" s="188" t="s">
        <v>155</v>
      </c>
      <c r="E165" s="199" t="s">
        <v>19</v>
      </c>
      <c r="F165" s="200" t="s">
        <v>221</v>
      </c>
      <c r="G165" s="198"/>
      <c r="H165" s="201">
        <v>30.375</v>
      </c>
      <c r="I165" s="202"/>
      <c r="J165" s="198"/>
      <c r="K165" s="198"/>
      <c r="L165" s="203"/>
      <c r="M165" s="204"/>
      <c r="N165" s="205"/>
      <c r="O165" s="205"/>
      <c r="P165" s="205"/>
      <c r="Q165" s="205"/>
      <c r="R165" s="205"/>
      <c r="S165" s="205"/>
      <c r="T165" s="206"/>
      <c r="AT165" s="207" t="s">
        <v>155</v>
      </c>
      <c r="AU165" s="207" t="s">
        <v>153</v>
      </c>
      <c r="AV165" s="12" t="s">
        <v>88</v>
      </c>
      <c r="AW165" s="12" t="s">
        <v>38</v>
      </c>
      <c r="AX165" s="12" t="s">
        <v>78</v>
      </c>
      <c r="AY165" s="207" t="s">
        <v>142</v>
      </c>
    </row>
    <row r="166" spans="2:51" s="12" customFormat="1" ht="11.25">
      <c r="B166" s="197"/>
      <c r="C166" s="198"/>
      <c r="D166" s="188" t="s">
        <v>155</v>
      </c>
      <c r="E166" s="199" t="s">
        <v>19</v>
      </c>
      <c r="F166" s="200" t="s">
        <v>222</v>
      </c>
      <c r="G166" s="198"/>
      <c r="H166" s="201">
        <v>23.925</v>
      </c>
      <c r="I166" s="202"/>
      <c r="J166" s="198"/>
      <c r="K166" s="198"/>
      <c r="L166" s="203"/>
      <c r="M166" s="204"/>
      <c r="N166" s="205"/>
      <c r="O166" s="205"/>
      <c r="P166" s="205"/>
      <c r="Q166" s="205"/>
      <c r="R166" s="205"/>
      <c r="S166" s="205"/>
      <c r="T166" s="206"/>
      <c r="AT166" s="207" t="s">
        <v>155</v>
      </c>
      <c r="AU166" s="207" t="s">
        <v>153</v>
      </c>
      <c r="AV166" s="12" t="s">
        <v>88</v>
      </c>
      <c r="AW166" s="12" t="s">
        <v>38</v>
      </c>
      <c r="AX166" s="12" t="s">
        <v>78</v>
      </c>
      <c r="AY166" s="207" t="s">
        <v>142</v>
      </c>
    </row>
    <row r="167" spans="2:51" s="12" customFormat="1" ht="11.25">
      <c r="B167" s="197"/>
      <c r="C167" s="198"/>
      <c r="D167" s="188" t="s">
        <v>155</v>
      </c>
      <c r="E167" s="199" t="s">
        <v>19</v>
      </c>
      <c r="F167" s="200" t="s">
        <v>223</v>
      </c>
      <c r="G167" s="198"/>
      <c r="H167" s="201">
        <v>41.4</v>
      </c>
      <c r="I167" s="202"/>
      <c r="J167" s="198"/>
      <c r="K167" s="198"/>
      <c r="L167" s="203"/>
      <c r="M167" s="204"/>
      <c r="N167" s="205"/>
      <c r="O167" s="205"/>
      <c r="P167" s="205"/>
      <c r="Q167" s="205"/>
      <c r="R167" s="205"/>
      <c r="S167" s="205"/>
      <c r="T167" s="206"/>
      <c r="AT167" s="207" t="s">
        <v>155</v>
      </c>
      <c r="AU167" s="207" t="s">
        <v>153</v>
      </c>
      <c r="AV167" s="12" t="s">
        <v>88</v>
      </c>
      <c r="AW167" s="12" t="s">
        <v>38</v>
      </c>
      <c r="AX167" s="12" t="s">
        <v>78</v>
      </c>
      <c r="AY167" s="207" t="s">
        <v>142</v>
      </c>
    </row>
    <row r="168" spans="2:51" s="12" customFormat="1" ht="11.25">
      <c r="B168" s="197"/>
      <c r="C168" s="198"/>
      <c r="D168" s="188" t="s">
        <v>155</v>
      </c>
      <c r="E168" s="199" t="s">
        <v>19</v>
      </c>
      <c r="F168" s="200" t="s">
        <v>224</v>
      </c>
      <c r="G168" s="198"/>
      <c r="H168" s="201">
        <v>9.75</v>
      </c>
      <c r="I168" s="202"/>
      <c r="J168" s="198"/>
      <c r="K168" s="198"/>
      <c r="L168" s="203"/>
      <c r="M168" s="204"/>
      <c r="N168" s="205"/>
      <c r="O168" s="205"/>
      <c r="P168" s="205"/>
      <c r="Q168" s="205"/>
      <c r="R168" s="205"/>
      <c r="S168" s="205"/>
      <c r="T168" s="206"/>
      <c r="AT168" s="207" t="s">
        <v>155</v>
      </c>
      <c r="AU168" s="207" t="s">
        <v>153</v>
      </c>
      <c r="AV168" s="12" t="s">
        <v>88</v>
      </c>
      <c r="AW168" s="12" t="s">
        <v>38</v>
      </c>
      <c r="AX168" s="12" t="s">
        <v>78</v>
      </c>
      <c r="AY168" s="207" t="s">
        <v>142</v>
      </c>
    </row>
    <row r="169" spans="2:51" s="12" customFormat="1" ht="11.25">
      <c r="B169" s="197"/>
      <c r="C169" s="198"/>
      <c r="D169" s="188" t="s">
        <v>155</v>
      </c>
      <c r="E169" s="199" t="s">
        <v>19</v>
      </c>
      <c r="F169" s="200" t="s">
        <v>225</v>
      </c>
      <c r="G169" s="198"/>
      <c r="H169" s="201">
        <v>12.96</v>
      </c>
      <c r="I169" s="202"/>
      <c r="J169" s="198"/>
      <c r="K169" s="198"/>
      <c r="L169" s="203"/>
      <c r="M169" s="204"/>
      <c r="N169" s="205"/>
      <c r="O169" s="205"/>
      <c r="P169" s="205"/>
      <c r="Q169" s="205"/>
      <c r="R169" s="205"/>
      <c r="S169" s="205"/>
      <c r="T169" s="206"/>
      <c r="AT169" s="207" t="s">
        <v>155</v>
      </c>
      <c r="AU169" s="207" t="s">
        <v>153</v>
      </c>
      <c r="AV169" s="12" t="s">
        <v>88</v>
      </c>
      <c r="AW169" s="12" t="s">
        <v>38</v>
      </c>
      <c r="AX169" s="12" t="s">
        <v>78</v>
      </c>
      <c r="AY169" s="207" t="s">
        <v>142</v>
      </c>
    </row>
    <row r="170" spans="2:51" s="12" customFormat="1" ht="11.25">
      <c r="B170" s="197"/>
      <c r="C170" s="198"/>
      <c r="D170" s="188" t="s">
        <v>155</v>
      </c>
      <c r="E170" s="199" t="s">
        <v>19</v>
      </c>
      <c r="F170" s="200" t="s">
        <v>226</v>
      </c>
      <c r="G170" s="198"/>
      <c r="H170" s="201">
        <v>3.698</v>
      </c>
      <c r="I170" s="202"/>
      <c r="J170" s="198"/>
      <c r="K170" s="198"/>
      <c r="L170" s="203"/>
      <c r="M170" s="204"/>
      <c r="N170" s="205"/>
      <c r="O170" s="205"/>
      <c r="P170" s="205"/>
      <c r="Q170" s="205"/>
      <c r="R170" s="205"/>
      <c r="S170" s="205"/>
      <c r="T170" s="206"/>
      <c r="AT170" s="207" t="s">
        <v>155</v>
      </c>
      <c r="AU170" s="207" t="s">
        <v>153</v>
      </c>
      <c r="AV170" s="12" t="s">
        <v>88</v>
      </c>
      <c r="AW170" s="12" t="s">
        <v>38</v>
      </c>
      <c r="AX170" s="12" t="s">
        <v>78</v>
      </c>
      <c r="AY170" s="207" t="s">
        <v>142</v>
      </c>
    </row>
    <row r="171" spans="2:51" s="12" customFormat="1" ht="11.25">
      <c r="B171" s="197"/>
      <c r="C171" s="198"/>
      <c r="D171" s="188" t="s">
        <v>155</v>
      </c>
      <c r="E171" s="199" t="s">
        <v>19</v>
      </c>
      <c r="F171" s="200" t="s">
        <v>227</v>
      </c>
      <c r="G171" s="198"/>
      <c r="H171" s="201">
        <v>3.43</v>
      </c>
      <c r="I171" s="202"/>
      <c r="J171" s="198"/>
      <c r="K171" s="198"/>
      <c r="L171" s="203"/>
      <c r="M171" s="204"/>
      <c r="N171" s="205"/>
      <c r="O171" s="205"/>
      <c r="P171" s="205"/>
      <c r="Q171" s="205"/>
      <c r="R171" s="205"/>
      <c r="S171" s="205"/>
      <c r="T171" s="206"/>
      <c r="AT171" s="207" t="s">
        <v>155</v>
      </c>
      <c r="AU171" s="207" t="s">
        <v>153</v>
      </c>
      <c r="AV171" s="12" t="s">
        <v>88</v>
      </c>
      <c r="AW171" s="12" t="s">
        <v>38</v>
      </c>
      <c r="AX171" s="12" t="s">
        <v>78</v>
      </c>
      <c r="AY171" s="207" t="s">
        <v>142</v>
      </c>
    </row>
    <row r="172" spans="2:51" s="12" customFormat="1" ht="11.25">
      <c r="B172" s="197"/>
      <c r="C172" s="198"/>
      <c r="D172" s="188" t="s">
        <v>155</v>
      </c>
      <c r="E172" s="199" t="s">
        <v>19</v>
      </c>
      <c r="F172" s="200" t="s">
        <v>228</v>
      </c>
      <c r="G172" s="198"/>
      <c r="H172" s="201">
        <v>5.454</v>
      </c>
      <c r="I172" s="202"/>
      <c r="J172" s="198"/>
      <c r="K172" s="198"/>
      <c r="L172" s="203"/>
      <c r="M172" s="204"/>
      <c r="N172" s="205"/>
      <c r="O172" s="205"/>
      <c r="P172" s="205"/>
      <c r="Q172" s="205"/>
      <c r="R172" s="205"/>
      <c r="S172" s="205"/>
      <c r="T172" s="206"/>
      <c r="AT172" s="207" t="s">
        <v>155</v>
      </c>
      <c r="AU172" s="207" t="s">
        <v>153</v>
      </c>
      <c r="AV172" s="12" t="s">
        <v>88</v>
      </c>
      <c r="AW172" s="12" t="s">
        <v>38</v>
      </c>
      <c r="AX172" s="12" t="s">
        <v>78</v>
      </c>
      <c r="AY172" s="207" t="s">
        <v>142</v>
      </c>
    </row>
    <row r="173" spans="2:51" s="14" customFormat="1" ht="11.25">
      <c r="B173" s="219"/>
      <c r="C173" s="220"/>
      <c r="D173" s="188" t="s">
        <v>155</v>
      </c>
      <c r="E173" s="221" t="s">
        <v>19</v>
      </c>
      <c r="F173" s="222" t="s">
        <v>207</v>
      </c>
      <c r="G173" s="220"/>
      <c r="H173" s="223">
        <v>567.8969999999999</v>
      </c>
      <c r="I173" s="224"/>
      <c r="J173" s="220"/>
      <c r="K173" s="220"/>
      <c r="L173" s="225"/>
      <c r="M173" s="226"/>
      <c r="N173" s="227"/>
      <c r="O173" s="227"/>
      <c r="P173" s="227"/>
      <c r="Q173" s="227"/>
      <c r="R173" s="227"/>
      <c r="S173" s="227"/>
      <c r="T173" s="228"/>
      <c r="AT173" s="229" t="s">
        <v>155</v>
      </c>
      <c r="AU173" s="229" t="s">
        <v>153</v>
      </c>
      <c r="AV173" s="14" t="s">
        <v>152</v>
      </c>
      <c r="AW173" s="14" t="s">
        <v>38</v>
      </c>
      <c r="AX173" s="14" t="s">
        <v>86</v>
      </c>
      <c r="AY173" s="229" t="s">
        <v>142</v>
      </c>
    </row>
    <row r="174" spans="2:65" s="1" customFormat="1" ht="16.5" customHeight="1">
      <c r="B174" s="34"/>
      <c r="C174" s="174" t="s">
        <v>152</v>
      </c>
      <c r="D174" s="174" t="s">
        <v>147</v>
      </c>
      <c r="E174" s="175" t="s">
        <v>229</v>
      </c>
      <c r="F174" s="176" t="s">
        <v>230</v>
      </c>
      <c r="G174" s="177" t="s">
        <v>150</v>
      </c>
      <c r="H174" s="178">
        <v>94.953</v>
      </c>
      <c r="I174" s="179"/>
      <c r="J174" s="180">
        <f>ROUND(I174*H174,2)</f>
        <v>0</v>
      </c>
      <c r="K174" s="176" t="s">
        <v>151</v>
      </c>
      <c r="L174" s="38"/>
      <c r="M174" s="181" t="s">
        <v>19</v>
      </c>
      <c r="N174" s="182" t="s">
        <v>49</v>
      </c>
      <c r="O174" s="60"/>
      <c r="P174" s="183">
        <f>O174*H174</f>
        <v>0</v>
      </c>
      <c r="Q174" s="183">
        <v>0.01457</v>
      </c>
      <c r="R174" s="183">
        <f>Q174*H174</f>
        <v>1.38346521</v>
      </c>
      <c r="S174" s="183">
        <v>0</v>
      </c>
      <c r="T174" s="184">
        <f>S174*H174</f>
        <v>0</v>
      </c>
      <c r="AR174" s="17" t="s">
        <v>152</v>
      </c>
      <c r="AT174" s="17" t="s">
        <v>147</v>
      </c>
      <c r="AU174" s="17" t="s">
        <v>153</v>
      </c>
      <c r="AY174" s="17" t="s">
        <v>142</v>
      </c>
      <c r="BE174" s="185">
        <f>IF(N174="základní",J174,0)</f>
        <v>0</v>
      </c>
      <c r="BF174" s="185">
        <f>IF(N174="snížená",J174,0)</f>
        <v>0</v>
      </c>
      <c r="BG174" s="185">
        <f>IF(N174="zákl. přenesená",J174,0)</f>
        <v>0</v>
      </c>
      <c r="BH174" s="185">
        <f>IF(N174="sníž. přenesená",J174,0)</f>
        <v>0</v>
      </c>
      <c r="BI174" s="185">
        <f>IF(N174="nulová",J174,0)</f>
        <v>0</v>
      </c>
      <c r="BJ174" s="17" t="s">
        <v>86</v>
      </c>
      <c r="BK174" s="185">
        <f>ROUND(I174*H174,2)</f>
        <v>0</v>
      </c>
      <c r="BL174" s="17" t="s">
        <v>152</v>
      </c>
      <c r="BM174" s="17" t="s">
        <v>231</v>
      </c>
    </row>
    <row r="175" spans="2:47" s="1" customFormat="1" ht="19.5">
      <c r="B175" s="34"/>
      <c r="C175" s="35"/>
      <c r="D175" s="188" t="s">
        <v>216</v>
      </c>
      <c r="E175" s="35"/>
      <c r="F175" s="230" t="s">
        <v>232</v>
      </c>
      <c r="G175" s="35"/>
      <c r="H175" s="35"/>
      <c r="I175" s="103"/>
      <c r="J175" s="35"/>
      <c r="K175" s="35"/>
      <c r="L175" s="38"/>
      <c r="M175" s="231"/>
      <c r="N175" s="60"/>
      <c r="O175" s="60"/>
      <c r="P175" s="60"/>
      <c r="Q175" s="60"/>
      <c r="R175" s="60"/>
      <c r="S175" s="60"/>
      <c r="T175" s="61"/>
      <c r="AT175" s="17" t="s">
        <v>216</v>
      </c>
      <c r="AU175" s="17" t="s">
        <v>153</v>
      </c>
    </row>
    <row r="176" spans="2:51" s="11" customFormat="1" ht="11.25">
      <c r="B176" s="186"/>
      <c r="C176" s="187"/>
      <c r="D176" s="188" t="s">
        <v>155</v>
      </c>
      <c r="E176" s="189" t="s">
        <v>19</v>
      </c>
      <c r="F176" s="190" t="s">
        <v>233</v>
      </c>
      <c r="G176" s="187"/>
      <c r="H176" s="189" t="s">
        <v>19</v>
      </c>
      <c r="I176" s="191"/>
      <c r="J176" s="187"/>
      <c r="K176" s="187"/>
      <c r="L176" s="192"/>
      <c r="M176" s="193"/>
      <c r="N176" s="194"/>
      <c r="O176" s="194"/>
      <c r="P176" s="194"/>
      <c r="Q176" s="194"/>
      <c r="R176" s="194"/>
      <c r="S176" s="194"/>
      <c r="T176" s="195"/>
      <c r="AT176" s="196" t="s">
        <v>155</v>
      </c>
      <c r="AU176" s="196" t="s">
        <v>153</v>
      </c>
      <c r="AV176" s="11" t="s">
        <v>86</v>
      </c>
      <c r="AW176" s="11" t="s">
        <v>38</v>
      </c>
      <c r="AX176" s="11" t="s">
        <v>78</v>
      </c>
      <c r="AY176" s="196" t="s">
        <v>142</v>
      </c>
    </row>
    <row r="177" spans="2:51" s="12" customFormat="1" ht="11.25">
      <c r="B177" s="197"/>
      <c r="C177" s="198"/>
      <c r="D177" s="188" t="s">
        <v>155</v>
      </c>
      <c r="E177" s="199" t="s">
        <v>19</v>
      </c>
      <c r="F177" s="200" t="s">
        <v>234</v>
      </c>
      <c r="G177" s="198"/>
      <c r="H177" s="201">
        <v>94.953</v>
      </c>
      <c r="I177" s="202"/>
      <c r="J177" s="198"/>
      <c r="K177" s="198"/>
      <c r="L177" s="203"/>
      <c r="M177" s="204"/>
      <c r="N177" s="205"/>
      <c r="O177" s="205"/>
      <c r="P177" s="205"/>
      <c r="Q177" s="205"/>
      <c r="R177" s="205"/>
      <c r="S177" s="205"/>
      <c r="T177" s="206"/>
      <c r="AT177" s="207" t="s">
        <v>155</v>
      </c>
      <c r="AU177" s="207" t="s">
        <v>153</v>
      </c>
      <c r="AV177" s="12" t="s">
        <v>88</v>
      </c>
      <c r="AW177" s="12" t="s">
        <v>38</v>
      </c>
      <c r="AX177" s="12" t="s">
        <v>86</v>
      </c>
      <c r="AY177" s="207" t="s">
        <v>142</v>
      </c>
    </row>
    <row r="178" spans="2:65" s="1" customFormat="1" ht="16.5" customHeight="1">
      <c r="B178" s="34"/>
      <c r="C178" s="174" t="s">
        <v>235</v>
      </c>
      <c r="D178" s="174" t="s">
        <v>147</v>
      </c>
      <c r="E178" s="175" t="s">
        <v>236</v>
      </c>
      <c r="F178" s="176" t="s">
        <v>237</v>
      </c>
      <c r="G178" s="177" t="s">
        <v>150</v>
      </c>
      <c r="H178" s="178">
        <v>94.953</v>
      </c>
      <c r="I178" s="179"/>
      <c r="J178" s="180">
        <f>ROUND(I178*H178,2)</f>
        <v>0</v>
      </c>
      <c r="K178" s="176" t="s">
        <v>151</v>
      </c>
      <c r="L178" s="38"/>
      <c r="M178" s="181" t="s">
        <v>19</v>
      </c>
      <c r="N178" s="182" t="s">
        <v>49</v>
      </c>
      <c r="O178" s="60"/>
      <c r="P178" s="183">
        <f>O178*H178</f>
        <v>0</v>
      </c>
      <c r="Q178" s="183">
        <v>0.00438</v>
      </c>
      <c r="R178" s="183">
        <f>Q178*H178</f>
        <v>0.41589414</v>
      </c>
      <c r="S178" s="183">
        <v>0</v>
      </c>
      <c r="T178" s="184">
        <f>S178*H178</f>
        <v>0</v>
      </c>
      <c r="AR178" s="17" t="s">
        <v>152</v>
      </c>
      <c r="AT178" s="17" t="s">
        <v>147</v>
      </c>
      <c r="AU178" s="17" t="s">
        <v>153</v>
      </c>
      <c r="AY178" s="17" t="s">
        <v>142</v>
      </c>
      <c r="BE178" s="185">
        <f>IF(N178="základní",J178,0)</f>
        <v>0</v>
      </c>
      <c r="BF178" s="185">
        <f>IF(N178="snížená",J178,0)</f>
        <v>0</v>
      </c>
      <c r="BG178" s="185">
        <f>IF(N178="zákl. přenesená",J178,0)</f>
        <v>0</v>
      </c>
      <c r="BH178" s="185">
        <f>IF(N178="sníž. přenesená",J178,0)</f>
        <v>0</v>
      </c>
      <c r="BI178" s="185">
        <f>IF(N178="nulová",J178,0)</f>
        <v>0</v>
      </c>
      <c r="BJ178" s="17" t="s">
        <v>86</v>
      </c>
      <c r="BK178" s="185">
        <f>ROUND(I178*H178,2)</f>
        <v>0</v>
      </c>
      <c r="BL178" s="17" t="s">
        <v>152</v>
      </c>
      <c r="BM178" s="17" t="s">
        <v>238</v>
      </c>
    </row>
    <row r="179" spans="2:47" s="1" customFormat="1" ht="29.25">
      <c r="B179" s="34"/>
      <c r="C179" s="35"/>
      <c r="D179" s="188" t="s">
        <v>214</v>
      </c>
      <c r="E179" s="35"/>
      <c r="F179" s="230" t="s">
        <v>239</v>
      </c>
      <c r="G179" s="35"/>
      <c r="H179" s="35"/>
      <c r="I179" s="103"/>
      <c r="J179" s="35"/>
      <c r="K179" s="35"/>
      <c r="L179" s="38"/>
      <c r="M179" s="231"/>
      <c r="N179" s="60"/>
      <c r="O179" s="60"/>
      <c r="P179" s="60"/>
      <c r="Q179" s="60"/>
      <c r="R179" s="60"/>
      <c r="S179" s="60"/>
      <c r="T179" s="61"/>
      <c r="AT179" s="17" t="s">
        <v>214</v>
      </c>
      <c r="AU179" s="17" t="s">
        <v>153</v>
      </c>
    </row>
    <row r="180" spans="2:47" s="1" customFormat="1" ht="19.5">
      <c r="B180" s="34"/>
      <c r="C180" s="35"/>
      <c r="D180" s="188" t="s">
        <v>216</v>
      </c>
      <c r="E180" s="35"/>
      <c r="F180" s="230" t="s">
        <v>240</v>
      </c>
      <c r="G180" s="35"/>
      <c r="H180" s="35"/>
      <c r="I180" s="103"/>
      <c r="J180" s="35"/>
      <c r="K180" s="35"/>
      <c r="L180" s="38"/>
      <c r="M180" s="231"/>
      <c r="N180" s="60"/>
      <c r="O180" s="60"/>
      <c r="P180" s="60"/>
      <c r="Q180" s="60"/>
      <c r="R180" s="60"/>
      <c r="S180" s="60"/>
      <c r="T180" s="61"/>
      <c r="AT180" s="17" t="s">
        <v>216</v>
      </c>
      <c r="AU180" s="17" t="s">
        <v>153</v>
      </c>
    </row>
    <row r="181" spans="2:65" s="1" customFormat="1" ht="22.5" customHeight="1">
      <c r="B181" s="34"/>
      <c r="C181" s="174" t="s">
        <v>143</v>
      </c>
      <c r="D181" s="174" t="s">
        <v>147</v>
      </c>
      <c r="E181" s="175" t="s">
        <v>241</v>
      </c>
      <c r="F181" s="176" t="s">
        <v>242</v>
      </c>
      <c r="G181" s="177" t="s">
        <v>150</v>
      </c>
      <c r="H181" s="178">
        <v>655.896</v>
      </c>
      <c r="I181" s="179"/>
      <c r="J181" s="180">
        <f>ROUND(I181*H181,2)</f>
        <v>0</v>
      </c>
      <c r="K181" s="176" t="s">
        <v>151</v>
      </c>
      <c r="L181" s="38"/>
      <c r="M181" s="181" t="s">
        <v>19</v>
      </c>
      <c r="N181" s="182" t="s">
        <v>49</v>
      </c>
      <c r="O181" s="60"/>
      <c r="P181" s="183">
        <f>O181*H181</f>
        <v>0</v>
      </c>
      <c r="Q181" s="183">
        <v>0.00944</v>
      </c>
      <c r="R181" s="183">
        <f>Q181*H181</f>
        <v>6.19165824</v>
      </c>
      <c r="S181" s="183">
        <v>0</v>
      </c>
      <c r="T181" s="184">
        <f>S181*H181</f>
        <v>0</v>
      </c>
      <c r="AR181" s="17" t="s">
        <v>152</v>
      </c>
      <c r="AT181" s="17" t="s">
        <v>147</v>
      </c>
      <c r="AU181" s="17" t="s">
        <v>153</v>
      </c>
      <c r="AY181" s="17" t="s">
        <v>142</v>
      </c>
      <c r="BE181" s="185">
        <f>IF(N181="základní",J181,0)</f>
        <v>0</v>
      </c>
      <c r="BF181" s="185">
        <f>IF(N181="snížená",J181,0)</f>
        <v>0</v>
      </c>
      <c r="BG181" s="185">
        <f>IF(N181="zákl. přenesená",J181,0)</f>
        <v>0</v>
      </c>
      <c r="BH181" s="185">
        <f>IF(N181="sníž. přenesená",J181,0)</f>
        <v>0</v>
      </c>
      <c r="BI181" s="185">
        <f>IF(N181="nulová",J181,0)</f>
        <v>0</v>
      </c>
      <c r="BJ181" s="17" t="s">
        <v>86</v>
      </c>
      <c r="BK181" s="185">
        <f>ROUND(I181*H181,2)</f>
        <v>0</v>
      </c>
      <c r="BL181" s="17" t="s">
        <v>152</v>
      </c>
      <c r="BM181" s="17" t="s">
        <v>243</v>
      </c>
    </row>
    <row r="182" spans="2:47" s="1" customFormat="1" ht="175.5">
      <c r="B182" s="34"/>
      <c r="C182" s="35"/>
      <c r="D182" s="188" t="s">
        <v>214</v>
      </c>
      <c r="E182" s="35"/>
      <c r="F182" s="230" t="s">
        <v>244</v>
      </c>
      <c r="G182" s="35"/>
      <c r="H182" s="35"/>
      <c r="I182" s="103"/>
      <c r="J182" s="35"/>
      <c r="K182" s="35"/>
      <c r="L182" s="38"/>
      <c r="M182" s="231"/>
      <c r="N182" s="60"/>
      <c r="O182" s="60"/>
      <c r="P182" s="60"/>
      <c r="Q182" s="60"/>
      <c r="R182" s="60"/>
      <c r="S182" s="60"/>
      <c r="T182" s="61"/>
      <c r="AT182" s="17" t="s">
        <v>214</v>
      </c>
      <c r="AU182" s="17" t="s">
        <v>153</v>
      </c>
    </row>
    <row r="183" spans="2:47" s="1" customFormat="1" ht="19.5">
      <c r="B183" s="34"/>
      <c r="C183" s="35"/>
      <c r="D183" s="188" t="s">
        <v>216</v>
      </c>
      <c r="E183" s="35"/>
      <c r="F183" s="230" t="s">
        <v>245</v>
      </c>
      <c r="G183" s="35"/>
      <c r="H183" s="35"/>
      <c r="I183" s="103"/>
      <c r="J183" s="35"/>
      <c r="K183" s="35"/>
      <c r="L183" s="38"/>
      <c r="M183" s="231"/>
      <c r="N183" s="60"/>
      <c r="O183" s="60"/>
      <c r="P183" s="60"/>
      <c r="Q183" s="60"/>
      <c r="R183" s="60"/>
      <c r="S183" s="60"/>
      <c r="T183" s="61"/>
      <c r="AT183" s="17" t="s">
        <v>216</v>
      </c>
      <c r="AU183" s="17" t="s">
        <v>153</v>
      </c>
    </row>
    <row r="184" spans="2:51" s="11" customFormat="1" ht="11.25">
      <c r="B184" s="186"/>
      <c r="C184" s="187"/>
      <c r="D184" s="188" t="s">
        <v>155</v>
      </c>
      <c r="E184" s="189" t="s">
        <v>19</v>
      </c>
      <c r="F184" s="190" t="s">
        <v>156</v>
      </c>
      <c r="G184" s="187"/>
      <c r="H184" s="189" t="s">
        <v>19</v>
      </c>
      <c r="I184" s="191"/>
      <c r="J184" s="187"/>
      <c r="K184" s="187"/>
      <c r="L184" s="192"/>
      <c r="M184" s="193"/>
      <c r="N184" s="194"/>
      <c r="O184" s="194"/>
      <c r="P184" s="194"/>
      <c r="Q184" s="194"/>
      <c r="R184" s="194"/>
      <c r="S184" s="194"/>
      <c r="T184" s="195"/>
      <c r="AT184" s="196" t="s">
        <v>155</v>
      </c>
      <c r="AU184" s="196" t="s">
        <v>153</v>
      </c>
      <c r="AV184" s="11" t="s">
        <v>86</v>
      </c>
      <c r="AW184" s="11" t="s">
        <v>38</v>
      </c>
      <c r="AX184" s="11" t="s">
        <v>78</v>
      </c>
      <c r="AY184" s="196" t="s">
        <v>142</v>
      </c>
    </row>
    <row r="185" spans="2:51" s="11" customFormat="1" ht="11.25">
      <c r="B185" s="186"/>
      <c r="C185" s="187"/>
      <c r="D185" s="188" t="s">
        <v>155</v>
      </c>
      <c r="E185" s="189" t="s">
        <v>19</v>
      </c>
      <c r="F185" s="190" t="s">
        <v>246</v>
      </c>
      <c r="G185" s="187"/>
      <c r="H185" s="189" t="s">
        <v>19</v>
      </c>
      <c r="I185" s="191"/>
      <c r="J185" s="187"/>
      <c r="K185" s="187"/>
      <c r="L185" s="192"/>
      <c r="M185" s="193"/>
      <c r="N185" s="194"/>
      <c r="O185" s="194"/>
      <c r="P185" s="194"/>
      <c r="Q185" s="194"/>
      <c r="R185" s="194"/>
      <c r="S185" s="194"/>
      <c r="T185" s="195"/>
      <c r="AT185" s="196" t="s">
        <v>155</v>
      </c>
      <c r="AU185" s="196" t="s">
        <v>153</v>
      </c>
      <c r="AV185" s="11" t="s">
        <v>86</v>
      </c>
      <c r="AW185" s="11" t="s">
        <v>38</v>
      </c>
      <c r="AX185" s="11" t="s">
        <v>78</v>
      </c>
      <c r="AY185" s="196" t="s">
        <v>142</v>
      </c>
    </row>
    <row r="186" spans="2:51" s="12" customFormat="1" ht="11.25">
      <c r="B186" s="197"/>
      <c r="C186" s="198"/>
      <c r="D186" s="188" t="s">
        <v>155</v>
      </c>
      <c r="E186" s="199" t="s">
        <v>19</v>
      </c>
      <c r="F186" s="200" t="s">
        <v>247</v>
      </c>
      <c r="G186" s="198"/>
      <c r="H186" s="201">
        <v>34.842</v>
      </c>
      <c r="I186" s="202"/>
      <c r="J186" s="198"/>
      <c r="K186" s="198"/>
      <c r="L186" s="203"/>
      <c r="M186" s="204"/>
      <c r="N186" s="205"/>
      <c r="O186" s="205"/>
      <c r="P186" s="205"/>
      <c r="Q186" s="205"/>
      <c r="R186" s="205"/>
      <c r="S186" s="205"/>
      <c r="T186" s="206"/>
      <c r="AT186" s="207" t="s">
        <v>155</v>
      </c>
      <c r="AU186" s="207" t="s">
        <v>153</v>
      </c>
      <c r="AV186" s="12" t="s">
        <v>88</v>
      </c>
      <c r="AW186" s="12" t="s">
        <v>38</v>
      </c>
      <c r="AX186" s="12" t="s">
        <v>78</v>
      </c>
      <c r="AY186" s="207" t="s">
        <v>142</v>
      </c>
    </row>
    <row r="187" spans="2:51" s="11" customFormat="1" ht="11.25">
      <c r="B187" s="186"/>
      <c r="C187" s="187"/>
      <c r="D187" s="188" t="s">
        <v>155</v>
      </c>
      <c r="E187" s="189" t="s">
        <v>19</v>
      </c>
      <c r="F187" s="190" t="s">
        <v>162</v>
      </c>
      <c r="G187" s="187"/>
      <c r="H187" s="189" t="s">
        <v>19</v>
      </c>
      <c r="I187" s="191"/>
      <c r="J187" s="187"/>
      <c r="K187" s="187"/>
      <c r="L187" s="192"/>
      <c r="M187" s="193"/>
      <c r="N187" s="194"/>
      <c r="O187" s="194"/>
      <c r="P187" s="194"/>
      <c r="Q187" s="194"/>
      <c r="R187" s="194"/>
      <c r="S187" s="194"/>
      <c r="T187" s="195"/>
      <c r="AT187" s="196" t="s">
        <v>155</v>
      </c>
      <c r="AU187" s="196" t="s">
        <v>153</v>
      </c>
      <c r="AV187" s="11" t="s">
        <v>86</v>
      </c>
      <c r="AW187" s="11" t="s">
        <v>38</v>
      </c>
      <c r="AX187" s="11" t="s">
        <v>78</v>
      </c>
      <c r="AY187" s="196" t="s">
        <v>142</v>
      </c>
    </row>
    <row r="188" spans="2:51" s="12" customFormat="1" ht="11.25">
      <c r="B188" s="197"/>
      <c r="C188" s="198"/>
      <c r="D188" s="188" t="s">
        <v>155</v>
      </c>
      <c r="E188" s="199" t="s">
        <v>19</v>
      </c>
      <c r="F188" s="200" t="s">
        <v>180</v>
      </c>
      <c r="G188" s="198"/>
      <c r="H188" s="201">
        <v>320.256</v>
      </c>
      <c r="I188" s="202"/>
      <c r="J188" s="198"/>
      <c r="K188" s="198"/>
      <c r="L188" s="203"/>
      <c r="M188" s="204"/>
      <c r="N188" s="205"/>
      <c r="O188" s="205"/>
      <c r="P188" s="205"/>
      <c r="Q188" s="205"/>
      <c r="R188" s="205"/>
      <c r="S188" s="205"/>
      <c r="T188" s="206"/>
      <c r="AT188" s="207" t="s">
        <v>155</v>
      </c>
      <c r="AU188" s="207" t="s">
        <v>153</v>
      </c>
      <c r="AV188" s="12" t="s">
        <v>88</v>
      </c>
      <c r="AW188" s="12" t="s">
        <v>38</v>
      </c>
      <c r="AX188" s="12" t="s">
        <v>78</v>
      </c>
      <c r="AY188" s="207" t="s">
        <v>142</v>
      </c>
    </row>
    <row r="189" spans="2:51" s="11" customFormat="1" ht="11.25">
      <c r="B189" s="186"/>
      <c r="C189" s="187"/>
      <c r="D189" s="188" t="s">
        <v>155</v>
      </c>
      <c r="E189" s="189" t="s">
        <v>19</v>
      </c>
      <c r="F189" s="190" t="s">
        <v>166</v>
      </c>
      <c r="G189" s="187"/>
      <c r="H189" s="189" t="s">
        <v>19</v>
      </c>
      <c r="I189" s="191"/>
      <c r="J189" s="187"/>
      <c r="K189" s="187"/>
      <c r="L189" s="192"/>
      <c r="M189" s="193"/>
      <c r="N189" s="194"/>
      <c r="O189" s="194"/>
      <c r="P189" s="194"/>
      <c r="Q189" s="194"/>
      <c r="R189" s="194"/>
      <c r="S189" s="194"/>
      <c r="T189" s="195"/>
      <c r="AT189" s="196" t="s">
        <v>155</v>
      </c>
      <c r="AU189" s="196" t="s">
        <v>153</v>
      </c>
      <c r="AV189" s="11" t="s">
        <v>86</v>
      </c>
      <c r="AW189" s="11" t="s">
        <v>38</v>
      </c>
      <c r="AX189" s="11" t="s">
        <v>78</v>
      </c>
      <c r="AY189" s="196" t="s">
        <v>142</v>
      </c>
    </row>
    <row r="190" spans="2:51" s="12" customFormat="1" ht="11.25">
      <c r="B190" s="197"/>
      <c r="C190" s="198"/>
      <c r="D190" s="188" t="s">
        <v>155</v>
      </c>
      <c r="E190" s="199" t="s">
        <v>19</v>
      </c>
      <c r="F190" s="200" t="s">
        <v>183</v>
      </c>
      <c r="G190" s="198"/>
      <c r="H190" s="201">
        <v>355.098</v>
      </c>
      <c r="I190" s="202"/>
      <c r="J190" s="198"/>
      <c r="K190" s="198"/>
      <c r="L190" s="203"/>
      <c r="M190" s="204"/>
      <c r="N190" s="205"/>
      <c r="O190" s="205"/>
      <c r="P190" s="205"/>
      <c r="Q190" s="205"/>
      <c r="R190" s="205"/>
      <c r="S190" s="205"/>
      <c r="T190" s="206"/>
      <c r="AT190" s="207" t="s">
        <v>155</v>
      </c>
      <c r="AU190" s="207" t="s">
        <v>153</v>
      </c>
      <c r="AV190" s="12" t="s">
        <v>88</v>
      </c>
      <c r="AW190" s="12" t="s">
        <v>38</v>
      </c>
      <c r="AX190" s="12" t="s">
        <v>78</v>
      </c>
      <c r="AY190" s="207" t="s">
        <v>142</v>
      </c>
    </row>
    <row r="191" spans="2:51" s="11" customFormat="1" ht="11.25">
      <c r="B191" s="186"/>
      <c r="C191" s="187"/>
      <c r="D191" s="188" t="s">
        <v>155</v>
      </c>
      <c r="E191" s="189" t="s">
        <v>19</v>
      </c>
      <c r="F191" s="190" t="s">
        <v>168</v>
      </c>
      <c r="G191" s="187"/>
      <c r="H191" s="189" t="s">
        <v>19</v>
      </c>
      <c r="I191" s="191"/>
      <c r="J191" s="187"/>
      <c r="K191" s="187"/>
      <c r="L191" s="192"/>
      <c r="M191" s="193"/>
      <c r="N191" s="194"/>
      <c r="O191" s="194"/>
      <c r="P191" s="194"/>
      <c r="Q191" s="194"/>
      <c r="R191" s="194"/>
      <c r="S191" s="194"/>
      <c r="T191" s="195"/>
      <c r="AT191" s="196" t="s">
        <v>155</v>
      </c>
      <c r="AU191" s="196" t="s">
        <v>153</v>
      </c>
      <c r="AV191" s="11" t="s">
        <v>86</v>
      </c>
      <c r="AW191" s="11" t="s">
        <v>38</v>
      </c>
      <c r="AX191" s="11" t="s">
        <v>78</v>
      </c>
      <c r="AY191" s="196" t="s">
        <v>142</v>
      </c>
    </row>
    <row r="192" spans="2:51" s="12" customFormat="1" ht="11.25">
      <c r="B192" s="197"/>
      <c r="C192" s="198"/>
      <c r="D192" s="188" t="s">
        <v>155</v>
      </c>
      <c r="E192" s="199" t="s">
        <v>19</v>
      </c>
      <c r="F192" s="200" t="s">
        <v>186</v>
      </c>
      <c r="G192" s="198"/>
      <c r="H192" s="201">
        <v>-30.375</v>
      </c>
      <c r="I192" s="202"/>
      <c r="J192" s="198"/>
      <c r="K192" s="198"/>
      <c r="L192" s="203"/>
      <c r="M192" s="204"/>
      <c r="N192" s="205"/>
      <c r="O192" s="205"/>
      <c r="P192" s="205"/>
      <c r="Q192" s="205"/>
      <c r="R192" s="205"/>
      <c r="S192" s="205"/>
      <c r="T192" s="206"/>
      <c r="AT192" s="207" t="s">
        <v>155</v>
      </c>
      <c r="AU192" s="207" t="s">
        <v>153</v>
      </c>
      <c r="AV192" s="12" t="s">
        <v>88</v>
      </c>
      <c r="AW192" s="12" t="s">
        <v>38</v>
      </c>
      <c r="AX192" s="12" t="s">
        <v>78</v>
      </c>
      <c r="AY192" s="207" t="s">
        <v>142</v>
      </c>
    </row>
    <row r="193" spans="2:51" s="12" customFormat="1" ht="11.25">
      <c r="B193" s="197"/>
      <c r="C193" s="198"/>
      <c r="D193" s="188" t="s">
        <v>155</v>
      </c>
      <c r="E193" s="199" t="s">
        <v>19</v>
      </c>
      <c r="F193" s="200" t="s">
        <v>187</v>
      </c>
      <c r="G193" s="198"/>
      <c r="H193" s="201">
        <v>-23.925</v>
      </c>
      <c r="I193" s="202"/>
      <c r="J193" s="198"/>
      <c r="K193" s="198"/>
      <c r="L193" s="203"/>
      <c r="M193" s="204"/>
      <c r="N193" s="205"/>
      <c r="O193" s="205"/>
      <c r="P193" s="205"/>
      <c r="Q193" s="205"/>
      <c r="R193" s="205"/>
      <c r="S193" s="205"/>
      <c r="T193" s="206"/>
      <c r="AT193" s="207" t="s">
        <v>155</v>
      </c>
      <c r="AU193" s="207" t="s">
        <v>153</v>
      </c>
      <c r="AV193" s="12" t="s">
        <v>88</v>
      </c>
      <c r="AW193" s="12" t="s">
        <v>38</v>
      </c>
      <c r="AX193" s="12" t="s">
        <v>78</v>
      </c>
      <c r="AY193" s="207" t="s">
        <v>142</v>
      </c>
    </row>
    <row r="194" spans="2:51" s="14" customFormat="1" ht="11.25">
      <c r="B194" s="219"/>
      <c r="C194" s="220"/>
      <c r="D194" s="188" t="s">
        <v>155</v>
      </c>
      <c r="E194" s="221" t="s">
        <v>19</v>
      </c>
      <c r="F194" s="222" t="s">
        <v>207</v>
      </c>
      <c r="G194" s="220"/>
      <c r="H194" s="223">
        <v>655.896</v>
      </c>
      <c r="I194" s="224"/>
      <c r="J194" s="220"/>
      <c r="K194" s="220"/>
      <c r="L194" s="225"/>
      <c r="M194" s="226"/>
      <c r="N194" s="227"/>
      <c r="O194" s="227"/>
      <c r="P194" s="227"/>
      <c r="Q194" s="227"/>
      <c r="R194" s="227"/>
      <c r="S194" s="227"/>
      <c r="T194" s="228"/>
      <c r="AT194" s="229" t="s">
        <v>155</v>
      </c>
      <c r="AU194" s="229" t="s">
        <v>153</v>
      </c>
      <c r="AV194" s="14" t="s">
        <v>152</v>
      </c>
      <c r="AW194" s="14" t="s">
        <v>38</v>
      </c>
      <c r="AX194" s="14" t="s">
        <v>86</v>
      </c>
      <c r="AY194" s="229" t="s">
        <v>142</v>
      </c>
    </row>
    <row r="195" spans="2:65" s="1" customFormat="1" ht="16.5" customHeight="1">
      <c r="B195" s="34"/>
      <c r="C195" s="232" t="s">
        <v>248</v>
      </c>
      <c r="D195" s="232" t="s">
        <v>249</v>
      </c>
      <c r="E195" s="233" t="s">
        <v>250</v>
      </c>
      <c r="F195" s="234" t="s">
        <v>251</v>
      </c>
      <c r="G195" s="235" t="s">
        <v>150</v>
      </c>
      <c r="H195" s="236">
        <v>668.198</v>
      </c>
      <c r="I195" s="237"/>
      <c r="J195" s="238">
        <f>ROUND(I195*H195,2)</f>
        <v>0</v>
      </c>
      <c r="K195" s="234" t="s">
        <v>151</v>
      </c>
      <c r="L195" s="239"/>
      <c r="M195" s="240" t="s">
        <v>19</v>
      </c>
      <c r="N195" s="241" t="s">
        <v>49</v>
      </c>
      <c r="O195" s="60"/>
      <c r="P195" s="183">
        <f>O195*H195</f>
        <v>0</v>
      </c>
      <c r="Q195" s="183">
        <v>0.025</v>
      </c>
      <c r="R195" s="183">
        <f>Q195*H195</f>
        <v>16.70495</v>
      </c>
      <c r="S195" s="183">
        <v>0</v>
      </c>
      <c r="T195" s="184">
        <f>S195*H195</f>
        <v>0</v>
      </c>
      <c r="AR195" s="17" t="s">
        <v>252</v>
      </c>
      <c r="AT195" s="17" t="s">
        <v>249</v>
      </c>
      <c r="AU195" s="17" t="s">
        <v>153</v>
      </c>
      <c r="AY195" s="17" t="s">
        <v>142</v>
      </c>
      <c r="BE195" s="185">
        <f>IF(N195="základní",J195,0)</f>
        <v>0</v>
      </c>
      <c r="BF195" s="185">
        <f>IF(N195="snížená",J195,0)</f>
        <v>0</v>
      </c>
      <c r="BG195" s="185">
        <f>IF(N195="zákl. přenesená",J195,0)</f>
        <v>0</v>
      </c>
      <c r="BH195" s="185">
        <f>IF(N195="sníž. přenesená",J195,0)</f>
        <v>0</v>
      </c>
      <c r="BI195" s="185">
        <f>IF(N195="nulová",J195,0)</f>
        <v>0</v>
      </c>
      <c r="BJ195" s="17" t="s">
        <v>86</v>
      </c>
      <c r="BK195" s="185">
        <f>ROUND(I195*H195,2)</f>
        <v>0</v>
      </c>
      <c r="BL195" s="17" t="s">
        <v>152</v>
      </c>
      <c r="BM195" s="17" t="s">
        <v>253</v>
      </c>
    </row>
    <row r="196" spans="2:51" s="12" customFormat="1" ht="11.25">
      <c r="B196" s="197"/>
      <c r="C196" s="198"/>
      <c r="D196" s="188" t="s">
        <v>155</v>
      </c>
      <c r="E196" s="198"/>
      <c r="F196" s="200" t="s">
        <v>254</v>
      </c>
      <c r="G196" s="198"/>
      <c r="H196" s="201">
        <v>668.198</v>
      </c>
      <c r="I196" s="202"/>
      <c r="J196" s="198"/>
      <c r="K196" s="198"/>
      <c r="L196" s="203"/>
      <c r="M196" s="204"/>
      <c r="N196" s="205"/>
      <c r="O196" s="205"/>
      <c r="P196" s="205"/>
      <c r="Q196" s="205"/>
      <c r="R196" s="205"/>
      <c r="S196" s="205"/>
      <c r="T196" s="206"/>
      <c r="AT196" s="207" t="s">
        <v>155</v>
      </c>
      <c r="AU196" s="207" t="s">
        <v>153</v>
      </c>
      <c r="AV196" s="12" t="s">
        <v>88</v>
      </c>
      <c r="AW196" s="12" t="s">
        <v>4</v>
      </c>
      <c r="AX196" s="12" t="s">
        <v>86</v>
      </c>
      <c r="AY196" s="207" t="s">
        <v>142</v>
      </c>
    </row>
    <row r="197" spans="2:65" s="1" customFormat="1" ht="22.5" customHeight="1">
      <c r="B197" s="34"/>
      <c r="C197" s="174" t="s">
        <v>252</v>
      </c>
      <c r="D197" s="174" t="s">
        <v>147</v>
      </c>
      <c r="E197" s="175" t="s">
        <v>255</v>
      </c>
      <c r="F197" s="176" t="s">
        <v>256</v>
      </c>
      <c r="G197" s="177" t="s">
        <v>257</v>
      </c>
      <c r="H197" s="178">
        <v>102.4</v>
      </c>
      <c r="I197" s="179"/>
      <c r="J197" s="180">
        <f>ROUND(I197*H197,2)</f>
        <v>0</v>
      </c>
      <c r="K197" s="176" t="s">
        <v>151</v>
      </c>
      <c r="L197" s="38"/>
      <c r="M197" s="181" t="s">
        <v>19</v>
      </c>
      <c r="N197" s="182" t="s">
        <v>49</v>
      </c>
      <c r="O197" s="60"/>
      <c r="P197" s="183">
        <f>O197*H197</f>
        <v>0</v>
      </c>
      <c r="Q197" s="183">
        <v>0.00339</v>
      </c>
      <c r="R197" s="183">
        <f>Q197*H197</f>
        <v>0.347136</v>
      </c>
      <c r="S197" s="183">
        <v>0</v>
      </c>
      <c r="T197" s="184">
        <f>S197*H197</f>
        <v>0</v>
      </c>
      <c r="AR197" s="17" t="s">
        <v>152</v>
      </c>
      <c r="AT197" s="17" t="s">
        <v>147</v>
      </c>
      <c r="AU197" s="17" t="s">
        <v>153</v>
      </c>
      <c r="AY197" s="17" t="s">
        <v>142</v>
      </c>
      <c r="BE197" s="185">
        <f>IF(N197="základní",J197,0)</f>
        <v>0</v>
      </c>
      <c r="BF197" s="185">
        <f>IF(N197="snížená",J197,0)</f>
        <v>0</v>
      </c>
      <c r="BG197" s="185">
        <f>IF(N197="zákl. přenesená",J197,0)</f>
        <v>0</v>
      </c>
      <c r="BH197" s="185">
        <f>IF(N197="sníž. přenesená",J197,0)</f>
        <v>0</v>
      </c>
      <c r="BI197" s="185">
        <f>IF(N197="nulová",J197,0)</f>
        <v>0</v>
      </c>
      <c r="BJ197" s="17" t="s">
        <v>86</v>
      </c>
      <c r="BK197" s="185">
        <f>ROUND(I197*H197,2)</f>
        <v>0</v>
      </c>
      <c r="BL197" s="17" t="s">
        <v>152</v>
      </c>
      <c r="BM197" s="17" t="s">
        <v>258</v>
      </c>
    </row>
    <row r="198" spans="2:47" s="1" customFormat="1" ht="136.5">
      <c r="B198" s="34"/>
      <c r="C198" s="35"/>
      <c r="D198" s="188" t="s">
        <v>214</v>
      </c>
      <c r="E198" s="35"/>
      <c r="F198" s="230" t="s">
        <v>259</v>
      </c>
      <c r="G198" s="35"/>
      <c r="H198" s="35"/>
      <c r="I198" s="103"/>
      <c r="J198" s="35"/>
      <c r="K198" s="35"/>
      <c r="L198" s="38"/>
      <c r="M198" s="231"/>
      <c r="N198" s="60"/>
      <c r="O198" s="60"/>
      <c r="P198" s="60"/>
      <c r="Q198" s="60"/>
      <c r="R198" s="60"/>
      <c r="S198" s="60"/>
      <c r="T198" s="61"/>
      <c r="AT198" s="17" t="s">
        <v>214</v>
      </c>
      <c r="AU198" s="17" t="s">
        <v>153</v>
      </c>
    </row>
    <row r="199" spans="2:47" s="1" customFormat="1" ht="19.5">
      <c r="B199" s="34"/>
      <c r="C199" s="35"/>
      <c r="D199" s="188" t="s">
        <v>216</v>
      </c>
      <c r="E199" s="35"/>
      <c r="F199" s="230" t="s">
        <v>260</v>
      </c>
      <c r="G199" s="35"/>
      <c r="H199" s="35"/>
      <c r="I199" s="103"/>
      <c r="J199" s="35"/>
      <c r="K199" s="35"/>
      <c r="L199" s="38"/>
      <c r="M199" s="231"/>
      <c r="N199" s="60"/>
      <c r="O199" s="60"/>
      <c r="P199" s="60"/>
      <c r="Q199" s="60"/>
      <c r="R199" s="60"/>
      <c r="S199" s="60"/>
      <c r="T199" s="61"/>
      <c r="AT199" s="17" t="s">
        <v>216</v>
      </c>
      <c r="AU199" s="17" t="s">
        <v>153</v>
      </c>
    </row>
    <row r="200" spans="2:51" s="11" customFormat="1" ht="11.25">
      <c r="B200" s="186"/>
      <c r="C200" s="187"/>
      <c r="D200" s="188" t="s">
        <v>155</v>
      </c>
      <c r="E200" s="189" t="s">
        <v>19</v>
      </c>
      <c r="F200" s="190" t="s">
        <v>156</v>
      </c>
      <c r="G200" s="187"/>
      <c r="H200" s="189" t="s">
        <v>19</v>
      </c>
      <c r="I200" s="191"/>
      <c r="J200" s="187"/>
      <c r="K200" s="187"/>
      <c r="L200" s="192"/>
      <c r="M200" s="193"/>
      <c r="N200" s="194"/>
      <c r="O200" s="194"/>
      <c r="P200" s="194"/>
      <c r="Q200" s="194"/>
      <c r="R200" s="194"/>
      <c r="S200" s="194"/>
      <c r="T200" s="195"/>
      <c r="AT200" s="196" t="s">
        <v>155</v>
      </c>
      <c r="AU200" s="196" t="s">
        <v>153</v>
      </c>
      <c r="AV200" s="11" t="s">
        <v>86</v>
      </c>
      <c r="AW200" s="11" t="s">
        <v>38</v>
      </c>
      <c r="AX200" s="11" t="s">
        <v>78</v>
      </c>
      <c r="AY200" s="196" t="s">
        <v>142</v>
      </c>
    </row>
    <row r="201" spans="2:51" s="12" customFormat="1" ht="11.25">
      <c r="B201" s="197"/>
      <c r="C201" s="198"/>
      <c r="D201" s="188" t="s">
        <v>155</v>
      </c>
      <c r="E201" s="199" t="s">
        <v>19</v>
      </c>
      <c r="F201" s="200" t="s">
        <v>261</v>
      </c>
      <c r="G201" s="198"/>
      <c r="H201" s="201">
        <v>54</v>
      </c>
      <c r="I201" s="202"/>
      <c r="J201" s="198"/>
      <c r="K201" s="198"/>
      <c r="L201" s="203"/>
      <c r="M201" s="204"/>
      <c r="N201" s="205"/>
      <c r="O201" s="205"/>
      <c r="P201" s="205"/>
      <c r="Q201" s="205"/>
      <c r="R201" s="205"/>
      <c r="S201" s="205"/>
      <c r="T201" s="206"/>
      <c r="AT201" s="207" t="s">
        <v>155</v>
      </c>
      <c r="AU201" s="207" t="s">
        <v>153</v>
      </c>
      <c r="AV201" s="12" t="s">
        <v>88</v>
      </c>
      <c r="AW201" s="12" t="s">
        <v>38</v>
      </c>
      <c r="AX201" s="12" t="s">
        <v>78</v>
      </c>
      <c r="AY201" s="207" t="s">
        <v>142</v>
      </c>
    </row>
    <row r="202" spans="2:51" s="12" customFormat="1" ht="11.25">
      <c r="B202" s="197"/>
      <c r="C202" s="198"/>
      <c r="D202" s="188" t="s">
        <v>155</v>
      </c>
      <c r="E202" s="199" t="s">
        <v>19</v>
      </c>
      <c r="F202" s="200" t="s">
        <v>262</v>
      </c>
      <c r="G202" s="198"/>
      <c r="H202" s="201">
        <v>48.4</v>
      </c>
      <c r="I202" s="202"/>
      <c r="J202" s="198"/>
      <c r="K202" s="198"/>
      <c r="L202" s="203"/>
      <c r="M202" s="204"/>
      <c r="N202" s="205"/>
      <c r="O202" s="205"/>
      <c r="P202" s="205"/>
      <c r="Q202" s="205"/>
      <c r="R202" s="205"/>
      <c r="S202" s="205"/>
      <c r="T202" s="206"/>
      <c r="AT202" s="207" t="s">
        <v>155</v>
      </c>
      <c r="AU202" s="207" t="s">
        <v>153</v>
      </c>
      <c r="AV202" s="12" t="s">
        <v>88</v>
      </c>
      <c r="AW202" s="12" t="s">
        <v>38</v>
      </c>
      <c r="AX202" s="12" t="s">
        <v>78</v>
      </c>
      <c r="AY202" s="207" t="s">
        <v>142</v>
      </c>
    </row>
    <row r="203" spans="2:51" s="14" customFormat="1" ht="11.25">
      <c r="B203" s="219"/>
      <c r="C203" s="220"/>
      <c r="D203" s="188" t="s">
        <v>155</v>
      </c>
      <c r="E203" s="221" t="s">
        <v>19</v>
      </c>
      <c r="F203" s="222" t="s">
        <v>207</v>
      </c>
      <c r="G203" s="220"/>
      <c r="H203" s="223">
        <v>102.4</v>
      </c>
      <c r="I203" s="224"/>
      <c r="J203" s="220"/>
      <c r="K203" s="220"/>
      <c r="L203" s="225"/>
      <c r="M203" s="226"/>
      <c r="N203" s="227"/>
      <c r="O203" s="227"/>
      <c r="P203" s="227"/>
      <c r="Q203" s="227"/>
      <c r="R203" s="227"/>
      <c r="S203" s="227"/>
      <c r="T203" s="228"/>
      <c r="AT203" s="229" t="s">
        <v>155</v>
      </c>
      <c r="AU203" s="229" t="s">
        <v>153</v>
      </c>
      <c r="AV203" s="14" t="s">
        <v>152</v>
      </c>
      <c r="AW203" s="14" t="s">
        <v>38</v>
      </c>
      <c r="AX203" s="14" t="s">
        <v>86</v>
      </c>
      <c r="AY203" s="229" t="s">
        <v>142</v>
      </c>
    </row>
    <row r="204" spans="2:65" s="1" customFormat="1" ht="16.5" customHeight="1">
      <c r="B204" s="34"/>
      <c r="C204" s="232" t="s">
        <v>263</v>
      </c>
      <c r="D204" s="232" t="s">
        <v>249</v>
      </c>
      <c r="E204" s="233" t="s">
        <v>264</v>
      </c>
      <c r="F204" s="234" t="s">
        <v>265</v>
      </c>
      <c r="G204" s="235" t="s">
        <v>150</v>
      </c>
      <c r="H204" s="236">
        <v>41.779</v>
      </c>
      <c r="I204" s="237"/>
      <c r="J204" s="238">
        <f>ROUND(I204*H204,2)</f>
        <v>0</v>
      </c>
      <c r="K204" s="234" t="s">
        <v>151</v>
      </c>
      <c r="L204" s="239"/>
      <c r="M204" s="240" t="s">
        <v>19</v>
      </c>
      <c r="N204" s="241" t="s">
        <v>49</v>
      </c>
      <c r="O204" s="60"/>
      <c r="P204" s="183">
        <f>O204*H204</f>
        <v>0</v>
      </c>
      <c r="Q204" s="183">
        <v>0.00483</v>
      </c>
      <c r="R204" s="183">
        <f>Q204*H204</f>
        <v>0.20179257000000003</v>
      </c>
      <c r="S204" s="183">
        <v>0</v>
      </c>
      <c r="T204" s="184">
        <f>S204*H204</f>
        <v>0</v>
      </c>
      <c r="AR204" s="17" t="s">
        <v>252</v>
      </c>
      <c r="AT204" s="17" t="s">
        <v>249</v>
      </c>
      <c r="AU204" s="17" t="s">
        <v>153</v>
      </c>
      <c r="AY204" s="17" t="s">
        <v>142</v>
      </c>
      <c r="BE204" s="185">
        <f>IF(N204="základní",J204,0)</f>
        <v>0</v>
      </c>
      <c r="BF204" s="185">
        <f>IF(N204="snížená",J204,0)</f>
        <v>0</v>
      </c>
      <c r="BG204" s="185">
        <f>IF(N204="zákl. přenesená",J204,0)</f>
        <v>0</v>
      </c>
      <c r="BH204" s="185">
        <f>IF(N204="sníž. přenesená",J204,0)</f>
        <v>0</v>
      </c>
      <c r="BI204" s="185">
        <f>IF(N204="nulová",J204,0)</f>
        <v>0</v>
      </c>
      <c r="BJ204" s="17" t="s">
        <v>86</v>
      </c>
      <c r="BK204" s="185">
        <f>ROUND(I204*H204,2)</f>
        <v>0</v>
      </c>
      <c r="BL204" s="17" t="s">
        <v>152</v>
      </c>
      <c r="BM204" s="17" t="s">
        <v>266</v>
      </c>
    </row>
    <row r="205" spans="2:51" s="12" customFormat="1" ht="11.25">
      <c r="B205" s="197"/>
      <c r="C205" s="198"/>
      <c r="D205" s="188" t="s">
        <v>155</v>
      </c>
      <c r="E205" s="198"/>
      <c r="F205" s="200" t="s">
        <v>267</v>
      </c>
      <c r="G205" s="198"/>
      <c r="H205" s="201">
        <v>41.779</v>
      </c>
      <c r="I205" s="202"/>
      <c r="J205" s="198"/>
      <c r="K205" s="198"/>
      <c r="L205" s="203"/>
      <c r="M205" s="204"/>
      <c r="N205" s="205"/>
      <c r="O205" s="205"/>
      <c r="P205" s="205"/>
      <c r="Q205" s="205"/>
      <c r="R205" s="205"/>
      <c r="S205" s="205"/>
      <c r="T205" s="206"/>
      <c r="AT205" s="207" t="s">
        <v>155</v>
      </c>
      <c r="AU205" s="207" t="s">
        <v>153</v>
      </c>
      <c r="AV205" s="12" t="s">
        <v>88</v>
      </c>
      <c r="AW205" s="12" t="s">
        <v>4</v>
      </c>
      <c r="AX205" s="12" t="s">
        <v>86</v>
      </c>
      <c r="AY205" s="207" t="s">
        <v>142</v>
      </c>
    </row>
    <row r="206" spans="2:65" s="1" customFormat="1" ht="22.5" customHeight="1">
      <c r="B206" s="34"/>
      <c r="C206" s="174" t="s">
        <v>268</v>
      </c>
      <c r="D206" s="174" t="s">
        <v>147</v>
      </c>
      <c r="E206" s="175" t="s">
        <v>269</v>
      </c>
      <c r="F206" s="176" t="s">
        <v>270</v>
      </c>
      <c r="G206" s="177" t="s">
        <v>150</v>
      </c>
      <c r="H206" s="178">
        <v>655.896</v>
      </c>
      <c r="I206" s="179"/>
      <c r="J206" s="180">
        <f>ROUND(I206*H206,2)</f>
        <v>0</v>
      </c>
      <c r="K206" s="176" t="s">
        <v>151</v>
      </c>
      <c r="L206" s="38"/>
      <c r="M206" s="181" t="s">
        <v>19</v>
      </c>
      <c r="N206" s="182" t="s">
        <v>49</v>
      </c>
      <c r="O206" s="60"/>
      <c r="P206" s="183">
        <f>O206*H206</f>
        <v>0</v>
      </c>
      <c r="Q206" s="183">
        <v>6E-05</v>
      </c>
      <c r="R206" s="183">
        <f>Q206*H206</f>
        <v>0.03935376</v>
      </c>
      <c r="S206" s="183">
        <v>0</v>
      </c>
      <c r="T206" s="184">
        <f>S206*H206</f>
        <v>0</v>
      </c>
      <c r="AR206" s="17" t="s">
        <v>152</v>
      </c>
      <c r="AT206" s="17" t="s">
        <v>147</v>
      </c>
      <c r="AU206" s="17" t="s">
        <v>153</v>
      </c>
      <c r="AY206" s="17" t="s">
        <v>142</v>
      </c>
      <c r="BE206" s="185">
        <f>IF(N206="základní",J206,0)</f>
        <v>0</v>
      </c>
      <c r="BF206" s="185">
        <f>IF(N206="snížená",J206,0)</f>
        <v>0</v>
      </c>
      <c r="BG206" s="185">
        <f>IF(N206="zákl. přenesená",J206,0)</f>
        <v>0</v>
      </c>
      <c r="BH206" s="185">
        <f>IF(N206="sníž. přenesená",J206,0)</f>
        <v>0</v>
      </c>
      <c r="BI206" s="185">
        <f>IF(N206="nulová",J206,0)</f>
        <v>0</v>
      </c>
      <c r="BJ206" s="17" t="s">
        <v>86</v>
      </c>
      <c r="BK206" s="185">
        <f>ROUND(I206*H206,2)</f>
        <v>0</v>
      </c>
      <c r="BL206" s="17" t="s">
        <v>152</v>
      </c>
      <c r="BM206" s="17" t="s">
        <v>271</v>
      </c>
    </row>
    <row r="207" spans="2:47" s="1" customFormat="1" ht="175.5">
      <c r="B207" s="34"/>
      <c r="C207" s="35"/>
      <c r="D207" s="188" t="s">
        <v>214</v>
      </c>
      <c r="E207" s="35"/>
      <c r="F207" s="230" t="s">
        <v>244</v>
      </c>
      <c r="G207" s="35"/>
      <c r="H207" s="35"/>
      <c r="I207" s="103"/>
      <c r="J207" s="35"/>
      <c r="K207" s="35"/>
      <c r="L207" s="38"/>
      <c r="M207" s="231"/>
      <c r="N207" s="60"/>
      <c r="O207" s="60"/>
      <c r="P207" s="60"/>
      <c r="Q207" s="60"/>
      <c r="R207" s="60"/>
      <c r="S207" s="60"/>
      <c r="T207" s="61"/>
      <c r="AT207" s="17" t="s">
        <v>214</v>
      </c>
      <c r="AU207" s="17" t="s">
        <v>153</v>
      </c>
    </row>
    <row r="208" spans="2:65" s="1" customFormat="1" ht="16.5" customHeight="1">
      <c r="B208" s="34"/>
      <c r="C208" s="174" t="s">
        <v>272</v>
      </c>
      <c r="D208" s="174" t="s">
        <v>147</v>
      </c>
      <c r="E208" s="175" t="s">
        <v>273</v>
      </c>
      <c r="F208" s="176" t="s">
        <v>274</v>
      </c>
      <c r="G208" s="177" t="s">
        <v>257</v>
      </c>
      <c r="H208" s="178">
        <v>24.46</v>
      </c>
      <c r="I208" s="179"/>
      <c r="J208" s="180">
        <f>ROUND(I208*H208,2)</f>
        <v>0</v>
      </c>
      <c r="K208" s="176" t="s">
        <v>151</v>
      </c>
      <c r="L208" s="38"/>
      <c r="M208" s="181" t="s">
        <v>19</v>
      </c>
      <c r="N208" s="182" t="s">
        <v>49</v>
      </c>
      <c r="O208" s="60"/>
      <c r="P208" s="183">
        <f>O208*H208</f>
        <v>0</v>
      </c>
      <c r="Q208" s="183">
        <v>6E-05</v>
      </c>
      <c r="R208" s="183">
        <f>Q208*H208</f>
        <v>0.0014676000000000001</v>
      </c>
      <c r="S208" s="183">
        <v>0</v>
      </c>
      <c r="T208" s="184">
        <f>S208*H208</f>
        <v>0</v>
      </c>
      <c r="AR208" s="17" t="s">
        <v>152</v>
      </c>
      <c r="AT208" s="17" t="s">
        <v>147</v>
      </c>
      <c r="AU208" s="17" t="s">
        <v>153</v>
      </c>
      <c r="AY208" s="17" t="s">
        <v>142</v>
      </c>
      <c r="BE208" s="185">
        <f>IF(N208="základní",J208,0)</f>
        <v>0</v>
      </c>
      <c r="BF208" s="185">
        <f>IF(N208="snížená",J208,0)</f>
        <v>0</v>
      </c>
      <c r="BG208" s="185">
        <f>IF(N208="zákl. přenesená",J208,0)</f>
        <v>0</v>
      </c>
      <c r="BH208" s="185">
        <f>IF(N208="sníž. přenesená",J208,0)</f>
        <v>0</v>
      </c>
      <c r="BI208" s="185">
        <f>IF(N208="nulová",J208,0)</f>
        <v>0</v>
      </c>
      <c r="BJ208" s="17" t="s">
        <v>86</v>
      </c>
      <c r="BK208" s="185">
        <f>ROUND(I208*H208,2)</f>
        <v>0</v>
      </c>
      <c r="BL208" s="17" t="s">
        <v>152</v>
      </c>
      <c r="BM208" s="17" t="s">
        <v>275</v>
      </c>
    </row>
    <row r="209" spans="2:47" s="1" customFormat="1" ht="58.5">
      <c r="B209" s="34"/>
      <c r="C209" s="35"/>
      <c r="D209" s="188" t="s">
        <v>214</v>
      </c>
      <c r="E209" s="35"/>
      <c r="F209" s="230" t="s">
        <v>276</v>
      </c>
      <c r="G209" s="35"/>
      <c r="H209" s="35"/>
      <c r="I209" s="103"/>
      <c r="J209" s="35"/>
      <c r="K209" s="35"/>
      <c r="L209" s="38"/>
      <c r="M209" s="231"/>
      <c r="N209" s="60"/>
      <c r="O209" s="60"/>
      <c r="P209" s="60"/>
      <c r="Q209" s="60"/>
      <c r="R209" s="60"/>
      <c r="S209" s="60"/>
      <c r="T209" s="61"/>
      <c r="AT209" s="17" t="s">
        <v>214</v>
      </c>
      <c r="AU209" s="17" t="s">
        <v>153</v>
      </c>
    </row>
    <row r="210" spans="2:65" s="1" customFormat="1" ht="16.5" customHeight="1">
      <c r="B210" s="34"/>
      <c r="C210" s="232" t="s">
        <v>277</v>
      </c>
      <c r="D210" s="232" t="s">
        <v>249</v>
      </c>
      <c r="E210" s="233" t="s">
        <v>278</v>
      </c>
      <c r="F210" s="234" t="s">
        <v>279</v>
      </c>
      <c r="G210" s="235" t="s">
        <v>257</v>
      </c>
      <c r="H210" s="236">
        <v>26.906</v>
      </c>
      <c r="I210" s="237"/>
      <c r="J210" s="238">
        <f>ROUND(I210*H210,2)</f>
        <v>0</v>
      </c>
      <c r="K210" s="234" t="s">
        <v>151</v>
      </c>
      <c r="L210" s="239"/>
      <c r="M210" s="240" t="s">
        <v>19</v>
      </c>
      <c r="N210" s="241" t="s">
        <v>49</v>
      </c>
      <c r="O210" s="60"/>
      <c r="P210" s="183">
        <f>O210*H210</f>
        <v>0</v>
      </c>
      <c r="Q210" s="183">
        <v>0.0006</v>
      </c>
      <c r="R210" s="183">
        <f>Q210*H210</f>
        <v>0.016143599999999998</v>
      </c>
      <c r="S210" s="183">
        <v>0</v>
      </c>
      <c r="T210" s="184">
        <f>S210*H210</f>
        <v>0</v>
      </c>
      <c r="AR210" s="17" t="s">
        <v>252</v>
      </c>
      <c r="AT210" s="17" t="s">
        <v>249</v>
      </c>
      <c r="AU210" s="17" t="s">
        <v>153</v>
      </c>
      <c r="AY210" s="17" t="s">
        <v>142</v>
      </c>
      <c r="BE210" s="185">
        <f>IF(N210="základní",J210,0)</f>
        <v>0</v>
      </c>
      <c r="BF210" s="185">
        <f>IF(N210="snížená",J210,0)</f>
        <v>0</v>
      </c>
      <c r="BG210" s="185">
        <f>IF(N210="zákl. přenesená",J210,0)</f>
        <v>0</v>
      </c>
      <c r="BH210" s="185">
        <f>IF(N210="sníž. přenesená",J210,0)</f>
        <v>0</v>
      </c>
      <c r="BI210" s="185">
        <f>IF(N210="nulová",J210,0)</f>
        <v>0</v>
      </c>
      <c r="BJ210" s="17" t="s">
        <v>86</v>
      </c>
      <c r="BK210" s="185">
        <f>ROUND(I210*H210,2)</f>
        <v>0</v>
      </c>
      <c r="BL210" s="17" t="s">
        <v>152</v>
      </c>
      <c r="BM210" s="17" t="s">
        <v>280</v>
      </c>
    </row>
    <row r="211" spans="2:47" s="1" customFormat="1" ht="19.5">
      <c r="B211" s="34"/>
      <c r="C211" s="35"/>
      <c r="D211" s="188" t="s">
        <v>216</v>
      </c>
      <c r="E211" s="35"/>
      <c r="F211" s="230" t="s">
        <v>281</v>
      </c>
      <c r="G211" s="35"/>
      <c r="H211" s="35"/>
      <c r="I211" s="103"/>
      <c r="J211" s="35"/>
      <c r="K211" s="35"/>
      <c r="L211" s="38"/>
      <c r="M211" s="231"/>
      <c r="N211" s="60"/>
      <c r="O211" s="60"/>
      <c r="P211" s="60"/>
      <c r="Q211" s="60"/>
      <c r="R211" s="60"/>
      <c r="S211" s="60"/>
      <c r="T211" s="61"/>
      <c r="AT211" s="17" t="s">
        <v>216</v>
      </c>
      <c r="AU211" s="17" t="s">
        <v>153</v>
      </c>
    </row>
    <row r="212" spans="2:51" s="11" customFormat="1" ht="11.25">
      <c r="B212" s="186"/>
      <c r="C212" s="187"/>
      <c r="D212" s="188" t="s">
        <v>155</v>
      </c>
      <c r="E212" s="189" t="s">
        <v>19</v>
      </c>
      <c r="F212" s="190" t="s">
        <v>156</v>
      </c>
      <c r="G212" s="187"/>
      <c r="H212" s="189" t="s">
        <v>19</v>
      </c>
      <c r="I212" s="191"/>
      <c r="J212" s="187"/>
      <c r="K212" s="187"/>
      <c r="L212" s="192"/>
      <c r="M212" s="193"/>
      <c r="N212" s="194"/>
      <c r="O212" s="194"/>
      <c r="P212" s="194"/>
      <c r="Q212" s="194"/>
      <c r="R212" s="194"/>
      <c r="S212" s="194"/>
      <c r="T212" s="195"/>
      <c r="AT212" s="196" t="s">
        <v>155</v>
      </c>
      <c r="AU212" s="196" t="s">
        <v>153</v>
      </c>
      <c r="AV212" s="11" t="s">
        <v>86</v>
      </c>
      <c r="AW212" s="11" t="s">
        <v>38</v>
      </c>
      <c r="AX212" s="11" t="s">
        <v>78</v>
      </c>
      <c r="AY212" s="196" t="s">
        <v>142</v>
      </c>
    </row>
    <row r="213" spans="2:51" s="11" customFormat="1" ht="11.25">
      <c r="B213" s="186"/>
      <c r="C213" s="187"/>
      <c r="D213" s="188" t="s">
        <v>155</v>
      </c>
      <c r="E213" s="189" t="s">
        <v>19</v>
      </c>
      <c r="F213" s="190" t="s">
        <v>160</v>
      </c>
      <c r="G213" s="187"/>
      <c r="H213" s="189" t="s">
        <v>19</v>
      </c>
      <c r="I213" s="191"/>
      <c r="J213" s="187"/>
      <c r="K213" s="187"/>
      <c r="L213" s="192"/>
      <c r="M213" s="193"/>
      <c r="N213" s="194"/>
      <c r="O213" s="194"/>
      <c r="P213" s="194"/>
      <c r="Q213" s="194"/>
      <c r="R213" s="194"/>
      <c r="S213" s="194"/>
      <c r="T213" s="195"/>
      <c r="AT213" s="196" t="s">
        <v>155</v>
      </c>
      <c r="AU213" s="196" t="s">
        <v>153</v>
      </c>
      <c r="AV213" s="11" t="s">
        <v>86</v>
      </c>
      <c r="AW213" s="11" t="s">
        <v>38</v>
      </c>
      <c r="AX213" s="11" t="s">
        <v>78</v>
      </c>
      <c r="AY213" s="196" t="s">
        <v>142</v>
      </c>
    </row>
    <row r="214" spans="2:51" s="12" customFormat="1" ht="11.25">
      <c r="B214" s="197"/>
      <c r="C214" s="198"/>
      <c r="D214" s="188" t="s">
        <v>155</v>
      </c>
      <c r="E214" s="199" t="s">
        <v>19</v>
      </c>
      <c r="F214" s="200" t="s">
        <v>282</v>
      </c>
      <c r="G214" s="198"/>
      <c r="H214" s="201">
        <v>1.2</v>
      </c>
      <c r="I214" s="202"/>
      <c r="J214" s="198"/>
      <c r="K214" s="198"/>
      <c r="L214" s="203"/>
      <c r="M214" s="204"/>
      <c r="N214" s="205"/>
      <c r="O214" s="205"/>
      <c r="P214" s="205"/>
      <c r="Q214" s="205"/>
      <c r="R214" s="205"/>
      <c r="S214" s="205"/>
      <c r="T214" s="206"/>
      <c r="AT214" s="207" t="s">
        <v>155</v>
      </c>
      <c r="AU214" s="207" t="s">
        <v>153</v>
      </c>
      <c r="AV214" s="12" t="s">
        <v>88</v>
      </c>
      <c r="AW214" s="12" t="s">
        <v>38</v>
      </c>
      <c r="AX214" s="12" t="s">
        <v>78</v>
      </c>
      <c r="AY214" s="207" t="s">
        <v>142</v>
      </c>
    </row>
    <row r="215" spans="2:51" s="11" customFormat="1" ht="11.25">
      <c r="B215" s="186"/>
      <c r="C215" s="187"/>
      <c r="D215" s="188" t="s">
        <v>155</v>
      </c>
      <c r="E215" s="189" t="s">
        <v>19</v>
      </c>
      <c r="F215" s="190" t="s">
        <v>162</v>
      </c>
      <c r="G215" s="187"/>
      <c r="H215" s="189" t="s">
        <v>19</v>
      </c>
      <c r="I215" s="191"/>
      <c r="J215" s="187"/>
      <c r="K215" s="187"/>
      <c r="L215" s="192"/>
      <c r="M215" s="193"/>
      <c r="N215" s="194"/>
      <c r="O215" s="194"/>
      <c r="P215" s="194"/>
      <c r="Q215" s="194"/>
      <c r="R215" s="194"/>
      <c r="S215" s="194"/>
      <c r="T215" s="195"/>
      <c r="AT215" s="196" t="s">
        <v>155</v>
      </c>
      <c r="AU215" s="196" t="s">
        <v>153</v>
      </c>
      <c r="AV215" s="11" t="s">
        <v>86</v>
      </c>
      <c r="AW215" s="11" t="s">
        <v>38</v>
      </c>
      <c r="AX215" s="11" t="s">
        <v>78</v>
      </c>
      <c r="AY215" s="196" t="s">
        <v>142</v>
      </c>
    </row>
    <row r="216" spans="2:51" s="12" customFormat="1" ht="11.25">
      <c r="B216" s="197"/>
      <c r="C216" s="198"/>
      <c r="D216" s="188" t="s">
        <v>155</v>
      </c>
      <c r="E216" s="199" t="s">
        <v>19</v>
      </c>
      <c r="F216" s="200" t="s">
        <v>283</v>
      </c>
      <c r="G216" s="198"/>
      <c r="H216" s="201">
        <v>11.03</v>
      </c>
      <c r="I216" s="202"/>
      <c r="J216" s="198"/>
      <c r="K216" s="198"/>
      <c r="L216" s="203"/>
      <c r="M216" s="204"/>
      <c r="N216" s="205"/>
      <c r="O216" s="205"/>
      <c r="P216" s="205"/>
      <c r="Q216" s="205"/>
      <c r="R216" s="205"/>
      <c r="S216" s="205"/>
      <c r="T216" s="206"/>
      <c r="AT216" s="207" t="s">
        <v>155</v>
      </c>
      <c r="AU216" s="207" t="s">
        <v>153</v>
      </c>
      <c r="AV216" s="12" t="s">
        <v>88</v>
      </c>
      <c r="AW216" s="12" t="s">
        <v>38</v>
      </c>
      <c r="AX216" s="12" t="s">
        <v>78</v>
      </c>
      <c r="AY216" s="207" t="s">
        <v>142</v>
      </c>
    </row>
    <row r="217" spans="2:51" s="11" customFormat="1" ht="11.25">
      <c r="B217" s="186"/>
      <c r="C217" s="187"/>
      <c r="D217" s="188" t="s">
        <v>155</v>
      </c>
      <c r="E217" s="189" t="s">
        <v>19</v>
      </c>
      <c r="F217" s="190" t="s">
        <v>166</v>
      </c>
      <c r="G217" s="187"/>
      <c r="H217" s="189" t="s">
        <v>19</v>
      </c>
      <c r="I217" s="191"/>
      <c r="J217" s="187"/>
      <c r="K217" s="187"/>
      <c r="L217" s="192"/>
      <c r="M217" s="193"/>
      <c r="N217" s="194"/>
      <c r="O217" s="194"/>
      <c r="P217" s="194"/>
      <c r="Q217" s="194"/>
      <c r="R217" s="194"/>
      <c r="S217" s="194"/>
      <c r="T217" s="195"/>
      <c r="AT217" s="196" t="s">
        <v>155</v>
      </c>
      <c r="AU217" s="196" t="s">
        <v>153</v>
      </c>
      <c r="AV217" s="11" t="s">
        <v>86</v>
      </c>
      <c r="AW217" s="11" t="s">
        <v>38</v>
      </c>
      <c r="AX217" s="11" t="s">
        <v>78</v>
      </c>
      <c r="AY217" s="196" t="s">
        <v>142</v>
      </c>
    </row>
    <row r="218" spans="2:51" s="12" customFormat="1" ht="11.25">
      <c r="B218" s="197"/>
      <c r="C218" s="198"/>
      <c r="D218" s="188" t="s">
        <v>155</v>
      </c>
      <c r="E218" s="199" t="s">
        <v>19</v>
      </c>
      <c r="F218" s="200" t="s">
        <v>284</v>
      </c>
      <c r="G218" s="198"/>
      <c r="H218" s="201">
        <v>12.23</v>
      </c>
      <c r="I218" s="202"/>
      <c r="J218" s="198"/>
      <c r="K218" s="198"/>
      <c r="L218" s="203"/>
      <c r="M218" s="204"/>
      <c r="N218" s="205"/>
      <c r="O218" s="205"/>
      <c r="P218" s="205"/>
      <c r="Q218" s="205"/>
      <c r="R218" s="205"/>
      <c r="S218" s="205"/>
      <c r="T218" s="206"/>
      <c r="AT218" s="207" t="s">
        <v>155</v>
      </c>
      <c r="AU218" s="207" t="s">
        <v>153</v>
      </c>
      <c r="AV218" s="12" t="s">
        <v>88</v>
      </c>
      <c r="AW218" s="12" t="s">
        <v>38</v>
      </c>
      <c r="AX218" s="12" t="s">
        <v>78</v>
      </c>
      <c r="AY218" s="207" t="s">
        <v>142</v>
      </c>
    </row>
    <row r="219" spans="2:51" s="14" customFormat="1" ht="11.25">
      <c r="B219" s="219"/>
      <c r="C219" s="220"/>
      <c r="D219" s="188" t="s">
        <v>155</v>
      </c>
      <c r="E219" s="221" t="s">
        <v>19</v>
      </c>
      <c r="F219" s="222" t="s">
        <v>207</v>
      </c>
      <c r="G219" s="220"/>
      <c r="H219" s="223">
        <v>24.46</v>
      </c>
      <c r="I219" s="224"/>
      <c r="J219" s="220"/>
      <c r="K219" s="220"/>
      <c r="L219" s="225"/>
      <c r="M219" s="226"/>
      <c r="N219" s="227"/>
      <c r="O219" s="227"/>
      <c r="P219" s="227"/>
      <c r="Q219" s="227"/>
      <c r="R219" s="227"/>
      <c r="S219" s="227"/>
      <c r="T219" s="228"/>
      <c r="AT219" s="229" t="s">
        <v>155</v>
      </c>
      <c r="AU219" s="229" t="s">
        <v>153</v>
      </c>
      <c r="AV219" s="14" t="s">
        <v>152</v>
      </c>
      <c r="AW219" s="14" t="s">
        <v>38</v>
      </c>
      <c r="AX219" s="14" t="s">
        <v>86</v>
      </c>
      <c r="AY219" s="229" t="s">
        <v>142</v>
      </c>
    </row>
    <row r="220" spans="2:51" s="12" customFormat="1" ht="11.25">
      <c r="B220" s="197"/>
      <c r="C220" s="198"/>
      <c r="D220" s="188" t="s">
        <v>155</v>
      </c>
      <c r="E220" s="198"/>
      <c r="F220" s="200" t="s">
        <v>285</v>
      </c>
      <c r="G220" s="198"/>
      <c r="H220" s="201">
        <v>26.906</v>
      </c>
      <c r="I220" s="202"/>
      <c r="J220" s="198"/>
      <c r="K220" s="198"/>
      <c r="L220" s="203"/>
      <c r="M220" s="204"/>
      <c r="N220" s="205"/>
      <c r="O220" s="205"/>
      <c r="P220" s="205"/>
      <c r="Q220" s="205"/>
      <c r="R220" s="205"/>
      <c r="S220" s="205"/>
      <c r="T220" s="206"/>
      <c r="AT220" s="207" t="s">
        <v>155</v>
      </c>
      <c r="AU220" s="207" t="s">
        <v>153</v>
      </c>
      <c r="AV220" s="12" t="s">
        <v>88</v>
      </c>
      <c r="AW220" s="12" t="s">
        <v>4</v>
      </c>
      <c r="AX220" s="12" t="s">
        <v>86</v>
      </c>
      <c r="AY220" s="207" t="s">
        <v>142</v>
      </c>
    </row>
    <row r="221" spans="2:65" s="1" customFormat="1" ht="22.5" customHeight="1">
      <c r="B221" s="34"/>
      <c r="C221" s="174" t="s">
        <v>286</v>
      </c>
      <c r="D221" s="174" t="s">
        <v>147</v>
      </c>
      <c r="E221" s="175" t="s">
        <v>287</v>
      </c>
      <c r="F221" s="176" t="s">
        <v>288</v>
      </c>
      <c r="G221" s="177" t="s">
        <v>257</v>
      </c>
      <c r="H221" s="178">
        <v>102.4</v>
      </c>
      <c r="I221" s="179"/>
      <c r="J221" s="180">
        <f>ROUND(I221*H221,2)</f>
        <v>0</v>
      </c>
      <c r="K221" s="176" t="s">
        <v>151</v>
      </c>
      <c r="L221" s="38"/>
      <c r="M221" s="181" t="s">
        <v>19</v>
      </c>
      <c r="N221" s="182" t="s">
        <v>49</v>
      </c>
      <c r="O221" s="60"/>
      <c r="P221" s="183">
        <f>O221*H221</f>
        <v>0</v>
      </c>
      <c r="Q221" s="183">
        <v>0</v>
      </c>
      <c r="R221" s="183">
        <f>Q221*H221</f>
        <v>0</v>
      </c>
      <c r="S221" s="183">
        <v>0</v>
      </c>
      <c r="T221" s="184">
        <f>S221*H221</f>
        <v>0</v>
      </c>
      <c r="AR221" s="17" t="s">
        <v>152</v>
      </c>
      <c r="AT221" s="17" t="s">
        <v>147</v>
      </c>
      <c r="AU221" s="17" t="s">
        <v>153</v>
      </c>
      <c r="AY221" s="17" t="s">
        <v>142</v>
      </c>
      <c r="BE221" s="185">
        <f>IF(N221="základní",J221,0)</f>
        <v>0</v>
      </c>
      <c r="BF221" s="185">
        <f>IF(N221="snížená",J221,0)</f>
        <v>0</v>
      </c>
      <c r="BG221" s="185">
        <f>IF(N221="zákl. přenesená",J221,0)</f>
        <v>0</v>
      </c>
      <c r="BH221" s="185">
        <f>IF(N221="sníž. přenesená",J221,0)</f>
        <v>0</v>
      </c>
      <c r="BI221" s="185">
        <f>IF(N221="nulová",J221,0)</f>
        <v>0</v>
      </c>
      <c r="BJ221" s="17" t="s">
        <v>86</v>
      </c>
      <c r="BK221" s="185">
        <f>ROUND(I221*H221,2)</f>
        <v>0</v>
      </c>
      <c r="BL221" s="17" t="s">
        <v>152</v>
      </c>
      <c r="BM221" s="17" t="s">
        <v>289</v>
      </c>
    </row>
    <row r="222" spans="2:47" s="1" customFormat="1" ht="58.5">
      <c r="B222" s="34"/>
      <c r="C222" s="35"/>
      <c r="D222" s="188" t="s">
        <v>214</v>
      </c>
      <c r="E222" s="35"/>
      <c r="F222" s="230" t="s">
        <v>290</v>
      </c>
      <c r="G222" s="35"/>
      <c r="H222" s="35"/>
      <c r="I222" s="103"/>
      <c r="J222" s="35"/>
      <c r="K222" s="35"/>
      <c r="L222" s="38"/>
      <c r="M222" s="231"/>
      <c r="N222" s="60"/>
      <c r="O222" s="60"/>
      <c r="P222" s="60"/>
      <c r="Q222" s="60"/>
      <c r="R222" s="60"/>
      <c r="S222" s="60"/>
      <c r="T222" s="61"/>
      <c r="AT222" s="17" t="s">
        <v>214</v>
      </c>
      <c r="AU222" s="17" t="s">
        <v>153</v>
      </c>
    </row>
    <row r="223" spans="2:65" s="1" customFormat="1" ht="16.5" customHeight="1">
      <c r="B223" s="34"/>
      <c r="C223" s="232" t="s">
        <v>291</v>
      </c>
      <c r="D223" s="232" t="s">
        <v>249</v>
      </c>
      <c r="E223" s="233" t="s">
        <v>292</v>
      </c>
      <c r="F223" s="234" t="s">
        <v>293</v>
      </c>
      <c r="G223" s="235" t="s">
        <v>257</v>
      </c>
      <c r="H223" s="236">
        <v>123.904</v>
      </c>
      <c r="I223" s="237"/>
      <c r="J223" s="238">
        <f>ROUND(I223*H223,2)</f>
        <v>0</v>
      </c>
      <c r="K223" s="234" t="s">
        <v>151</v>
      </c>
      <c r="L223" s="239"/>
      <c r="M223" s="240" t="s">
        <v>19</v>
      </c>
      <c r="N223" s="241" t="s">
        <v>49</v>
      </c>
      <c r="O223" s="60"/>
      <c r="P223" s="183">
        <f>O223*H223</f>
        <v>0</v>
      </c>
      <c r="Q223" s="183">
        <v>4E-05</v>
      </c>
      <c r="R223" s="183">
        <f>Q223*H223</f>
        <v>0.00495616</v>
      </c>
      <c r="S223" s="183">
        <v>0</v>
      </c>
      <c r="T223" s="184">
        <f>S223*H223</f>
        <v>0</v>
      </c>
      <c r="AR223" s="17" t="s">
        <v>252</v>
      </c>
      <c r="AT223" s="17" t="s">
        <v>249</v>
      </c>
      <c r="AU223" s="17" t="s">
        <v>153</v>
      </c>
      <c r="AY223" s="17" t="s">
        <v>142</v>
      </c>
      <c r="BE223" s="185">
        <f>IF(N223="základní",J223,0)</f>
        <v>0</v>
      </c>
      <c r="BF223" s="185">
        <f>IF(N223="snížená",J223,0)</f>
        <v>0</v>
      </c>
      <c r="BG223" s="185">
        <f>IF(N223="zákl. přenesená",J223,0)</f>
        <v>0</v>
      </c>
      <c r="BH223" s="185">
        <f>IF(N223="sníž. přenesená",J223,0)</f>
        <v>0</v>
      </c>
      <c r="BI223" s="185">
        <f>IF(N223="nulová",J223,0)</f>
        <v>0</v>
      </c>
      <c r="BJ223" s="17" t="s">
        <v>86</v>
      </c>
      <c r="BK223" s="185">
        <f>ROUND(I223*H223,2)</f>
        <v>0</v>
      </c>
      <c r="BL223" s="17" t="s">
        <v>152</v>
      </c>
      <c r="BM223" s="17" t="s">
        <v>294</v>
      </c>
    </row>
    <row r="224" spans="2:47" s="1" customFormat="1" ht="19.5">
      <c r="B224" s="34"/>
      <c r="C224" s="35"/>
      <c r="D224" s="188" t="s">
        <v>216</v>
      </c>
      <c r="E224" s="35"/>
      <c r="F224" s="230" t="s">
        <v>295</v>
      </c>
      <c r="G224" s="35"/>
      <c r="H224" s="35"/>
      <c r="I224" s="103"/>
      <c r="J224" s="35"/>
      <c r="K224" s="35"/>
      <c r="L224" s="38"/>
      <c r="M224" s="231"/>
      <c r="N224" s="60"/>
      <c r="O224" s="60"/>
      <c r="P224" s="60"/>
      <c r="Q224" s="60"/>
      <c r="R224" s="60"/>
      <c r="S224" s="60"/>
      <c r="T224" s="61"/>
      <c r="AT224" s="17" t="s">
        <v>216</v>
      </c>
      <c r="AU224" s="17" t="s">
        <v>153</v>
      </c>
    </row>
    <row r="225" spans="2:51" s="12" customFormat="1" ht="11.25">
      <c r="B225" s="197"/>
      <c r="C225" s="198"/>
      <c r="D225" s="188" t="s">
        <v>155</v>
      </c>
      <c r="E225" s="198"/>
      <c r="F225" s="200" t="s">
        <v>296</v>
      </c>
      <c r="G225" s="198"/>
      <c r="H225" s="201">
        <v>123.904</v>
      </c>
      <c r="I225" s="202"/>
      <c r="J225" s="198"/>
      <c r="K225" s="198"/>
      <c r="L225" s="203"/>
      <c r="M225" s="204"/>
      <c r="N225" s="205"/>
      <c r="O225" s="205"/>
      <c r="P225" s="205"/>
      <c r="Q225" s="205"/>
      <c r="R225" s="205"/>
      <c r="S225" s="205"/>
      <c r="T225" s="206"/>
      <c r="AT225" s="207" t="s">
        <v>155</v>
      </c>
      <c r="AU225" s="207" t="s">
        <v>153</v>
      </c>
      <c r="AV225" s="12" t="s">
        <v>88</v>
      </c>
      <c r="AW225" s="12" t="s">
        <v>4</v>
      </c>
      <c r="AX225" s="12" t="s">
        <v>86</v>
      </c>
      <c r="AY225" s="207" t="s">
        <v>142</v>
      </c>
    </row>
    <row r="226" spans="2:65" s="1" customFormat="1" ht="16.5" customHeight="1">
      <c r="B226" s="34"/>
      <c r="C226" s="174" t="s">
        <v>8</v>
      </c>
      <c r="D226" s="174" t="s">
        <v>147</v>
      </c>
      <c r="E226" s="175" t="s">
        <v>297</v>
      </c>
      <c r="F226" s="176" t="s">
        <v>298</v>
      </c>
      <c r="G226" s="177" t="s">
        <v>257</v>
      </c>
      <c r="H226" s="178">
        <v>518.74</v>
      </c>
      <c r="I226" s="179"/>
      <c r="J226" s="180">
        <f>ROUND(I226*H226,2)</f>
        <v>0</v>
      </c>
      <c r="K226" s="176" t="s">
        <v>151</v>
      </c>
      <c r="L226" s="38"/>
      <c r="M226" s="181" t="s">
        <v>19</v>
      </c>
      <c r="N226" s="182" t="s">
        <v>49</v>
      </c>
      <c r="O226" s="60"/>
      <c r="P226" s="183">
        <f>O226*H226</f>
        <v>0</v>
      </c>
      <c r="Q226" s="183">
        <v>0.00025</v>
      </c>
      <c r="R226" s="183">
        <f>Q226*H226</f>
        <v>0.129685</v>
      </c>
      <c r="S226" s="183">
        <v>0</v>
      </c>
      <c r="T226" s="184">
        <f>S226*H226</f>
        <v>0</v>
      </c>
      <c r="AR226" s="17" t="s">
        <v>152</v>
      </c>
      <c r="AT226" s="17" t="s">
        <v>147</v>
      </c>
      <c r="AU226" s="17" t="s">
        <v>153</v>
      </c>
      <c r="AY226" s="17" t="s">
        <v>142</v>
      </c>
      <c r="BE226" s="185">
        <f>IF(N226="základní",J226,0)</f>
        <v>0</v>
      </c>
      <c r="BF226" s="185">
        <f>IF(N226="snížená",J226,0)</f>
        <v>0</v>
      </c>
      <c r="BG226" s="185">
        <f>IF(N226="zákl. přenesená",J226,0)</f>
        <v>0</v>
      </c>
      <c r="BH226" s="185">
        <f>IF(N226="sníž. přenesená",J226,0)</f>
        <v>0</v>
      </c>
      <c r="BI226" s="185">
        <f>IF(N226="nulová",J226,0)</f>
        <v>0</v>
      </c>
      <c r="BJ226" s="17" t="s">
        <v>86</v>
      </c>
      <c r="BK226" s="185">
        <f>ROUND(I226*H226,2)</f>
        <v>0</v>
      </c>
      <c r="BL226" s="17" t="s">
        <v>152</v>
      </c>
      <c r="BM226" s="17" t="s">
        <v>299</v>
      </c>
    </row>
    <row r="227" spans="2:47" s="1" customFormat="1" ht="58.5">
      <c r="B227" s="34"/>
      <c r="C227" s="35"/>
      <c r="D227" s="188" t="s">
        <v>214</v>
      </c>
      <c r="E227" s="35"/>
      <c r="F227" s="230" t="s">
        <v>276</v>
      </c>
      <c r="G227" s="35"/>
      <c r="H227" s="35"/>
      <c r="I227" s="103"/>
      <c r="J227" s="35"/>
      <c r="K227" s="35"/>
      <c r="L227" s="38"/>
      <c r="M227" s="231"/>
      <c r="N227" s="60"/>
      <c r="O227" s="60"/>
      <c r="P227" s="60"/>
      <c r="Q227" s="60"/>
      <c r="R227" s="60"/>
      <c r="S227" s="60"/>
      <c r="T227" s="61"/>
      <c r="AT227" s="17" t="s">
        <v>214</v>
      </c>
      <c r="AU227" s="17" t="s">
        <v>153</v>
      </c>
    </row>
    <row r="228" spans="2:51" s="11" customFormat="1" ht="11.25">
      <c r="B228" s="186"/>
      <c r="C228" s="187"/>
      <c r="D228" s="188" t="s">
        <v>155</v>
      </c>
      <c r="E228" s="189" t="s">
        <v>19</v>
      </c>
      <c r="F228" s="190" t="s">
        <v>233</v>
      </c>
      <c r="G228" s="187"/>
      <c r="H228" s="189" t="s">
        <v>19</v>
      </c>
      <c r="I228" s="191"/>
      <c r="J228" s="187"/>
      <c r="K228" s="187"/>
      <c r="L228" s="192"/>
      <c r="M228" s="193"/>
      <c r="N228" s="194"/>
      <c r="O228" s="194"/>
      <c r="P228" s="194"/>
      <c r="Q228" s="194"/>
      <c r="R228" s="194"/>
      <c r="S228" s="194"/>
      <c r="T228" s="195"/>
      <c r="AT228" s="196" t="s">
        <v>155</v>
      </c>
      <c r="AU228" s="196" t="s">
        <v>153</v>
      </c>
      <c r="AV228" s="11" t="s">
        <v>86</v>
      </c>
      <c r="AW228" s="11" t="s">
        <v>38</v>
      </c>
      <c r="AX228" s="11" t="s">
        <v>78</v>
      </c>
      <c r="AY228" s="196" t="s">
        <v>142</v>
      </c>
    </row>
    <row r="229" spans="2:51" s="12" customFormat="1" ht="11.25">
      <c r="B229" s="197"/>
      <c r="C229" s="198"/>
      <c r="D229" s="188" t="s">
        <v>155</v>
      </c>
      <c r="E229" s="199" t="s">
        <v>19</v>
      </c>
      <c r="F229" s="200" t="s">
        <v>300</v>
      </c>
      <c r="G229" s="198"/>
      <c r="H229" s="201">
        <v>518.74</v>
      </c>
      <c r="I229" s="202"/>
      <c r="J229" s="198"/>
      <c r="K229" s="198"/>
      <c r="L229" s="203"/>
      <c r="M229" s="204"/>
      <c r="N229" s="205"/>
      <c r="O229" s="205"/>
      <c r="P229" s="205"/>
      <c r="Q229" s="205"/>
      <c r="R229" s="205"/>
      <c r="S229" s="205"/>
      <c r="T229" s="206"/>
      <c r="AT229" s="207" t="s">
        <v>155</v>
      </c>
      <c r="AU229" s="207" t="s">
        <v>153</v>
      </c>
      <c r="AV229" s="12" t="s">
        <v>88</v>
      </c>
      <c r="AW229" s="12" t="s">
        <v>38</v>
      </c>
      <c r="AX229" s="12" t="s">
        <v>86</v>
      </c>
      <c r="AY229" s="207" t="s">
        <v>142</v>
      </c>
    </row>
    <row r="230" spans="2:65" s="1" customFormat="1" ht="16.5" customHeight="1">
      <c r="B230" s="34"/>
      <c r="C230" s="232" t="s">
        <v>301</v>
      </c>
      <c r="D230" s="232" t="s">
        <v>249</v>
      </c>
      <c r="E230" s="233" t="s">
        <v>302</v>
      </c>
      <c r="F230" s="234" t="s">
        <v>303</v>
      </c>
      <c r="G230" s="235" t="s">
        <v>257</v>
      </c>
      <c r="H230" s="236">
        <v>312.983</v>
      </c>
      <c r="I230" s="237"/>
      <c r="J230" s="238">
        <f>ROUND(I230*H230,2)</f>
        <v>0</v>
      </c>
      <c r="K230" s="234" t="s">
        <v>151</v>
      </c>
      <c r="L230" s="239"/>
      <c r="M230" s="240" t="s">
        <v>19</v>
      </c>
      <c r="N230" s="241" t="s">
        <v>49</v>
      </c>
      <c r="O230" s="60"/>
      <c r="P230" s="183">
        <f>O230*H230</f>
        <v>0</v>
      </c>
      <c r="Q230" s="183">
        <v>3E-05</v>
      </c>
      <c r="R230" s="183">
        <f>Q230*H230</f>
        <v>0.00938949</v>
      </c>
      <c r="S230" s="183">
        <v>0</v>
      </c>
      <c r="T230" s="184">
        <f>S230*H230</f>
        <v>0</v>
      </c>
      <c r="AR230" s="17" t="s">
        <v>252</v>
      </c>
      <c r="AT230" s="17" t="s">
        <v>249</v>
      </c>
      <c r="AU230" s="17" t="s">
        <v>153</v>
      </c>
      <c r="AY230" s="17" t="s">
        <v>142</v>
      </c>
      <c r="BE230" s="185">
        <f>IF(N230="základní",J230,0)</f>
        <v>0</v>
      </c>
      <c r="BF230" s="185">
        <f>IF(N230="snížená",J230,0)</f>
        <v>0</v>
      </c>
      <c r="BG230" s="185">
        <f>IF(N230="zákl. přenesená",J230,0)</f>
        <v>0</v>
      </c>
      <c r="BH230" s="185">
        <f>IF(N230="sníž. přenesená",J230,0)</f>
        <v>0</v>
      </c>
      <c r="BI230" s="185">
        <f>IF(N230="nulová",J230,0)</f>
        <v>0</v>
      </c>
      <c r="BJ230" s="17" t="s">
        <v>86</v>
      </c>
      <c r="BK230" s="185">
        <f>ROUND(I230*H230,2)</f>
        <v>0</v>
      </c>
      <c r="BL230" s="17" t="s">
        <v>152</v>
      </c>
      <c r="BM230" s="17" t="s">
        <v>304</v>
      </c>
    </row>
    <row r="231" spans="2:51" s="11" customFormat="1" ht="11.25">
      <c r="B231" s="186"/>
      <c r="C231" s="187"/>
      <c r="D231" s="188" t="s">
        <v>155</v>
      </c>
      <c r="E231" s="189" t="s">
        <v>19</v>
      </c>
      <c r="F231" s="190" t="s">
        <v>233</v>
      </c>
      <c r="G231" s="187"/>
      <c r="H231" s="189" t="s">
        <v>19</v>
      </c>
      <c r="I231" s="191"/>
      <c r="J231" s="187"/>
      <c r="K231" s="187"/>
      <c r="L231" s="192"/>
      <c r="M231" s="193"/>
      <c r="N231" s="194"/>
      <c r="O231" s="194"/>
      <c r="P231" s="194"/>
      <c r="Q231" s="194"/>
      <c r="R231" s="194"/>
      <c r="S231" s="194"/>
      <c r="T231" s="195"/>
      <c r="AT231" s="196" t="s">
        <v>155</v>
      </c>
      <c r="AU231" s="196" t="s">
        <v>153</v>
      </c>
      <c r="AV231" s="11" t="s">
        <v>86</v>
      </c>
      <c r="AW231" s="11" t="s">
        <v>38</v>
      </c>
      <c r="AX231" s="11" t="s">
        <v>78</v>
      </c>
      <c r="AY231" s="196" t="s">
        <v>142</v>
      </c>
    </row>
    <row r="232" spans="2:51" s="11" customFormat="1" ht="11.25">
      <c r="B232" s="186"/>
      <c r="C232" s="187"/>
      <c r="D232" s="188" t="s">
        <v>155</v>
      </c>
      <c r="E232" s="189" t="s">
        <v>19</v>
      </c>
      <c r="F232" s="190" t="s">
        <v>305</v>
      </c>
      <c r="G232" s="187"/>
      <c r="H232" s="189" t="s">
        <v>19</v>
      </c>
      <c r="I232" s="191"/>
      <c r="J232" s="187"/>
      <c r="K232" s="187"/>
      <c r="L232" s="192"/>
      <c r="M232" s="193"/>
      <c r="N232" s="194"/>
      <c r="O232" s="194"/>
      <c r="P232" s="194"/>
      <c r="Q232" s="194"/>
      <c r="R232" s="194"/>
      <c r="S232" s="194"/>
      <c r="T232" s="195"/>
      <c r="AT232" s="196" t="s">
        <v>155</v>
      </c>
      <c r="AU232" s="196" t="s">
        <v>153</v>
      </c>
      <c r="AV232" s="11" t="s">
        <v>86</v>
      </c>
      <c r="AW232" s="11" t="s">
        <v>38</v>
      </c>
      <c r="AX232" s="11" t="s">
        <v>78</v>
      </c>
      <c r="AY232" s="196" t="s">
        <v>142</v>
      </c>
    </row>
    <row r="233" spans="2:51" s="12" customFormat="1" ht="11.25">
      <c r="B233" s="197"/>
      <c r="C233" s="198"/>
      <c r="D233" s="188" t="s">
        <v>155</v>
      </c>
      <c r="E233" s="199" t="s">
        <v>19</v>
      </c>
      <c r="F233" s="200" t="s">
        <v>306</v>
      </c>
      <c r="G233" s="198"/>
      <c r="H233" s="201">
        <v>247.575</v>
      </c>
      <c r="I233" s="202"/>
      <c r="J233" s="198"/>
      <c r="K233" s="198"/>
      <c r="L233" s="203"/>
      <c r="M233" s="204"/>
      <c r="N233" s="205"/>
      <c r="O233" s="205"/>
      <c r="P233" s="205"/>
      <c r="Q233" s="205"/>
      <c r="R233" s="205"/>
      <c r="S233" s="205"/>
      <c r="T233" s="206"/>
      <c r="AT233" s="207" t="s">
        <v>155</v>
      </c>
      <c r="AU233" s="207" t="s">
        <v>153</v>
      </c>
      <c r="AV233" s="12" t="s">
        <v>88</v>
      </c>
      <c r="AW233" s="12" t="s">
        <v>38</v>
      </c>
      <c r="AX233" s="12" t="s">
        <v>78</v>
      </c>
      <c r="AY233" s="207" t="s">
        <v>142</v>
      </c>
    </row>
    <row r="234" spans="2:51" s="11" customFormat="1" ht="11.25">
      <c r="B234" s="186"/>
      <c r="C234" s="187"/>
      <c r="D234" s="188" t="s">
        <v>155</v>
      </c>
      <c r="E234" s="189" t="s">
        <v>19</v>
      </c>
      <c r="F234" s="190" t="s">
        <v>307</v>
      </c>
      <c r="G234" s="187"/>
      <c r="H234" s="189" t="s">
        <v>19</v>
      </c>
      <c r="I234" s="191"/>
      <c r="J234" s="187"/>
      <c r="K234" s="187"/>
      <c r="L234" s="192"/>
      <c r="M234" s="193"/>
      <c r="N234" s="194"/>
      <c r="O234" s="194"/>
      <c r="P234" s="194"/>
      <c r="Q234" s="194"/>
      <c r="R234" s="194"/>
      <c r="S234" s="194"/>
      <c r="T234" s="195"/>
      <c r="AT234" s="196" t="s">
        <v>155</v>
      </c>
      <c r="AU234" s="196" t="s">
        <v>153</v>
      </c>
      <c r="AV234" s="11" t="s">
        <v>86</v>
      </c>
      <c r="AW234" s="11" t="s">
        <v>38</v>
      </c>
      <c r="AX234" s="11" t="s">
        <v>78</v>
      </c>
      <c r="AY234" s="196" t="s">
        <v>142</v>
      </c>
    </row>
    <row r="235" spans="2:51" s="12" customFormat="1" ht="11.25">
      <c r="B235" s="197"/>
      <c r="C235" s="198"/>
      <c r="D235" s="188" t="s">
        <v>155</v>
      </c>
      <c r="E235" s="199" t="s">
        <v>19</v>
      </c>
      <c r="F235" s="200" t="s">
        <v>308</v>
      </c>
      <c r="G235" s="198"/>
      <c r="H235" s="201">
        <v>30.6</v>
      </c>
      <c r="I235" s="202"/>
      <c r="J235" s="198"/>
      <c r="K235" s="198"/>
      <c r="L235" s="203"/>
      <c r="M235" s="204"/>
      <c r="N235" s="205"/>
      <c r="O235" s="205"/>
      <c r="P235" s="205"/>
      <c r="Q235" s="205"/>
      <c r="R235" s="205"/>
      <c r="S235" s="205"/>
      <c r="T235" s="206"/>
      <c r="AT235" s="207" t="s">
        <v>155</v>
      </c>
      <c r="AU235" s="207" t="s">
        <v>153</v>
      </c>
      <c r="AV235" s="12" t="s">
        <v>88</v>
      </c>
      <c r="AW235" s="12" t="s">
        <v>38</v>
      </c>
      <c r="AX235" s="12" t="s">
        <v>78</v>
      </c>
      <c r="AY235" s="207" t="s">
        <v>142</v>
      </c>
    </row>
    <row r="236" spans="2:51" s="12" customFormat="1" ht="11.25">
      <c r="B236" s="197"/>
      <c r="C236" s="198"/>
      <c r="D236" s="188" t="s">
        <v>155</v>
      </c>
      <c r="E236" s="199" t="s">
        <v>19</v>
      </c>
      <c r="F236" s="200" t="s">
        <v>309</v>
      </c>
      <c r="G236" s="198"/>
      <c r="H236" s="201">
        <v>6.355</v>
      </c>
      <c r="I236" s="202"/>
      <c r="J236" s="198"/>
      <c r="K236" s="198"/>
      <c r="L236" s="203"/>
      <c r="M236" s="204"/>
      <c r="N236" s="205"/>
      <c r="O236" s="205"/>
      <c r="P236" s="205"/>
      <c r="Q236" s="205"/>
      <c r="R236" s="205"/>
      <c r="S236" s="205"/>
      <c r="T236" s="206"/>
      <c r="AT236" s="207" t="s">
        <v>155</v>
      </c>
      <c r="AU236" s="207" t="s">
        <v>153</v>
      </c>
      <c r="AV236" s="12" t="s">
        <v>88</v>
      </c>
      <c r="AW236" s="12" t="s">
        <v>38</v>
      </c>
      <c r="AX236" s="12" t="s">
        <v>78</v>
      </c>
      <c r="AY236" s="207" t="s">
        <v>142</v>
      </c>
    </row>
    <row r="237" spans="2:51" s="14" customFormat="1" ht="11.25">
      <c r="B237" s="219"/>
      <c r="C237" s="220"/>
      <c r="D237" s="188" t="s">
        <v>155</v>
      </c>
      <c r="E237" s="221" t="s">
        <v>19</v>
      </c>
      <c r="F237" s="222" t="s">
        <v>207</v>
      </c>
      <c r="G237" s="220"/>
      <c r="H237" s="223">
        <v>284.53000000000003</v>
      </c>
      <c r="I237" s="224"/>
      <c r="J237" s="220"/>
      <c r="K237" s="220"/>
      <c r="L237" s="225"/>
      <c r="M237" s="226"/>
      <c r="N237" s="227"/>
      <c r="O237" s="227"/>
      <c r="P237" s="227"/>
      <c r="Q237" s="227"/>
      <c r="R237" s="227"/>
      <c r="S237" s="227"/>
      <c r="T237" s="228"/>
      <c r="AT237" s="229" t="s">
        <v>155</v>
      </c>
      <c r="AU237" s="229" t="s">
        <v>153</v>
      </c>
      <c r="AV237" s="14" t="s">
        <v>152</v>
      </c>
      <c r="AW237" s="14" t="s">
        <v>38</v>
      </c>
      <c r="AX237" s="14" t="s">
        <v>86</v>
      </c>
      <c r="AY237" s="229" t="s">
        <v>142</v>
      </c>
    </row>
    <row r="238" spans="2:51" s="12" customFormat="1" ht="11.25">
      <c r="B238" s="197"/>
      <c r="C238" s="198"/>
      <c r="D238" s="188" t="s">
        <v>155</v>
      </c>
      <c r="E238" s="198"/>
      <c r="F238" s="200" t="s">
        <v>310</v>
      </c>
      <c r="G238" s="198"/>
      <c r="H238" s="201">
        <v>312.983</v>
      </c>
      <c r="I238" s="202"/>
      <c r="J238" s="198"/>
      <c r="K238" s="198"/>
      <c r="L238" s="203"/>
      <c r="M238" s="204"/>
      <c r="N238" s="205"/>
      <c r="O238" s="205"/>
      <c r="P238" s="205"/>
      <c r="Q238" s="205"/>
      <c r="R238" s="205"/>
      <c r="S238" s="205"/>
      <c r="T238" s="206"/>
      <c r="AT238" s="207" t="s">
        <v>155</v>
      </c>
      <c r="AU238" s="207" t="s">
        <v>153</v>
      </c>
      <c r="AV238" s="12" t="s">
        <v>88</v>
      </c>
      <c r="AW238" s="12" t="s">
        <v>4</v>
      </c>
      <c r="AX238" s="12" t="s">
        <v>86</v>
      </c>
      <c r="AY238" s="207" t="s">
        <v>142</v>
      </c>
    </row>
    <row r="239" spans="2:65" s="1" customFormat="1" ht="16.5" customHeight="1">
      <c r="B239" s="34"/>
      <c r="C239" s="232" t="s">
        <v>311</v>
      </c>
      <c r="D239" s="232" t="s">
        <v>249</v>
      </c>
      <c r="E239" s="233" t="s">
        <v>312</v>
      </c>
      <c r="F239" s="234" t="s">
        <v>313</v>
      </c>
      <c r="G239" s="235" t="s">
        <v>257</v>
      </c>
      <c r="H239" s="236">
        <v>33</v>
      </c>
      <c r="I239" s="237"/>
      <c r="J239" s="238">
        <f>ROUND(I239*H239,2)</f>
        <v>0</v>
      </c>
      <c r="K239" s="234" t="s">
        <v>151</v>
      </c>
      <c r="L239" s="239"/>
      <c r="M239" s="240" t="s">
        <v>19</v>
      </c>
      <c r="N239" s="241" t="s">
        <v>49</v>
      </c>
      <c r="O239" s="60"/>
      <c r="P239" s="183">
        <f>O239*H239</f>
        <v>0</v>
      </c>
      <c r="Q239" s="183">
        <v>0.0002</v>
      </c>
      <c r="R239" s="183">
        <f>Q239*H239</f>
        <v>0.0066</v>
      </c>
      <c r="S239" s="183">
        <v>0</v>
      </c>
      <c r="T239" s="184">
        <f>S239*H239</f>
        <v>0</v>
      </c>
      <c r="AR239" s="17" t="s">
        <v>252</v>
      </c>
      <c r="AT239" s="17" t="s">
        <v>249</v>
      </c>
      <c r="AU239" s="17" t="s">
        <v>153</v>
      </c>
      <c r="AY239" s="17" t="s">
        <v>142</v>
      </c>
      <c r="BE239" s="185">
        <f>IF(N239="základní",J239,0)</f>
        <v>0</v>
      </c>
      <c r="BF239" s="185">
        <f>IF(N239="snížená",J239,0)</f>
        <v>0</v>
      </c>
      <c r="BG239" s="185">
        <f>IF(N239="zákl. přenesená",J239,0)</f>
        <v>0</v>
      </c>
      <c r="BH239" s="185">
        <f>IF(N239="sníž. přenesená",J239,0)</f>
        <v>0</v>
      </c>
      <c r="BI239" s="185">
        <f>IF(N239="nulová",J239,0)</f>
        <v>0</v>
      </c>
      <c r="BJ239" s="17" t="s">
        <v>86</v>
      </c>
      <c r="BK239" s="185">
        <f>ROUND(I239*H239,2)</f>
        <v>0</v>
      </c>
      <c r="BL239" s="17" t="s">
        <v>152</v>
      </c>
      <c r="BM239" s="17" t="s">
        <v>314</v>
      </c>
    </row>
    <row r="240" spans="2:47" s="1" customFormat="1" ht="19.5">
      <c r="B240" s="34"/>
      <c r="C240" s="35"/>
      <c r="D240" s="188" t="s">
        <v>216</v>
      </c>
      <c r="E240" s="35"/>
      <c r="F240" s="230" t="s">
        <v>295</v>
      </c>
      <c r="G240" s="35"/>
      <c r="H240" s="35"/>
      <c r="I240" s="103"/>
      <c r="J240" s="35"/>
      <c r="K240" s="35"/>
      <c r="L240" s="38"/>
      <c r="M240" s="231"/>
      <c r="N240" s="60"/>
      <c r="O240" s="60"/>
      <c r="P240" s="60"/>
      <c r="Q240" s="60"/>
      <c r="R240" s="60"/>
      <c r="S240" s="60"/>
      <c r="T240" s="61"/>
      <c r="AT240" s="17" t="s">
        <v>216</v>
      </c>
      <c r="AU240" s="17" t="s">
        <v>153</v>
      </c>
    </row>
    <row r="241" spans="2:51" s="11" customFormat="1" ht="11.25">
      <c r="B241" s="186"/>
      <c r="C241" s="187"/>
      <c r="D241" s="188" t="s">
        <v>155</v>
      </c>
      <c r="E241" s="189" t="s">
        <v>19</v>
      </c>
      <c r="F241" s="190" t="s">
        <v>218</v>
      </c>
      <c r="G241" s="187"/>
      <c r="H241" s="189" t="s">
        <v>19</v>
      </c>
      <c r="I241" s="191"/>
      <c r="J241" s="187"/>
      <c r="K241" s="187"/>
      <c r="L241" s="192"/>
      <c r="M241" s="193"/>
      <c r="N241" s="194"/>
      <c r="O241" s="194"/>
      <c r="P241" s="194"/>
      <c r="Q241" s="194"/>
      <c r="R241" s="194"/>
      <c r="S241" s="194"/>
      <c r="T241" s="195"/>
      <c r="AT241" s="196" t="s">
        <v>155</v>
      </c>
      <c r="AU241" s="196" t="s">
        <v>153</v>
      </c>
      <c r="AV241" s="11" t="s">
        <v>86</v>
      </c>
      <c r="AW241" s="11" t="s">
        <v>38</v>
      </c>
      <c r="AX241" s="11" t="s">
        <v>78</v>
      </c>
      <c r="AY241" s="196" t="s">
        <v>142</v>
      </c>
    </row>
    <row r="242" spans="2:51" s="12" customFormat="1" ht="11.25">
      <c r="B242" s="197"/>
      <c r="C242" s="198"/>
      <c r="D242" s="188" t="s">
        <v>155</v>
      </c>
      <c r="E242" s="199" t="s">
        <v>19</v>
      </c>
      <c r="F242" s="200" t="s">
        <v>315</v>
      </c>
      <c r="G242" s="198"/>
      <c r="H242" s="201">
        <v>13.5</v>
      </c>
      <c r="I242" s="202"/>
      <c r="J242" s="198"/>
      <c r="K242" s="198"/>
      <c r="L242" s="203"/>
      <c r="M242" s="204"/>
      <c r="N242" s="205"/>
      <c r="O242" s="205"/>
      <c r="P242" s="205"/>
      <c r="Q242" s="205"/>
      <c r="R242" s="205"/>
      <c r="S242" s="205"/>
      <c r="T242" s="206"/>
      <c r="AT242" s="207" t="s">
        <v>155</v>
      </c>
      <c r="AU242" s="207" t="s">
        <v>153</v>
      </c>
      <c r="AV242" s="12" t="s">
        <v>88</v>
      </c>
      <c r="AW242" s="12" t="s">
        <v>38</v>
      </c>
      <c r="AX242" s="12" t="s">
        <v>78</v>
      </c>
      <c r="AY242" s="207" t="s">
        <v>142</v>
      </c>
    </row>
    <row r="243" spans="2:51" s="12" customFormat="1" ht="11.25">
      <c r="B243" s="197"/>
      <c r="C243" s="198"/>
      <c r="D243" s="188" t="s">
        <v>155</v>
      </c>
      <c r="E243" s="199" t="s">
        <v>19</v>
      </c>
      <c r="F243" s="200" t="s">
        <v>316</v>
      </c>
      <c r="G243" s="198"/>
      <c r="H243" s="201">
        <v>16.5</v>
      </c>
      <c r="I243" s="202"/>
      <c r="J243" s="198"/>
      <c r="K243" s="198"/>
      <c r="L243" s="203"/>
      <c r="M243" s="204"/>
      <c r="N243" s="205"/>
      <c r="O243" s="205"/>
      <c r="P243" s="205"/>
      <c r="Q243" s="205"/>
      <c r="R243" s="205"/>
      <c r="S243" s="205"/>
      <c r="T243" s="206"/>
      <c r="AT243" s="207" t="s">
        <v>155</v>
      </c>
      <c r="AU243" s="207" t="s">
        <v>153</v>
      </c>
      <c r="AV243" s="12" t="s">
        <v>88</v>
      </c>
      <c r="AW243" s="12" t="s">
        <v>38</v>
      </c>
      <c r="AX243" s="12" t="s">
        <v>78</v>
      </c>
      <c r="AY243" s="207" t="s">
        <v>142</v>
      </c>
    </row>
    <row r="244" spans="2:51" s="14" customFormat="1" ht="11.25">
      <c r="B244" s="219"/>
      <c r="C244" s="220"/>
      <c r="D244" s="188" t="s">
        <v>155</v>
      </c>
      <c r="E244" s="221" t="s">
        <v>19</v>
      </c>
      <c r="F244" s="222" t="s">
        <v>207</v>
      </c>
      <c r="G244" s="220"/>
      <c r="H244" s="223">
        <v>30</v>
      </c>
      <c r="I244" s="224"/>
      <c r="J244" s="220"/>
      <c r="K244" s="220"/>
      <c r="L244" s="225"/>
      <c r="M244" s="226"/>
      <c r="N244" s="227"/>
      <c r="O244" s="227"/>
      <c r="P244" s="227"/>
      <c r="Q244" s="227"/>
      <c r="R244" s="227"/>
      <c r="S244" s="227"/>
      <c r="T244" s="228"/>
      <c r="AT244" s="229" t="s">
        <v>155</v>
      </c>
      <c r="AU244" s="229" t="s">
        <v>153</v>
      </c>
      <c r="AV244" s="14" t="s">
        <v>152</v>
      </c>
      <c r="AW244" s="14" t="s">
        <v>38</v>
      </c>
      <c r="AX244" s="14" t="s">
        <v>86</v>
      </c>
      <c r="AY244" s="229" t="s">
        <v>142</v>
      </c>
    </row>
    <row r="245" spans="2:51" s="12" customFormat="1" ht="11.25">
      <c r="B245" s="197"/>
      <c r="C245" s="198"/>
      <c r="D245" s="188" t="s">
        <v>155</v>
      </c>
      <c r="E245" s="198"/>
      <c r="F245" s="200" t="s">
        <v>317</v>
      </c>
      <c r="G245" s="198"/>
      <c r="H245" s="201">
        <v>33</v>
      </c>
      <c r="I245" s="202"/>
      <c r="J245" s="198"/>
      <c r="K245" s="198"/>
      <c r="L245" s="203"/>
      <c r="M245" s="204"/>
      <c r="N245" s="205"/>
      <c r="O245" s="205"/>
      <c r="P245" s="205"/>
      <c r="Q245" s="205"/>
      <c r="R245" s="205"/>
      <c r="S245" s="205"/>
      <c r="T245" s="206"/>
      <c r="AT245" s="207" t="s">
        <v>155</v>
      </c>
      <c r="AU245" s="207" t="s">
        <v>153</v>
      </c>
      <c r="AV245" s="12" t="s">
        <v>88</v>
      </c>
      <c r="AW245" s="12" t="s">
        <v>4</v>
      </c>
      <c r="AX245" s="12" t="s">
        <v>86</v>
      </c>
      <c r="AY245" s="207" t="s">
        <v>142</v>
      </c>
    </row>
    <row r="246" spans="2:65" s="1" customFormat="1" ht="16.5" customHeight="1">
      <c r="B246" s="34"/>
      <c r="C246" s="232" t="s">
        <v>318</v>
      </c>
      <c r="D246" s="232" t="s">
        <v>249</v>
      </c>
      <c r="E246" s="233" t="s">
        <v>319</v>
      </c>
      <c r="F246" s="234" t="s">
        <v>320</v>
      </c>
      <c r="G246" s="235" t="s">
        <v>257</v>
      </c>
      <c r="H246" s="236">
        <v>33</v>
      </c>
      <c r="I246" s="237"/>
      <c r="J246" s="238">
        <f>ROUND(I246*H246,2)</f>
        <v>0</v>
      </c>
      <c r="K246" s="234" t="s">
        <v>151</v>
      </c>
      <c r="L246" s="239"/>
      <c r="M246" s="240" t="s">
        <v>19</v>
      </c>
      <c r="N246" s="241" t="s">
        <v>49</v>
      </c>
      <c r="O246" s="60"/>
      <c r="P246" s="183">
        <f>O246*H246</f>
        <v>0</v>
      </c>
      <c r="Q246" s="183">
        <v>0.0003</v>
      </c>
      <c r="R246" s="183">
        <f>Q246*H246</f>
        <v>0.009899999999999999</v>
      </c>
      <c r="S246" s="183">
        <v>0</v>
      </c>
      <c r="T246" s="184">
        <f>S246*H246</f>
        <v>0</v>
      </c>
      <c r="AR246" s="17" t="s">
        <v>252</v>
      </c>
      <c r="AT246" s="17" t="s">
        <v>249</v>
      </c>
      <c r="AU246" s="17" t="s">
        <v>153</v>
      </c>
      <c r="AY246" s="17" t="s">
        <v>142</v>
      </c>
      <c r="BE246" s="185">
        <f>IF(N246="základní",J246,0)</f>
        <v>0</v>
      </c>
      <c r="BF246" s="185">
        <f>IF(N246="snížená",J246,0)</f>
        <v>0</v>
      </c>
      <c r="BG246" s="185">
        <f>IF(N246="zákl. přenesená",J246,0)</f>
        <v>0</v>
      </c>
      <c r="BH246" s="185">
        <f>IF(N246="sníž. přenesená",J246,0)</f>
        <v>0</v>
      </c>
      <c r="BI246" s="185">
        <f>IF(N246="nulová",J246,0)</f>
        <v>0</v>
      </c>
      <c r="BJ246" s="17" t="s">
        <v>86</v>
      </c>
      <c r="BK246" s="185">
        <f>ROUND(I246*H246,2)</f>
        <v>0</v>
      </c>
      <c r="BL246" s="17" t="s">
        <v>152</v>
      </c>
      <c r="BM246" s="17" t="s">
        <v>321</v>
      </c>
    </row>
    <row r="247" spans="2:51" s="11" customFormat="1" ht="11.25">
      <c r="B247" s="186"/>
      <c r="C247" s="187"/>
      <c r="D247" s="188" t="s">
        <v>155</v>
      </c>
      <c r="E247" s="189" t="s">
        <v>19</v>
      </c>
      <c r="F247" s="190" t="s">
        <v>218</v>
      </c>
      <c r="G247" s="187"/>
      <c r="H247" s="189" t="s">
        <v>19</v>
      </c>
      <c r="I247" s="191"/>
      <c r="J247" s="187"/>
      <c r="K247" s="187"/>
      <c r="L247" s="192"/>
      <c r="M247" s="193"/>
      <c r="N247" s="194"/>
      <c r="O247" s="194"/>
      <c r="P247" s="194"/>
      <c r="Q247" s="194"/>
      <c r="R247" s="194"/>
      <c r="S247" s="194"/>
      <c r="T247" s="195"/>
      <c r="AT247" s="196" t="s">
        <v>155</v>
      </c>
      <c r="AU247" s="196" t="s">
        <v>153</v>
      </c>
      <c r="AV247" s="11" t="s">
        <v>86</v>
      </c>
      <c r="AW247" s="11" t="s">
        <v>38</v>
      </c>
      <c r="AX247" s="11" t="s">
        <v>78</v>
      </c>
      <c r="AY247" s="196" t="s">
        <v>142</v>
      </c>
    </row>
    <row r="248" spans="2:51" s="12" customFormat="1" ht="11.25">
      <c r="B248" s="197"/>
      <c r="C248" s="198"/>
      <c r="D248" s="188" t="s">
        <v>155</v>
      </c>
      <c r="E248" s="199" t="s">
        <v>19</v>
      </c>
      <c r="F248" s="200" t="s">
        <v>315</v>
      </c>
      <c r="G248" s="198"/>
      <c r="H248" s="201">
        <v>13.5</v>
      </c>
      <c r="I248" s="202"/>
      <c r="J248" s="198"/>
      <c r="K248" s="198"/>
      <c r="L248" s="203"/>
      <c r="M248" s="204"/>
      <c r="N248" s="205"/>
      <c r="O248" s="205"/>
      <c r="P248" s="205"/>
      <c r="Q248" s="205"/>
      <c r="R248" s="205"/>
      <c r="S248" s="205"/>
      <c r="T248" s="206"/>
      <c r="AT248" s="207" t="s">
        <v>155</v>
      </c>
      <c r="AU248" s="207" t="s">
        <v>153</v>
      </c>
      <c r="AV248" s="12" t="s">
        <v>88</v>
      </c>
      <c r="AW248" s="12" t="s">
        <v>38</v>
      </c>
      <c r="AX248" s="12" t="s">
        <v>78</v>
      </c>
      <c r="AY248" s="207" t="s">
        <v>142</v>
      </c>
    </row>
    <row r="249" spans="2:51" s="12" customFormat="1" ht="11.25">
      <c r="B249" s="197"/>
      <c r="C249" s="198"/>
      <c r="D249" s="188" t="s">
        <v>155</v>
      </c>
      <c r="E249" s="199" t="s">
        <v>19</v>
      </c>
      <c r="F249" s="200" t="s">
        <v>316</v>
      </c>
      <c r="G249" s="198"/>
      <c r="H249" s="201">
        <v>16.5</v>
      </c>
      <c r="I249" s="202"/>
      <c r="J249" s="198"/>
      <c r="K249" s="198"/>
      <c r="L249" s="203"/>
      <c r="M249" s="204"/>
      <c r="N249" s="205"/>
      <c r="O249" s="205"/>
      <c r="P249" s="205"/>
      <c r="Q249" s="205"/>
      <c r="R249" s="205"/>
      <c r="S249" s="205"/>
      <c r="T249" s="206"/>
      <c r="AT249" s="207" t="s">
        <v>155</v>
      </c>
      <c r="AU249" s="207" t="s">
        <v>153</v>
      </c>
      <c r="AV249" s="12" t="s">
        <v>88</v>
      </c>
      <c r="AW249" s="12" t="s">
        <v>38</v>
      </c>
      <c r="AX249" s="12" t="s">
        <v>78</v>
      </c>
      <c r="AY249" s="207" t="s">
        <v>142</v>
      </c>
    </row>
    <row r="250" spans="2:51" s="14" customFormat="1" ht="11.25">
      <c r="B250" s="219"/>
      <c r="C250" s="220"/>
      <c r="D250" s="188" t="s">
        <v>155</v>
      </c>
      <c r="E250" s="221" t="s">
        <v>19</v>
      </c>
      <c r="F250" s="222" t="s">
        <v>207</v>
      </c>
      <c r="G250" s="220"/>
      <c r="H250" s="223">
        <v>30</v>
      </c>
      <c r="I250" s="224"/>
      <c r="J250" s="220"/>
      <c r="K250" s="220"/>
      <c r="L250" s="225"/>
      <c r="M250" s="226"/>
      <c r="N250" s="227"/>
      <c r="O250" s="227"/>
      <c r="P250" s="227"/>
      <c r="Q250" s="227"/>
      <c r="R250" s="227"/>
      <c r="S250" s="227"/>
      <c r="T250" s="228"/>
      <c r="AT250" s="229" t="s">
        <v>155</v>
      </c>
      <c r="AU250" s="229" t="s">
        <v>153</v>
      </c>
      <c r="AV250" s="14" t="s">
        <v>152</v>
      </c>
      <c r="AW250" s="14" t="s">
        <v>38</v>
      </c>
      <c r="AX250" s="14" t="s">
        <v>86</v>
      </c>
      <c r="AY250" s="229" t="s">
        <v>142</v>
      </c>
    </row>
    <row r="251" spans="2:51" s="12" customFormat="1" ht="11.25">
      <c r="B251" s="197"/>
      <c r="C251" s="198"/>
      <c r="D251" s="188" t="s">
        <v>155</v>
      </c>
      <c r="E251" s="198"/>
      <c r="F251" s="200" t="s">
        <v>317</v>
      </c>
      <c r="G251" s="198"/>
      <c r="H251" s="201">
        <v>33</v>
      </c>
      <c r="I251" s="202"/>
      <c r="J251" s="198"/>
      <c r="K251" s="198"/>
      <c r="L251" s="203"/>
      <c r="M251" s="204"/>
      <c r="N251" s="205"/>
      <c r="O251" s="205"/>
      <c r="P251" s="205"/>
      <c r="Q251" s="205"/>
      <c r="R251" s="205"/>
      <c r="S251" s="205"/>
      <c r="T251" s="206"/>
      <c r="AT251" s="207" t="s">
        <v>155</v>
      </c>
      <c r="AU251" s="207" t="s">
        <v>153</v>
      </c>
      <c r="AV251" s="12" t="s">
        <v>88</v>
      </c>
      <c r="AW251" s="12" t="s">
        <v>4</v>
      </c>
      <c r="AX251" s="12" t="s">
        <v>86</v>
      </c>
      <c r="AY251" s="207" t="s">
        <v>142</v>
      </c>
    </row>
    <row r="252" spans="2:65" s="1" customFormat="1" ht="16.5" customHeight="1">
      <c r="B252" s="34"/>
      <c r="C252" s="232" t="s">
        <v>322</v>
      </c>
      <c r="D252" s="232" t="s">
        <v>249</v>
      </c>
      <c r="E252" s="233" t="s">
        <v>323</v>
      </c>
      <c r="F252" s="234" t="s">
        <v>324</v>
      </c>
      <c r="G252" s="235" t="s">
        <v>257</v>
      </c>
      <c r="H252" s="236">
        <v>191.631</v>
      </c>
      <c r="I252" s="237"/>
      <c r="J252" s="238">
        <f>ROUND(I252*H252,2)</f>
        <v>0</v>
      </c>
      <c r="K252" s="234" t="s">
        <v>151</v>
      </c>
      <c r="L252" s="239"/>
      <c r="M252" s="240" t="s">
        <v>19</v>
      </c>
      <c r="N252" s="241" t="s">
        <v>49</v>
      </c>
      <c r="O252" s="60"/>
      <c r="P252" s="183">
        <f>O252*H252</f>
        <v>0</v>
      </c>
      <c r="Q252" s="183">
        <v>0.0005</v>
      </c>
      <c r="R252" s="183">
        <f>Q252*H252</f>
        <v>0.0958155</v>
      </c>
      <c r="S252" s="183">
        <v>0</v>
      </c>
      <c r="T252" s="184">
        <f>S252*H252</f>
        <v>0</v>
      </c>
      <c r="AR252" s="17" t="s">
        <v>252</v>
      </c>
      <c r="AT252" s="17" t="s">
        <v>249</v>
      </c>
      <c r="AU252" s="17" t="s">
        <v>153</v>
      </c>
      <c r="AY252" s="17" t="s">
        <v>142</v>
      </c>
      <c r="BE252" s="185">
        <f>IF(N252="základní",J252,0)</f>
        <v>0</v>
      </c>
      <c r="BF252" s="185">
        <f>IF(N252="snížená",J252,0)</f>
        <v>0</v>
      </c>
      <c r="BG252" s="185">
        <f>IF(N252="zákl. přenesená",J252,0)</f>
        <v>0</v>
      </c>
      <c r="BH252" s="185">
        <f>IF(N252="sníž. přenesená",J252,0)</f>
        <v>0</v>
      </c>
      <c r="BI252" s="185">
        <f>IF(N252="nulová",J252,0)</f>
        <v>0</v>
      </c>
      <c r="BJ252" s="17" t="s">
        <v>86</v>
      </c>
      <c r="BK252" s="185">
        <f>ROUND(I252*H252,2)</f>
        <v>0</v>
      </c>
      <c r="BL252" s="17" t="s">
        <v>152</v>
      </c>
      <c r="BM252" s="17" t="s">
        <v>325</v>
      </c>
    </row>
    <row r="253" spans="2:47" s="1" customFormat="1" ht="19.5">
      <c r="B253" s="34"/>
      <c r="C253" s="35"/>
      <c r="D253" s="188" t="s">
        <v>216</v>
      </c>
      <c r="E253" s="35"/>
      <c r="F253" s="230" t="s">
        <v>326</v>
      </c>
      <c r="G253" s="35"/>
      <c r="H253" s="35"/>
      <c r="I253" s="103"/>
      <c r="J253" s="35"/>
      <c r="K253" s="35"/>
      <c r="L253" s="38"/>
      <c r="M253" s="231"/>
      <c r="N253" s="60"/>
      <c r="O253" s="60"/>
      <c r="P253" s="60"/>
      <c r="Q253" s="60"/>
      <c r="R253" s="60"/>
      <c r="S253" s="60"/>
      <c r="T253" s="61"/>
      <c r="AT253" s="17" t="s">
        <v>216</v>
      </c>
      <c r="AU253" s="17" t="s">
        <v>153</v>
      </c>
    </row>
    <row r="254" spans="2:51" s="11" customFormat="1" ht="11.25">
      <c r="B254" s="186"/>
      <c r="C254" s="187"/>
      <c r="D254" s="188" t="s">
        <v>155</v>
      </c>
      <c r="E254" s="189" t="s">
        <v>19</v>
      </c>
      <c r="F254" s="190" t="s">
        <v>327</v>
      </c>
      <c r="G254" s="187"/>
      <c r="H254" s="189" t="s">
        <v>19</v>
      </c>
      <c r="I254" s="191"/>
      <c r="J254" s="187"/>
      <c r="K254" s="187"/>
      <c r="L254" s="192"/>
      <c r="M254" s="193"/>
      <c r="N254" s="194"/>
      <c r="O254" s="194"/>
      <c r="P254" s="194"/>
      <c r="Q254" s="194"/>
      <c r="R254" s="194"/>
      <c r="S254" s="194"/>
      <c r="T254" s="195"/>
      <c r="AT254" s="196" t="s">
        <v>155</v>
      </c>
      <c r="AU254" s="196" t="s">
        <v>153</v>
      </c>
      <c r="AV254" s="11" t="s">
        <v>86</v>
      </c>
      <c r="AW254" s="11" t="s">
        <v>38</v>
      </c>
      <c r="AX254" s="11" t="s">
        <v>78</v>
      </c>
      <c r="AY254" s="196" t="s">
        <v>142</v>
      </c>
    </row>
    <row r="255" spans="2:51" s="12" customFormat="1" ht="11.25">
      <c r="B255" s="197"/>
      <c r="C255" s="198"/>
      <c r="D255" s="188" t="s">
        <v>155</v>
      </c>
      <c r="E255" s="199" t="s">
        <v>19</v>
      </c>
      <c r="F255" s="200" t="s">
        <v>328</v>
      </c>
      <c r="G255" s="198"/>
      <c r="H255" s="201">
        <v>174.21</v>
      </c>
      <c r="I255" s="202"/>
      <c r="J255" s="198"/>
      <c r="K255" s="198"/>
      <c r="L255" s="203"/>
      <c r="M255" s="204"/>
      <c r="N255" s="205"/>
      <c r="O255" s="205"/>
      <c r="P255" s="205"/>
      <c r="Q255" s="205"/>
      <c r="R255" s="205"/>
      <c r="S255" s="205"/>
      <c r="T255" s="206"/>
      <c r="AT255" s="207" t="s">
        <v>155</v>
      </c>
      <c r="AU255" s="207" t="s">
        <v>153</v>
      </c>
      <c r="AV255" s="12" t="s">
        <v>88</v>
      </c>
      <c r="AW255" s="12" t="s">
        <v>38</v>
      </c>
      <c r="AX255" s="12" t="s">
        <v>86</v>
      </c>
      <c r="AY255" s="207" t="s">
        <v>142</v>
      </c>
    </row>
    <row r="256" spans="2:51" s="12" customFormat="1" ht="11.25">
      <c r="B256" s="197"/>
      <c r="C256" s="198"/>
      <c r="D256" s="188" t="s">
        <v>155</v>
      </c>
      <c r="E256" s="198"/>
      <c r="F256" s="200" t="s">
        <v>329</v>
      </c>
      <c r="G256" s="198"/>
      <c r="H256" s="201">
        <v>191.631</v>
      </c>
      <c r="I256" s="202"/>
      <c r="J256" s="198"/>
      <c r="K256" s="198"/>
      <c r="L256" s="203"/>
      <c r="M256" s="204"/>
      <c r="N256" s="205"/>
      <c r="O256" s="205"/>
      <c r="P256" s="205"/>
      <c r="Q256" s="205"/>
      <c r="R256" s="205"/>
      <c r="S256" s="205"/>
      <c r="T256" s="206"/>
      <c r="AT256" s="207" t="s">
        <v>155</v>
      </c>
      <c r="AU256" s="207" t="s">
        <v>153</v>
      </c>
      <c r="AV256" s="12" t="s">
        <v>88</v>
      </c>
      <c r="AW256" s="12" t="s">
        <v>4</v>
      </c>
      <c r="AX256" s="12" t="s">
        <v>86</v>
      </c>
      <c r="AY256" s="207" t="s">
        <v>142</v>
      </c>
    </row>
    <row r="257" spans="2:65" s="1" customFormat="1" ht="16.5" customHeight="1">
      <c r="B257" s="34"/>
      <c r="C257" s="174" t="s">
        <v>330</v>
      </c>
      <c r="D257" s="174" t="s">
        <v>147</v>
      </c>
      <c r="E257" s="175" t="s">
        <v>331</v>
      </c>
      <c r="F257" s="176" t="s">
        <v>332</v>
      </c>
      <c r="G257" s="177" t="s">
        <v>150</v>
      </c>
      <c r="H257" s="178">
        <v>730.084</v>
      </c>
      <c r="I257" s="179"/>
      <c r="J257" s="180">
        <f>ROUND(I257*H257,2)</f>
        <v>0</v>
      </c>
      <c r="K257" s="176" t="s">
        <v>151</v>
      </c>
      <c r="L257" s="38"/>
      <c r="M257" s="181" t="s">
        <v>19</v>
      </c>
      <c r="N257" s="182" t="s">
        <v>49</v>
      </c>
      <c r="O257" s="60"/>
      <c r="P257" s="183">
        <f>O257*H257</f>
        <v>0</v>
      </c>
      <c r="Q257" s="183">
        <v>0.00348</v>
      </c>
      <c r="R257" s="183">
        <f>Q257*H257</f>
        <v>2.54069232</v>
      </c>
      <c r="S257" s="183">
        <v>0</v>
      </c>
      <c r="T257" s="184">
        <f>S257*H257</f>
        <v>0</v>
      </c>
      <c r="AR257" s="17" t="s">
        <v>152</v>
      </c>
      <c r="AT257" s="17" t="s">
        <v>147</v>
      </c>
      <c r="AU257" s="17" t="s">
        <v>153</v>
      </c>
      <c r="AY257" s="17" t="s">
        <v>142</v>
      </c>
      <c r="BE257" s="185">
        <f>IF(N257="základní",J257,0)</f>
        <v>0</v>
      </c>
      <c r="BF257" s="185">
        <f>IF(N257="snížená",J257,0)</f>
        <v>0</v>
      </c>
      <c r="BG257" s="185">
        <f>IF(N257="zákl. přenesená",J257,0)</f>
        <v>0</v>
      </c>
      <c r="BH257" s="185">
        <f>IF(N257="sníž. přenesená",J257,0)</f>
        <v>0</v>
      </c>
      <c r="BI257" s="185">
        <f>IF(N257="nulová",J257,0)</f>
        <v>0</v>
      </c>
      <c r="BJ257" s="17" t="s">
        <v>86</v>
      </c>
      <c r="BK257" s="185">
        <f>ROUND(I257*H257,2)</f>
        <v>0</v>
      </c>
      <c r="BL257" s="17" t="s">
        <v>152</v>
      </c>
      <c r="BM257" s="17" t="s">
        <v>333</v>
      </c>
    </row>
    <row r="258" spans="2:51" s="11" customFormat="1" ht="11.25">
      <c r="B258" s="186"/>
      <c r="C258" s="187"/>
      <c r="D258" s="188" t="s">
        <v>155</v>
      </c>
      <c r="E258" s="189" t="s">
        <v>19</v>
      </c>
      <c r="F258" s="190" t="s">
        <v>233</v>
      </c>
      <c r="G258" s="187"/>
      <c r="H258" s="189" t="s">
        <v>19</v>
      </c>
      <c r="I258" s="191"/>
      <c r="J258" s="187"/>
      <c r="K258" s="187"/>
      <c r="L258" s="192"/>
      <c r="M258" s="193"/>
      <c r="N258" s="194"/>
      <c r="O258" s="194"/>
      <c r="P258" s="194"/>
      <c r="Q258" s="194"/>
      <c r="R258" s="194"/>
      <c r="S258" s="194"/>
      <c r="T258" s="195"/>
      <c r="AT258" s="196" t="s">
        <v>155</v>
      </c>
      <c r="AU258" s="196" t="s">
        <v>153</v>
      </c>
      <c r="AV258" s="11" t="s">
        <v>86</v>
      </c>
      <c r="AW258" s="11" t="s">
        <v>38</v>
      </c>
      <c r="AX258" s="11" t="s">
        <v>78</v>
      </c>
      <c r="AY258" s="196" t="s">
        <v>142</v>
      </c>
    </row>
    <row r="259" spans="2:51" s="12" customFormat="1" ht="11.25">
      <c r="B259" s="197"/>
      <c r="C259" s="198"/>
      <c r="D259" s="188" t="s">
        <v>155</v>
      </c>
      <c r="E259" s="199" t="s">
        <v>19</v>
      </c>
      <c r="F259" s="200" t="s">
        <v>334</v>
      </c>
      <c r="G259" s="198"/>
      <c r="H259" s="201">
        <v>706.856</v>
      </c>
      <c r="I259" s="202"/>
      <c r="J259" s="198"/>
      <c r="K259" s="198"/>
      <c r="L259" s="203"/>
      <c r="M259" s="204"/>
      <c r="N259" s="205"/>
      <c r="O259" s="205"/>
      <c r="P259" s="205"/>
      <c r="Q259" s="205"/>
      <c r="R259" s="205"/>
      <c r="S259" s="205"/>
      <c r="T259" s="206"/>
      <c r="AT259" s="207" t="s">
        <v>155</v>
      </c>
      <c r="AU259" s="207" t="s">
        <v>153</v>
      </c>
      <c r="AV259" s="12" t="s">
        <v>88</v>
      </c>
      <c r="AW259" s="12" t="s">
        <v>38</v>
      </c>
      <c r="AX259" s="12" t="s">
        <v>78</v>
      </c>
      <c r="AY259" s="207" t="s">
        <v>142</v>
      </c>
    </row>
    <row r="260" spans="2:51" s="11" customFormat="1" ht="11.25">
      <c r="B260" s="186"/>
      <c r="C260" s="187"/>
      <c r="D260" s="188" t="s">
        <v>155</v>
      </c>
      <c r="E260" s="189" t="s">
        <v>19</v>
      </c>
      <c r="F260" s="190" t="s">
        <v>335</v>
      </c>
      <c r="G260" s="187"/>
      <c r="H260" s="189" t="s">
        <v>19</v>
      </c>
      <c r="I260" s="191"/>
      <c r="J260" s="187"/>
      <c r="K260" s="187"/>
      <c r="L260" s="192"/>
      <c r="M260" s="193"/>
      <c r="N260" s="194"/>
      <c r="O260" s="194"/>
      <c r="P260" s="194"/>
      <c r="Q260" s="194"/>
      <c r="R260" s="194"/>
      <c r="S260" s="194"/>
      <c r="T260" s="195"/>
      <c r="AT260" s="196" t="s">
        <v>155</v>
      </c>
      <c r="AU260" s="196" t="s">
        <v>153</v>
      </c>
      <c r="AV260" s="11" t="s">
        <v>86</v>
      </c>
      <c r="AW260" s="11" t="s">
        <v>38</v>
      </c>
      <c r="AX260" s="11" t="s">
        <v>78</v>
      </c>
      <c r="AY260" s="196" t="s">
        <v>142</v>
      </c>
    </row>
    <row r="261" spans="2:51" s="12" customFormat="1" ht="11.25">
      <c r="B261" s="197"/>
      <c r="C261" s="198"/>
      <c r="D261" s="188" t="s">
        <v>155</v>
      </c>
      <c r="E261" s="199" t="s">
        <v>19</v>
      </c>
      <c r="F261" s="200" t="s">
        <v>336</v>
      </c>
      <c r="G261" s="198"/>
      <c r="H261" s="201">
        <v>23.228</v>
      </c>
      <c r="I261" s="202"/>
      <c r="J261" s="198"/>
      <c r="K261" s="198"/>
      <c r="L261" s="203"/>
      <c r="M261" s="204"/>
      <c r="N261" s="205"/>
      <c r="O261" s="205"/>
      <c r="P261" s="205"/>
      <c r="Q261" s="205"/>
      <c r="R261" s="205"/>
      <c r="S261" s="205"/>
      <c r="T261" s="206"/>
      <c r="AT261" s="207" t="s">
        <v>155</v>
      </c>
      <c r="AU261" s="207" t="s">
        <v>153</v>
      </c>
      <c r="AV261" s="12" t="s">
        <v>88</v>
      </c>
      <c r="AW261" s="12" t="s">
        <v>38</v>
      </c>
      <c r="AX261" s="12" t="s">
        <v>78</v>
      </c>
      <c r="AY261" s="207" t="s">
        <v>142</v>
      </c>
    </row>
    <row r="262" spans="2:51" s="14" customFormat="1" ht="11.25">
      <c r="B262" s="219"/>
      <c r="C262" s="220"/>
      <c r="D262" s="188" t="s">
        <v>155</v>
      </c>
      <c r="E262" s="221" t="s">
        <v>19</v>
      </c>
      <c r="F262" s="222" t="s">
        <v>207</v>
      </c>
      <c r="G262" s="220"/>
      <c r="H262" s="223">
        <v>730.084</v>
      </c>
      <c r="I262" s="224"/>
      <c r="J262" s="220"/>
      <c r="K262" s="220"/>
      <c r="L262" s="225"/>
      <c r="M262" s="226"/>
      <c r="N262" s="227"/>
      <c r="O262" s="227"/>
      <c r="P262" s="227"/>
      <c r="Q262" s="227"/>
      <c r="R262" s="227"/>
      <c r="S262" s="227"/>
      <c r="T262" s="228"/>
      <c r="AT262" s="229" t="s">
        <v>155</v>
      </c>
      <c r="AU262" s="229" t="s">
        <v>153</v>
      </c>
      <c r="AV262" s="14" t="s">
        <v>152</v>
      </c>
      <c r="AW262" s="14" t="s">
        <v>38</v>
      </c>
      <c r="AX262" s="14" t="s">
        <v>86</v>
      </c>
      <c r="AY262" s="229" t="s">
        <v>142</v>
      </c>
    </row>
    <row r="263" spans="2:65" s="1" customFormat="1" ht="16.5" customHeight="1">
      <c r="B263" s="34"/>
      <c r="C263" s="174" t="s">
        <v>7</v>
      </c>
      <c r="D263" s="174" t="s">
        <v>147</v>
      </c>
      <c r="E263" s="175" t="s">
        <v>337</v>
      </c>
      <c r="F263" s="176" t="s">
        <v>338</v>
      </c>
      <c r="G263" s="177" t="s">
        <v>150</v>
      </c>
      <c r="H263" s="178">
        <v>94.953</v>
      </c>
      <c r="I263" s="179"/>
      <c r="J263" s="180">
        <f>ROUND(I263*H263,2)</f>
        <v>0</v>
      </c>
      <c r="K263" s="176" t="s">
        <v>151</v>
      </c>
      <c r="L263" s="38"/>
      <c r="M263" s="181" t="s">
        <v>19</v>
      </c>
      <c r="N263" s="182" t="s">
        <v>49</v>
      </c>
      <c r="O263" s="60"/>
      <c r="P263" s="183">
        <f>O263*H263</f>
        <v>0</v>
      </c>
      <c r="Q263" s="183">
        <v>0.00628</v>
      </c>
      <c r="R263" s="183">
        <f>Q263*H263</f>
        <v>0.5963048400000001</v>
      </c>
      <c r="S263" s="183">
        <v>0</v>
      </c>
      <c r="T263" s="184">
        <f>S263*H263</f>
        <v>0</v>
      </c>
      <c r="AR263" s="17" t="s">
        <v>152</v>
      </c>
      <c r="AT263" s="17" t="s">
        <v>147</v>
      </c>
      <c r="AU263" s="17" t="s">
        <v>153</v>
      </c>
      <c r="AY263" s="17" t="s">
        <v>142</v>
      </c>
      <c r="BE263" s="185">
        <f>IF(N263="základní",J263,0)</f>
        <v>0</v>
      </c>
      <c r="BF263" s="185">
        <f>IF(N263="snížená",J263,0)</f>
        <v>0</v>
      </c>
      <c r="BG263" s="185">
        <f>IF(N263="zákl. přenesená",J263,0)</f>
        <v>0</v>
      </c>
      <c r="BH263" s="185">
        <f>IF(N263="sníž. přenesená",J263,0)</f>
        <v>0</v>
      </c>
      <c r="BI263" s="185">
        <f>IF(N263="nulová",J263,0)</f>
        <v>0</v>
      </c>
      <c r="BJ263" s="17" t="s">
        <v>86</v>
      </c>
      <c r="BK263" s="185">
        <f>ROUND(I263*H263,2)</f>
        <v>0</v>
      </c>
      <c r="BL263" s="17" t="s">
        <v>152</v>
      </c>
      <c r="BM263" s="17" t="s">
        <v>339</v>
      </c>
    </row>
    <row r="264" spans="2:47" s="1" customFormat="1" ht="19.5">
      <c r="B264" s="34"/>
      <c r="C264" s="35"/>
      <c r="D264" s="188" t="s">
        <v>216</v>
      </c>
      <c r="E264" s="35"/>
      <c r="F264" s="230" t="s">
        <v>240</v>
      </c>
      <c r="G264" s="35"/>
      <c r="H264" s="35"/>
      <c r="I264" s="103"/>
      <c r="J264" s="35"/>
      <c r="K264" s="35"/>
      <c r="L264" s="38"/>
      <c r="M264" s="231"/>
      <c r="N264" s="60"/>
      <c r="O264" s="60"/>
      <c r="P264" s="60"/>
      <c r="Q264" s="60"/>
      <c r="R264" s="60"/>
      <c r="S264" s="60"/>
      <c r="T264" s="61"/>
      <c r="AT264" s="17" t="s">
        <v>216</v>
      </c>
      <c r="AU264" s="17" t="s">
        <v>153</v>
      </c>
    </row>
    <row r="265" spans="2:51" s="11" customFormat="1" ht="11.25">
      <c r="B265" s="186"/>
      <c r="C265" s="187"/>
      <c r="D265" s="188" t="s">
        <v>155</v>
      </c>
      <c r="E265" s="189" t="s">
        <v>19</v>
      </c>
      <c r="F265" s="190" t="s">
        <v>233</v>
      </c>
      <c r="G265" s="187"/>
      <c r="H265" s="189" t="s">
        <v>19</v>
      </c>
      <c r="I265" s="191"/>
      <c r="J265" s="187"/>
      <c r="K265" s="187"/>
      <c r="L265" s="192"/>
      <c r="M265" s="193"/>
      <c r="N265" s="194"/>
      <c r="O265" s="194"/>
      <c r="P265" s="194"/>
      <c r="Q265" s="194"/>
      <c r="R265" s="194"/>
      <c r="S265" s="194"/>
      <c r="T265" s="195"/>
      <c r="AT265" s="196" t="s">
        <v>155</v>
      </c>
      <c r="AU265" s="196" t="s">
        <v>153</v>
      </c>
      <c r="AV265" s="11" t="s">
        <v>86</v>
      </c>
      <c r="AW265" s="11" t="s">
        <v>38</v>
      </c>
      <c r="AX265" s="11" t="s">
        <v>78</v>
      </c>
      <c r="AY265" s="196" t="s">
        <v>142</v>
      </c>
    </row>
    <row r="266" spans="2:51" s="12" customFormat="1" ht="11.25">
      <c r="B266" s="197"/>
      <c r="C266" s="198"/>
      <c r="D266" s="188" t="s">
        <v>155</v>
      </c>
      <c r="E266" s="199" t="s">
        <v>19</v>
      </c>
      <c r="F266" s="200" t="s">
        <v>234</v>
      </c>
      <c r="G266" s="198"/>
      <c r="H266" s="201">
        <v>94.953</v>
      </c>
      <c r="I266" s="202"/>
      <c r="J266" s="198"/>
      <c r="K266" s="198"/>
      <c r="L266" s="203"/>
      <c r="M266" s="204"/>
      <c r="N266" s="205"/>
      <c r="O266" s="205"/>
      <c r="P266" s="205"/>
      <c r="Q266" s="205"/>
      <c r="R266" s="205"/>
      <c r="S266" s="205"/>
      <c r="T266" s="206"/>
      <c r="AT266" s="207" t="s">
        <v>155</v>
      </c>
      <c r="AU266" s="207" t="s">
        <v>153</v>
      </c>
      <c r="AV266" s="12" t="s">
        <v>88</v>
      </c>
      <c r="AW266" s="12" t="s">
        <v>38</v>
      </c>
      <c r="AX266" s="12" t="s">
        <v>86</v>
      </c>
      <c r="AY266" s="207" t="s">
        <v>142</v>
      </c>
    </row>
    <row r="267" spans="2:63" s="10" customFormat="1" ht="22.9" customHeight="1">
      <c r="B267" s="158"/>
      <c r="C267" s="159"/>
      <c r="D267" s="160" t="s">
        <v>77</v>
      </c>
      <c r="E267" s="172" t="s">
        <v>263</v>
      </c>
      <c r="F267" s="172" t="s">
        <v>340</v>
      </c>
      <c r="G267" s="159"/>
      <c r="H267" s="159"/>
      <c r="I267" s="162"/>
      <c r="J267" s="173">
        <f>BK267</f>
        <v>0</v>
      </c>
      <c r="K267" s="159"/>
      <c r="L267" s="164"/>
      <c r="M267" s="165"/>
      <c r="N267" s="166"/>
      <c r="O267" s="166"/>
      <c r="P267" s="167">
        <f>P268+P292+P297</f>
        <v>0</v>
      </c>
      <c r="Q267" s="166"/>
      <c r="R267" s="167">
        <f>R268+R292+R297</f>
        <v>0.37278</v>
      </c>
      <c r="S267" s="166"/>
      <c r="T267" s="168">
        <f>T268+T292+T297</f>
        <v>0.9495300000000001</v>
      </c>
      <c r="AR267" s="169" t="s">
        <v>86</v>
      </c>
      <c r="AT267" s="170" t="s">
        <v>77</v>
      </c>
      <c r="AU267" s="170" t="s">
        <v>86</v>
      </c>
      <c r="AY267" s="169" t="s">
        <v>142</v>
      </c>
      <c r="BK267" s="171">
        <f>BK268+BK292+BK297</f>
        <v>0</v>
      </c>
    </row>
    <row r="268" spans="2:63" s="10" customFormat="1" ht="20.85" customHeight="1">
      <c r="B268" s="158"/>
      <c r="C268" s="159"/>
      <c r="D268" s="160" t="s">
        <v>77</v>
      </c>
      <c r="E268" s="172" t="s">
        <v>341</v>
      </c>
      <c r="F268" s="172" t="s">
        <v>342</v>
      </c>
      <c r="G268" s="159"/>
      <c r="H268" s="159"/>
      <c r="I268" s="162"/>
      <c r="J268" s="173">
        <f>BK268</f>
        <v>0</v>
      </c>
      <c r="K268" s="159"/>
      <c r="L268" s="164"/>
      <c r="M268" s="165"/>
      <c r="N268" s="166"/>
      <c r="O268" s="166"/>
      <c r="P268" s="167">
        <f>SUM(P269:P291)</f>
        <v>0</v>
      </c>
      <c r="Q268" s="166"/>
      <c r="R268" s="167">
        <f>SUM(R269:R291)</f>
        <v>0</v>
      </c>
      <c r="S268" s="166"/>
      <c r="T268" s="168">
        <f>SUM(T269:T291)</f>
        <v>0</v>
      </c>
      <c r="AR268" s="169" t="s">
        <v>86</v>
      </c>
      <c r="AT268" s="170" t="s">
        <v>77</v>
      </c>
      <c r="AU268" s="170" t="s">
        <v>88</v>
      </c>
      <c r="AY268" s="169" t="s">
        <v>142</v>
      </c>
      <c r="BK268" s="171">
        <f>SUM(BK269:BK291)</f>
        <v>0</v>
      </c>
    </row>
    <row r="269" spans="2:65" s="1" customFormat="1" ht="22.5" customHeight="1">
      <c r="B269" s="34"/>
      <c r="C269" s="174" t="s">
        <v>343</v>
      </c>
      <c r="D269" s="174" t="s">
        <v>147</v>
      </c>
      <c r="E269" s="175" t="s">
        <v>344</v>
      </c>
      <c r="F269" s="176" t="s">
        <v>345</v>
      </c>
      <c r="G269" s="177" t="s">
        <v>150</v>
      </c>
      <c r="H269" s="178">
        <v>2755.172</v>
      </c>
      <c r="I269" s="179"/>
      <c r="J269" s="180">
        <f>ROUND(I269*H269,2)</f>
        <v>0</v>
      </c>
      <c r="K269" s="176" t="s">
        <v>151</v>
      </c>
      <c r="L269" s="38"/>
      <c r="M269" s="181" t="s">
        <v>19</v>
      </c>
      <c r="N269" s="182" t="s">
        <v>49</v>
      </c>
      <c r="O269" s="60"/>
      <c r="P269" s="183">
        <f>O269*H269</f>
        <v>0</v>
      </c>
      <c r="Q269" s="183">
        <v>0</v>
      </c>
      <c r="R269" s="183">
        <f>Q269*H269</f>
        <v>0</v>
      </c>
      <c r="S269" s="183">
        <v>0</v>
      </c>
      <c r="T269" s="184">
        <f>S269*H269</f>
        <v>0</v>
      </c>
      <c r="AR269" s="17" t="s">
        <v>152</v>
      </c>
      <c r="AT269" s="17" t="s">
        <v>147</v>
      </c>
      <c r="AU269" s="17" t="s">
        <v>153</v>
      </c>
      <c r="AY269" s="17" t="s">
        <v>142</v>
      </c>
      <c r="BE269" s="185">
        <f>IF(N269="základní",J269,0)</f>
        <v>0</v>
      </c>
      <c r="BF269" s="185">
        <f>IF(N269="snížená",J269,0)</f>
        <v>0</v>
      </c>
      <c r="BG269" s="185">
        <f>IF(N269="zákl. přenesená",J269,0)</f>
        <v>0</v>
      </c>
      <c r="BH269" s="185">
        <f>IF(N269="sníž. přenesená",J269,0)</f>
        <v>0</v>
      </c>
      <c r="BI269" s="185">
        <f>IF(N269="nulová",J269,0)</f>
        <v>0</v>
      </c>
      <c r="BJ269" s="17" t="s">
        <v>86</v>
      </c>
      <c r="BK269" s="185">
        <f>ROUND(I269*H269,2)</f>
        <v>0</v>
      </c>
      <c r="BL269" s="17" t="s">
        <v>152</v>
      </c>
      <c r="BM269" s="17" t="s">
        <v>346</v>
      </c>
    </row>
    <row r="270" spans="2:47" s="1" customFormat="1" ht="58.5">
      <c r="B270" s="34"/>
      <c r="C270" s="35"/>
      <c r="D270" s="188" t="s">
        <v>214</v>
      </c>
      <c r="E270" s="35"/>
      <c r="F270" s="230" t="s">
        <v>347</v>
      </c>
      <c r="G270" s="35"/>
      <c r="H270" s="35"/>
      <c r="I270" s="103"/>
      <c r="J270" s="35"/>
      <c r="K270" s="35"/>
      <c r="L270" s="38"/>
      <c r="M270" s="231"/>
      <c r="N270" s="60"/>
      <c r="O270" s="60"/>
      <c r="P270" s="60"/>
      <c r="Q270" s="60"/>
      <c r="R270" s="60"/>
      <c r="S270" s="60"/>
      <c r="T270" s="61"/>
      <c r="AT270" s="17" t="s">
        <v>214</v>
      </c>
      <c r="AU270" s="17" t="s">
        <v>153</v>
      </c>
    </row>
    <row r="271" spans="2:51" s="11" customFormat="1" ht="11.25">
      <c r="B271" s="186"/>
      <c r="C271" s="187"/>
      <c r="D271" s="188" t="s">
        <v>155</v>
      </c>
      <c r="E271" s="189" t="s">
        <v>19</v>
      </c>
      <c r="F271" s="190" t="s">
        <v>156</v>
      </c>
      <c r="G271" s="187"/>
      <c r="H271" s="189" t="s">
        <v>19</v>
      </c>
      <c r="I271" s="191"/>
      <c r="J271" s="187"/>
      <c r="K271" s="187"/>
      <c r="L271" s="192"/>
      <c r="M271" s="193"/>
      <c r="N271" s="194"/>
      <c r="O271" s="194"/>
      <c r="P271" s="194"/>
      <c r="Q271" s="194"/>
      <c r="R271" s="194"/>
      <c r="S271" s="194"/>
      <c r="T271" s="195"/>
      <c r="AT271" s="196" t="s">
        <v>155</v>
      </c>
      <c r="AU271" s="196" t="s">
        <v>153</v>
      </c>
      <c r="AV271" s="11" t="s">
        <v>86</v>
      </c>
      <c r="AW271" s="11" t="s">
        <v>38</v>
      </c>
      <c r="AX271" s="11" t="s">
        <v>78</v>
      </c>
      <c r="AY271" s="196" t="s">
        <v>142</v>
      </c>
    </row>
    <row r="272" spans="2:51" s="11" customFormat="1" ht="11.25">
      <c r="B272" s="186"/>
      <c r="C272" s="187"/>
      <c r="D272" s="188" t="s">
        <v>155</v>
      </c>
      <c r="E272" s="189" t="s">
        <v>19</v>
      </c>
      <c r="F272" s="190" t="s">
        <v>160</v>
      </c>
      <c r="G272" s="187"/>
      <c r="H272" s="189" t="s">
        <v>19</v>
      </c>
      <c r="I272" s="191"/>
      <c r="J272" s="187"/>
      <c r="K272" s="187"/>
      <c r="L272" s="192"/>
      <c r="M272" s="193"/>
      <c r="N272" s="194"/>
      <c r="O272" s="194"/>
      <c r="P272" s="194"/>
      <c r="Q272" s="194"/>
      <c r="R272" s="194"/>
      <c r="S272" s="194"/>
      <c r="T272" s="195"/>
      <c r="AT272" s="196" t="s">
        <v>155</v>
      </c>
      <c r="AU272" s="196" t="s">
        <v>153</v>
      </c>
      <c r="AV272" s="11" t="s">
        <v>86</v>
      </c>
      <c r="AW272" s="11" t="s">
        <v>38</v>
      </c>
      <c r="AX272" s="11" t="s">
        <v>78</v>
      </c>
      <c r="AY272" s="196" t="s">
        <v>142</v>
      </c>
    </row>
    <row r="273" spans="2:51" s="12" customFormat="1" ht="11.25">
      <c r="B273" s="197"/>
      <c r="C273" s="198"/>
      <c r="D273" s="188" t="s">
        <v>155</v>
      </c>
      <c r="E273" s="199" t="s">
        <v>19</v>
      </c>
      <c r="F273" s="200" t="s">
        <v>348</v>
      </c>
      <c r="G273" s="198"/>
      <c r="H273" s="201">
        <v>983.917</v>
      </c>
      <c r="I273" s="202"/>
      <c r="J273" s="198"/>
      <c r="K273" s="198"/>
      <c r="L273" s="203"/>
      <c r="M273" s="204"/>
      <c r="N273" s="205"/>
      <c r="O273" s="205"/>
      <c r="P273" s="205"/>
      <c r="Q273" s="205"/>
      <c r="R273" s="205"/>
      <c r="S273" s="205"/>
      <c r="T273" s="206"/>
      <c r="AT273" s="207" t="s">
        <v>155</v>
      </c>
      <c r="AU273" s="207" t="s">
        <v>153</v>
      </c>
      <c r="AV273" s="12" t="s">
        <v>88</v>
      </c>
      <c r="AW273" s="12" t="s">
        <v>38</v>
      </c>
      <c r="AX273" s="12" t="s">
        <v>78</v>
      </c>
      <c r="AY273" s="207" t="s">
        <v>142</v>
      </c>
    </row>
    <row r="274" spans="2:51" s="11" customFormat="1" ht="11.25">
      <c r="B274" s="186"/>
      <c r="C274" s="187"/>
      <c r="D274" s="188" t="s">
        <v>155</v>
      </c>
      <c r="E274" s="189" t="s">
        <v>19</v>
      </c>
      <c r="F274" s="190" t="s">
        <v>162</v>
      </c>
      <c r="G274" s="187"/>
      <c r="H274" s="189" t="s">
        <v>19</v>
      </c>
      <c r="I274" s="191"/>
      <c r="J274" s="187"/>
      <c r="K274" s="187"/>
      <c r="L274" s="192"/>
      <c r="M274" s="193"/>
      <c r="N274" s="194"/>
      <c r="O274" s="194"/>
      <c r="P274" s="194"/>
      <c r="Q274" s="194"/>
      <c r="R274" s="194"/>
      <c r="S274" s="194"/>
      <c r="T274" s="195"/>
      <c r="AT274" s="196" t="s">
        <v>155</v>
      </c>
      <c r="AU274" s="196" t="s">
        <v>153</v>
      </c>
      <c r="AV274" s="11" t="s">
        <v>86</v>
      </c>
      <c r="AW274" s="11" t="s">
        <v>38</v>
      </c>
      <c r="AX274" s="11" t="s">
        <v>78</v>
      </c>
      <c r="AY274" s="196" t="s">
        <v>142</v>
      </c>
    </row>
    <row r="275" spans="2:51" s="12" customFormat="1" ht="11.25">
      <c r="B275" s="197"/>
      <c r="C275" s="198"/>
      <c r="D275" s="188" t="s">
        <v>155</v>
      </c>
      <c r="E275" s="199" t="s">
        <v>19</v>
      </c>
      <c r="F275" s="200" t="s">
        <v>349</v>
      </c>
      <c r="G275" s="198"/>
      <c r="H275" s="201">
        <v>420.086</v>
      </c>
      <c r="I275" s="202"/>
      <c r="J275" s="198"/>
      <c r="K275" s="198"/>
      <c r="L275" s="203"/>
      <c r="M275" s="204"/>
      <c r="N275" s="205"/>
      <c r="O275" s="205"/>
      <c r="P275" s="205"/>
      <c r="Q275" s="205"/>
      <c r="R275" s="205"/>
      <c r="S275" s="205"/>
      <c r="T275" s="206"/>
      <c r="AT275" s="207" t="s">
        <v>155</v>
      </c>
      <c r="AU275" s="207" t="s">
        <v>153</v>
      </c>
      <c r="AV275" s="12" t="s">
        <v>88</v>
      </c>
      <c r="AW275" s="12" t="s">
        <v>38</v>
      </c>
      <c r="AX275" s="12" t="s">
        <v>78</v>
      </c>
      <c r="AY275" s="207" t="s">
        <v>142</v>
      </c>
    </row>
    <row r="276" spans="2:51" s="11" customFormat="1" ht="11.25">
      <c r="B276" s="186"/>
      <c r="C276" s="187"/>
      <c r="D276" s="188" t="s">
        <v>155</v>
      </c>
      <c r="E276" s="189" t="s">
        <v>19</v>
      </c>
      <c r="F276" s="190" t="s">
        <v>164</v>
      </c>
      <c r="G276" s="187"/>
      <c r="H276" s="189" t="s">
        <v>19</v>
      </c>
      <c r="I276" s="191"/>
      <c r="J276" s="187"/>
      <c r="K276" s="187"/>
      <c r="L276" s="192"/>
      <c r="M276" s="193"/>
      <c r="N276" s="194"/>
      <c r="O276" s="194"/>
      <c r="P276" s="194"/>
      <c r="Q276" s="194"/>
      <c r="R276" s="194"/>
      <c r="S276" s="194"/>
      <c r="T276" s="195"/>
      <c r="AT276" s="196" t="s">
        <v>155</v>
      </c>
      <c r="AU276" s="196" t="s">
        <v>153</v>
      </c>
      <c r="AV276" s="11" t="s">
        <v>86</v>
      </c>
      <c r="AW276" s="11" t="s">
        <v>38</v>
      </c>
      <c r="AX276" s="11" t="s">
        <v>78</v>
      </c>
      <c r="AY276" s="196" t="s">
        <v>142</v>
      </c>
    </row>
    <row r="277" spans="2:51" s="12" customFormat="1" ht="11.25">
      <c r="B277" s="197"/>
      <c r="C277" s="198"/>
      <c r="D277" s="188" t="s">
        <v>155</v>
      </c>
      <c r="E277" s="199" t="s">
        <v>19</v>
      </c>
      <c r="F277" s="200" t="s">
        <v>350</v>
      </c>
      <c r="G277" s="198"/>
      <c r="H277" s="201">
        <v>905.83</v>
      </c>
      <c r="I277" s="202"/>
      <c r="J277" s="198"/>
      <c r="K277" s="198"/>
      <c r="L277" s="203"/>
      <c r="M277" s="204"/>
      <c r="N277" s="205"/>
      <c r="O277" s="205"/>
      <c r="P277" s="205"/>
      <c r="Q277" s="205"/>
      <c r="R277" s="205"/>
      <c r="S277" s="205"/>
      <c r="T277" s="206"/>
      <c r="AT277" s="207" t="s">
        <v>155</v>
      </c>
      <c r="AU277" s="207" t="s">
        <v>153</v>
      </c>
      <c r="AV277" s="12" t="s">
        <v>88</v>
      </c>
      <c r="AW277" s="12" t="s">
        <v>38</v>
      </c>
      <c r="AX277" s="12" t="s">
        <v>78</v>
      </c>
      <c r="AY277" s="207" t="s">
        <v>142</v>
      </c>
    </row>
    <row r="278" spans="2:51" s="11" customFormat="1" ht="11.25">
      <c r="B278" s="186"/>
      <c r="C278" s="187"/>
      <c r="D278" s="188" t="s">
        <v>155</v>
      </c>
      <c r="E278" s="189" t="s">
        <v>19</v>
      </c>
      <c r="F278" s="190" t="s">
        <v>166</v>
      </c>
      <c r="G278" s="187"/>
      <c r="H278" s="189" t="s">
        <v>19</v>
      </c>
      <c r="I278" s="191"/>
      <c r="J278" s="187"/>
      <c r="K278" s="187"/>
      <c r="L278" s="192"/>
      <c r="M278" s="193"/>
      <c r="N278" s="194"/>
      <c r="O278" s="194"/>
      <c r="P278" s="194"/>
      <c r="Q278" s="194"/>
      <c r="R278" s="194"/>
      <c r="S278" s="194"/>
      <c r="T278" s="195"/>
      <c r="AT278" s="196" t="s">
        <v>155</v>
      </c>
      <c r="AU278" s="196" t="s">
        <v>153</v>
      </c>
      <c r="AV278" s="11" t="s">
        <v>86</v>
      </c>
      <c r="AW278" s="11" t="s">
        <v>38</v>
      </c>
      <c r="AX278" s="11" t="s">
        <v>78</v>
      </c>
      <c r="AY278" s="196" t="s">
        <v>142</v>
      </c>
    </row>
    <row r="279" spans="2:51" s="12" customFormat="1" ht="11.25">
      <c r="B279" s="197"/>
      <c r="C279" s="198"/>
      <c r="D279" s="188" t="s">
        <v>155</v>
      </c>
      <c r="E279" s="199" t="s">
        <v>19</v>
      </c>
      <c r="F279" s="200" t="s">
        <v>351</v>
      </c>
      <c r="G279" s="198"/>
      <c r="H279" s="201">
        <v>445.339</v>
      </c>
      <c r="I279" s="202"/>
      <c r="J279" s="198"/>
      <c r="K279" s="198"/>
      <c r="L279" s="203"/>
      <c r="M279" s="204"/>
      <c r="N279" s="205"/>
      <c r="O279" s="205"/>
      <c r="P279" s="205"/>
      <c r="Q279" s="205"/>
      <c r="R279" s="205"/>
      <c r="S279" s="205"/>
      <c r="T279" s="206"/>
      <c r="AT279" s="207" t="s">
        <v>155</v>
      </c>
      <c r="AU279" s="207" t="s">
        <v>153</v>
      </c>
      <c r="AV279" s="12" t="s">
        <v>88</v>
      </c>
      <c r="AW279" s="12" t="s">
        <v>38</v>
      </c>
      <c r="AX279" s="12" t="s">
        <v>78</v>
      </c>
      <c r="AY279" s="207" t="s">
        <v>142</v>
      </c>
    </row>
    <row r="280" spans="2:51" s="14" customFormat="1" ht="11.25">
      <c r="B280" s="219"/>
      <c r="C280" s="220"/>
      <c r="D280" s="188" t="s">
        <v>155</v>
      </c>
      <c r="E280" s="221" t="s">
        <v>19</v>
      </c>
      <c r="F280" s="222" t="s">
        <v>207</v>
      </c>
      <c r="G280" s="220"/>
      <c r="H280" s="223">
        <v>2755.172</v>
      </c>
      <c r="I280" s="224"/>
      <c r="J280" s="220"/>
      <c r="K280" s="220"/>
      <c r="L280" s="225"/>
      <c r="M280" s="226"/>
      <c r="N280" s="227"/>
      <c r="O280" s="227"/>
      <c r="P280" s="227"/>
      <c r="Q280" s="227"/>
      <c r="R280" s="227"/>
      <c r="S280" s="227"/>
      <c r="T280" s="228"/>
      <c r="AT280" s="229" t="s">
        <v>155</v>
      </c>
      <c r="AU280" s="229" t="s">
        <v>153</v>
      </c>
      <c r="AV280" s="14" t="s">
        <v>152</v>
      </c>
      <c r="AW280" s="14" t="s">
        <v>38</v>
      </c>
      <c r="AX280" s="14" t="s">
        <v>86</v>
      </c>
      <c r="AY280" s="229" t="s">
        <v>142</v>
      </c>
    </row>
    <row r="281" spans="2:65" s="1" customFormat="1" ht="22.5" customHeight="1">
      <c r="B281" s="34"/>
      <c r="C281" s="174" t="s">
        <v>352</v>
      </c>
      <c r="D281" s="174" t="s">
        <v>147</v>
      </c>
      <c r="E281" s="175" t="s">
        <v>353</v>
      </c>
      <c r="F281" s="176" t="s">
        <v>354</v>
      </c>
      <c r="G281" s="177" t="s">
        <v>150</v>
      </c>
      <c r="H281" s="178">
        <v>330620.64</v>
      </c>
      <c r="I281" s="179"/>
      <c r="J281" s="180">
        <f>ROUND(I281*H281,2)</f>
        <v>0</v>
      </c>
      <c r="K281" s="176" t="s">
        <v>151</v>
      </c>
      <c r="L281" s="38"/>
      <c r="M281" s="181" t="s">
        <v>19</v>
      </c>
      <c r="N281" s="182" t="s">
        <v>49</v>
      </c>
      <c r="O281" s="60"/>
      <c r="P281" s="183">
        <f>O281*H281</f>
        <v>0</v>
      </c>
      <c r="Q281" s="183">
        <v>0</v>
      </c>
      <c r="R281" s="183">
        <f>Q281*H281</f>
        <v>0</v>
      </c>
      <c r="S281" s="183">
        <v>0</v>
      </c>
      <c r="T281" s="184">
        <f>S281*H281</f>
        <v>0</v>
      </c>
      <c r="AR281" s="17" t="s">
        <v>152</v>
      </c>
      <c r="AT281" s="17" t="s">
        <v>147</v>
      </c>
      <c r="AU281" s="17" t="s">
        <v>153</v>
      </c>
      <c r="AY281" s="17" t="s">
        <v>142</v>
      </c>
      <c r="BE281" s="185">
        <f>IF(N281="základní",J281,0)</f>
        <v>0</v>
      </c>
      <c r="BF281" s="185">
        <f>IF(N281="snížená",J281,0)</f>
        <v>0</v>
      </c>
      <c r="BG281" s="185">
        <f>IF(N281="zákl. přenesená",J281,0)</f>
        <v>0</v>
      </c>
      <c r="BH281" s="185">
        <f>IF(N281="sníž. přenesená",J281,0)</f>
        <v>0</v>
      </c>
      <c r="BI281" s="185">
        <f>IF(N281="nulová",J281,0)</f>
        <v>0</v>
      </c>
      <c r="BJ281" s="17" t="s">
        <v>86</v>
      </c>
      <c r="BK281" s="185">
        <f>ROUND(I281*H281,2)</f>
        <v>0</v>
      </c>
      <c r="BL281" s="17" t="s">
        <v>152</v>
      </c>
      <c r="BM281" s="17" t="s">
        <v>355</v>
      </c>
    </row>
    <row r="282" spans="2:47" s="1" customFormat="1" ht="58.5">
      <c r="B282" s="34"/>
      <c r="C282" s="35"/>
      <c r="D282" s="188" t="s">
        <v>214</v>
      </c>
      <c r="E282" s="35"/>
      <c r="F282" s="230" t="s">
        <v>347</v>
      </c>
      <c r="G282" s="35"/>
      <c r="H282" s="35"/>
      <c r="I282" s="103"/>
      <c r="J282" s="35"/>
      <c r="K282" s="35"/>
      <c r="L282" s="38"/>
      <c r="M282" s="231"/>
      <c r="N282" s="60"/>
      <c r="O282" s="60"/>
      <c r="P282" s="60"/>
      <c r="Q282" s="60"/>
      <c r="R282" s="60"/>
      <c r="S282" s="60"/>
      <c r="T282" s="61"/>
      <c r="AT282" s="17" t="s">
        <v>214</v>
      </c>
      <c r="AU282" s="17" t="s">
        <v>153</v>
      </c>
    </row>
    <row r="283" spans="2:51" s="11" customFormat="1" ht="11.25">
      <c r="B283" s="186"/>
      <c r="C283" s="187"/>
      <c r="D283" s="188" t="s">
        <v>155</v>
      </c>
      <c r="E283" s="189" t="s">
        <v>19</v>
      </c>
      <c r="F283" s="190" t="s">
        <v>356</v>
      </c>
      <c r="G283" s="187"/>
      <c r="H283" s="189" t="s">
        <v>19</v>
      </c>
      <c r="I283" s="191"/>
      <c r="J283" s="187"/>
      <c r="K283" s="187"/>
      <c r="L283" s="192"/>
      <c r="M283" s="193"/>
      <c r="N283" s="194"/>
      <c r="O283" s="194"/>
      <c r="P283" s="194"/>
      <c r="Q283" s="194"/>
      <c r="R283" s="194"/>
      <c r="S283" s="194"/>
      <c r="T283" s="195"/>
      <c r="AT283" s="196" t="s">
        <v>155</v>
      </c>
      <c r="AU283" s="196" t="s">
        <v>153</v>
      </c>
      <c r="AV283" s="11" t="s">
        <v>86</v>
      </c>
      <c r="AW283" s="11" t="s">
        <v>38</v>
      </c>
      <c r="AX283" s="11" t="s">
        <v>78</v>
      </c>
      <c r="AY283" s="196" t="s">
        <v>142</v>
      </c>
    </row>
    <row r="284" spans="2:51" s="12" customFormat="1" ht="11.25">
      <c r="B284" s="197"/>
      <c r="C284" s="198"/>
      <c r="D284" s="188" t="s">
        <v>155</v>
      </c>
      <c r="E284" s="199" t="s">
        <v>19</v>
      </c>
      <c r="F284" s="200" t="s">
        <v>357</v>
      </c>
      <c r="G284" s="198"/>
      <c r="H284" s="201">
        <v>330620.64</v>
      </c>
      <c r="I284" s="202"/>
      <c r="J284" s="198"/>
      <c r="K284" s="198"/>
      <c r="L284" s="203"/>
      <c r="M284" s="204"/>
      <c r="N284" s="205"/>
      <c r="O284" s="205"/>
      <c r="P284" s="205"/>
      <c r="Q284" s="205"/>
      <c r="R284" s="205"/>
      <c r="S284" s="205"/>
      <c r="T284" s="206"/>
      <c r="AT284" s="207" t="s">
        <v>155</v>
      </c>
      <c r="AU284" s="207" t="s">
        <v>153</v>
      </c>
      <c r="AV284" s="12" t="s">
        <v>88</v>
      </c>
      <c r="AW284" s="12" t="s">
        <v>38</v>
      </c>
      <c r="AX284" s="12" t="s">
        <v>86</v>
      </c>
      <c r="AY284" s="207" t="s">
        <v>142</v>
      </c>
    </row>
    <row r="285" spans="2:65" s="1" customFormat="1" ht="22.5" customHeight="1">
      <c r="B285" s="34"/>
      <c r="C285" s="174" t="s">
        <v>358</v>
      </c>
      <c r="D285" s="174" t="s">
        <v>147</v>
      </c>
      <c r="E285" s="175" t="s">
        <v>359</v>
      </c>
      <c r="F285" s="176" t="s">
        <v>360</v>
      </c>
      <c r="G285" s="177" t="s">
        <v>150</v>
      </c>
      <c r="H285" s="178">
        <v>2755.172</v>
      </c>
      <c r="I285" s="179"/>
      <c r="J285" s="180">
        <f>ROUND(I285*H285,2)</f>
        <v>0</v>
      </c>
      <c r="K285" s="176" t="s">
        <v>151</v>
      </c>
      <c r="L285" s="38"/>
      <c r="M285" s="181" t="s">
        <v>19</v>
      </c>
      <c r="N285" s="182" t="s">
        <v>49</v>
      </c>
      <c r="O285" s="60"/>
      <c r="P285" s="183">
        <f>O285*H285</f>
        <v>0</v>
      </c>
      <c r="Q285" s="183">
        <v>0</v>
      </c>
      <c r="R285" s="183">
        <f>Q285*H285</f>
        <v>0</v>
      </c>
      <c r="S285" s="183">
        <v>0</v>
      </c>
      <c r="T285" s="184">
        <f>S285*H285</f>
        <v>0</v>
      </c>
      <c r="AR285" s="17" t="s">
        <v>152</v>
      </c>
      <c r="AT285" s="17" t="s">
        <v>147</v>
      </c>
      <c r="AU285" s="17" t="s">
        <v>153</v>
      </c>
      <c r="AY285" s="17" t="s">
        <v>142</v>
      </c>
      <c r="BE285" s="185">
        <f>IF(N285="základní",J285,0)</f>
        <v>0</v>
      </c>
      <c r="BF285" s="185">
        <f>IF(N285="snížená",J285,0)</f>
        <v>0</v>
      </c>
      <c r="BG285" s="185">
        <f>IF(N285="zákl. přenesená",J285,0)</f>
        <v>0</v>
      </c>
      <c r="BH285" s="185">
        <f>IF(N285="sníž. přenesená",J285,0)</f>
        <v>0</v>
      </c>
      <c r="BI285" s="185">
        <f>IF(N285="nulová",J285,0)</f>
        <v>0</v>
      </c>
      <c r="BJ285" s="17" t="s">
        <v>86</v>
      </c>
      <c r="BK285" s="185">
        <f>ROUND(I285*H285,2)</f>
        <v>0</v>
      </c>
      <c r="BL285" s="17" t="s">
        <v>152</v>
      </c>
      <c r="BM285" s="17" t="s">
        <v>361</v>
      </c>
    </row>
    <row r="286" spans="2:47" s="1" customFormat="1" ht="29.25">
      <c r="B286" s="34"/>
      <c r="C286" s="35"/>
      <c r="D286" s="188" t="s">
        <v>214</v>
      </c>
      <c r="E286" s="35"/>
      <c r="F286" s="230" t="s">
        <v>362</v>
      </c>
      <c r="G286" s="35"/>
      <c r="H286" s="35"/>
      <c r="I286" s="103"/>
      <c r="J286" s="35"/>
      <c r="K286" s="35"/>
      <c r="L286" s="38"/>
      <c r="M286" s="231"/>
      <c r="N286" s="60"/>
      <c r="O286" s="60"/>
      <c r="P286" s="60"/>
      <c r="Q286" s="60"/>
      <c r="R286" s="60"/>
      <c r="S286" s="60"/>
      <c r="T286" s="61"/>
      <c r="AT286" s="17" t="s">
        <v>214</v>
      </c>
      <c r="AU286" s="17" t="s">
        <v>153</v>
      </c>
    </row>
    <row r="287" spans="2:65" s="1" customFormat="1" ht="16.5" customHeight="1">
      <c r="B287" s="34"/>
      <c r="C287" s="174" t="s">
        <v>363</v>
      </c>
      <c r="D287" s="174" t="s">
        <v>147</v>
      </c>
      <c r="E287" s="175" t="s">
        <v>364</v>
      </c>
      <c r="F287" s="176" t="s">
        <v>365</v>
      </c>
      <c r="G287" s="177" t="s">
        <v>150</v>
      </c>
      <c r="H287" s="178">
        <v>2755.172</v>
      </c>
      <c r="I287" s="179"/>
      <c r="J287" s="180">
        <f>ROUND(I287*H287,2)</f>
        <v>0</v>
      </c>
      <c r="K287" s="176" t="s">
        <v>151</v>
      </c>
      <c r="L287" s="38"/>
      <c r="M287" s="181" t="s">
        <v>19</v>
      </c>
      <c r="N287" s="182" t="s">
        <v>49</v>
      </c>
      <c r="O287" s="60"/>
      <c r="P287" s="183">
        <f>O287*H287</f>
        <v>0</v>
      </c>
      <c r="Q287" s="183">
        <v>0</v>
      </c>
      <c r="R287" s="183">
        <f>Q287*H287</f>
        <v>0</v>
      </c>
      <c r="S287" s="183">
        <v>0</v>
      </c>
      <c r="T287" s="184">
        <f>S287*H287</f>
        <v>0</v>
      </c>
      <c r="AR287" s="17" t="s">
        <v>152</v>
      </c>
      <c r="AT287" s="17" t="s">
        <v>147</v>
      </c>
      <c r="AU287" s="17" t="s">
        <v>153</v>
      </c>
      <c r="AY287" s="17" t="s">
        <v>142</v>
      </c>
      <c r="BE287" s="185">
        <f>IF(N287="základní",J287,0)</f>
        <v>0</v>
      </c>
      <c r="BF287" s="185">
        <f>IF(N287="snížená",J287,0)</f>
        <v>0</v>
      </c>
      <c r="BG287" s="185">
        <f>IF(N287="zákl. přenesená",J287,0)</f>
        <v>0</v>
      </c>
      <c r="BH287" s="185">
        <f>IF(N287="sníž. přenesená",J287,0)</f>
        <v>0</v>
      </c>
      <c r="BI287" s="185">
        <f>IF(N287="nulová",J287,0)</f>
        <v>0</v>
      </c>
      <c r="BJ287" s="17" t="s">
        <v>86</v>
      </c>
      <c r="BK287" s="185">
        <f>ROUND(I287*H287,2)</f>
        <v>0</v>
      </c>
      <c r="BL287" s="17" t="s">
        <v>152</v>
      </c>
      <c r="BM287" s="17" t="s">
        <v>366</v>
      </c>
    </row>
    <row r="288" spans="2:47" s="1" customFormat="1" ht="29.25">
      <c r="B288" s="34"/>
      <c r="C288" s="35"/>
      <c r="D288" s="188" t="s">
        <v>214</v>
      </c>
      <c r="E288" s="35"/>
      <c r="F288" s="230" t="s">
        <v>367</v>
      </c>
      <c r="G288" s="35"/>
      <c r="H288" s="35"/>
      <c r="I288" s="103"/>
      <c r="J288" s="35"/>
      <c r="K288" s="35"/>
      <c r="L288" s="38"/>
      <c r="M288" s="231"/>
      <c r="N288" s="60"/>
      <c r="O288" s="60"/>
      <c r="P288" s="60"/>
      <c r="Q288" s="60"/>
      <c r="R288" s="60"/>
      <c r="S288" s="60"/>
      <c r="T288" s="61"/>
      <c r="AT288" s="17" t="s">
        <v>214</v>
      </c>
      <c r="AU288" s="17" t="s">
        <v>153</v>
      </c>
    </row>
    <row r="289" spans="2:65" s="1" customFormat="1" ht="16.5" customHeight="1">
      <c r="B289" s="34"/>
      <c r="C289" s="174" t="s">
        <v>368</v>
      </c>
      <c r="D289" s="174" t="s">
        <v>147</v>
      </c>
      <c r="E289" s="175" t="s">
        <v>369</v>
      </c>
      <c r="F289" s="176" t="s">
        <v>370</v>
      </c>
      <c r="G289" s="177" t="s">
        <v>150</v>
      </c>
      <c r="H289" s="178">
        <v>330620.64</v>
      </c>
      <c r="I289" s="179"/>
      <c r="J289" s="180">
        <f>ROUND(I289*H289,2)</f>
        <v>0</v>
      </c>
      <c r="K289" s="176" t="s">
        <v>151</v>
      </c>
      <c r="L289" s="38"/>
      <c r="M289" s="181" t="s">
        <v>19</v>
      </c>
      <c r="N289" s="182" t="s">
        <v>49</v>
      </c>
      <c r="O289" s="60"/>
      <c r="P289" s="183">
        <f>O289*H289</f>
        <v>0</v>
      </c>
      <c r="Q289" s="183">
        <v>0</v>
      </c>
      <c r="R289" s="183">
        <f>Q289*H289</f>
        <v>0</v>
      </c>
      <c r="S289" s="183">
        <v>0</v>
      </c>
      <c r="T289" s="184">
        <f>S289*H289</f>
        <v>0</v>
      </c>
      <c r="AR289" s="17" t="s">
        <v>152</v>
      </c>
      <c r="AT289" s="17" t="s">
        <v>147</v>
      </c>
      <c r="AU289" s="17" t="s">
        <v>153</v>
      </c>
      <c r="AY289" s="17" t="s">
        <v>142</v>
      </c>
      <c r="BE289" s="185">
        <f>IF(N289="základní",J289,0)</f>
        <v>0</v>
      </c>
      <c r="BF289" s="185">
        <f>IF(N289="snížená",J289,0)</f>
        <v>0</v>
      </c>
      <c r="BG289" s="185">
        <f>IF(N289="zákl. přenesená",J289,0)</f>
        <v>0</v>
      </c>
      <c r="BH289" s="185">
        <f>IF(N289="sníž. přenesená",J289,0)</f>
        <v>0</v>
      </c>
      <c r="BI289" s="185">
        <f>IF(N289="nulová",J289,0)</f>
        <v>0</v>
      </c>
      <c r="BJ289" s="17" t="s">
        <v>86</v>
      </c>
      <c r="BK289" s="185">
        <f>ROUND(I289*H289,2)</f>
        <v>0</v>
      </c>
      <c r="BL289" s="17" t="s">
        <v>152</v>
      </c>
      <c r="BM289" s="17" t="s">
        <v>371</v>
      </c>
    </row>
    <row r="290" spans="2:47" s="1" customFormat="1" ht="29.25">
      <c r="B290" s="34"/>
      <c r="C290" s="35"/>
      <c r="D290" s="188" t="s">
        <v>214</v>
      </c>
      <c r="E290" s="35"/>
      <c r="F290" s="230" t="s">
        <v>367</v>
      </c>
      <c r="G290" s="35"/>
      <c r="H290" s="35"/>
      <c r="I290" s="103"/>
      <c r="J290" s="35"/>
      <c r="K290" s="35"/>
      <c r="L290" s="38"/>
      <c r="M290" s="231"/>
      <c r="N290" s="60"/>
      <c r="O290" s="60"/>
      <c r="P290" s="60"/>
      <c r="Q290" s="60"/>
      <c r="R290" s="60"/>
      <c r="S290" s="60"/>
      <c r="T290" s="61"/>
      <c r="AT290" s="17" t="s">
        <v>214</v>
      </c>
      <c r="AU290" s="17" t="s">
        <v>153</v>
      </c>
    </row>
    <row r="291" spans="2:65" s="1" customFormat="1" ht="16.5" customHeight="1">
      <c r="B291" s="34"/>
      <c r="C291" s="174" t="s">
        <v>372</v>
      </c>
      <c r="D291" s="174" t="s">
        <v>147</v>
      </c>
      <c r="E291" s="175" t="s">
        <v>373</v>
      </c>
      <c r="F291" s="176" t="s">
        <v>374</v>
      </c>
      <c r="G291" s="177" t="s">
        <v>150</v>
      </c>
      <c r="H291" s="178">
        <v>2755.172</v>
      </c>
      <c r="I291" s="179"/>
      <c r="J291" s="180">
        <f>ROUND(I291*H291,2)</f>
        <v>0</v>
      </c>
      <c r="K291" s="176" t="s">
        <v>151</v>
      </c>
      <c r="L291" s="38"/>
      <c r="M291" s="181" t="s">
        <v>19</v>
      </c>
      <c r="N291" s="182" t="s">
        <v>49</v>
      </c>
      <c r="O291" s="60"/>
      <c r="P291" s="183">
        <f>O291*H291</f>
        <v>0</v>
      </c>
      <c r="Q291" s="183">
        <v>0</v>
      </c>
      <c r="R291" s="183">
        <f>Q291*H291</f>
        <v>0</v>
      </c>
      <c r="S291" s="183">
        <v>0</v>
      </c>
      <c r="T291" s="184">
        <f>S291*H291</f>
        <v>0</v>
      </c>
      <c r="AR291" s="17" t="s">
        <v>152</v>
      </c>
      <c r="AT291" s="17" t="s">
        <v>147</v>
      </c>
      <c r="AU291" s="17" t="s">
        <v>153</v>
      </c>
      <c r="AY291" s="17" t="s">
        <v>142</v>
      </c>
      <c r="BE291" s="185">
        <f>IF(N291="základní",J291,0)</f>
        <v>0</v>
      </c>
      <c r="BF291" s="185">
        <f>IF(N291="snížená",J291,0)</f>
        <v>0</v>
      </c>
      <c r="BG291" s="185">
        <f>IF(N291="zákl. přenesená",J291,0)</f>
        <v>0</v>
      </c>
      <c r="BH291" s="185">
        <f>IF(N291="sníž. přenesená",J291,0)</f>
        <v>0</v>
      </c>
      <c r="BI291" s="185">
        <f>IF(N291="nulová",J291,0)</f>
        <v>0</v>
      </c>
      <c r="BJ291" s="17" t="s">
        <v>86</v>
      </c>
      <c r="BK291" s="185">
        <f>ROUND(I291*H291,2)</f>
        <v>0</v>
      </c>
      <c r="BL291" s="17" t="s">
        <v>152</v>
      </c>
      <c r="BM291" s="17" t="s">
        <v>375</v>
      </c>
    </row>
    <row r="292" spans="2:63" s="10" customFormat="1" ht="20.85" customHeight="1">
      <c r="B292" s="158"/>
      <c r="C292" s="159"/>
      <c r="D292" s="160" t="s">
        <v>77</v>
      </c>
      <c r="E292" s="172" t="s">
        <v>376</v>
      </c>
      <c r="F292" s="172" t="s">
        <v>377</v>
      </c>
      <c r="G292" s="159"/>
      <c r="H292" s="159"/>
      <c r="I292" s="162"/>
      <c r="J292" s="173">
        <f>BK292</f>
        <v>0</v>
      </c>
      <c r="K292" s="159"/>
      <c r="L292" s="164"/>
      <c r="M292" s="165"/>
      <c r="N292" s="166"/>
      <c r="O292" s="166"/>
      <c r="P292" s="167">
        <f>SUM(P293:P296)</f>
        <v>0</v>
      </c>
      <c r="Q292" s="166"/>
      <c r="R292" s="167">
        <f>SUM(R293:R296)</f>
        <v>0</v>
      </c>
      <c r="S292" s="166"/>
      <c r="T292" s="168">
        <f>SUM(T293:T296)</f>
        <v>0.9495300000000001</v>
      </c>
      <c r="AR292" s="169" t="s">
        <v>86</v>
      </c>
      <c r="AT292" s="170" t="s">
        <v>77</v>
      </c>
      <c r="AU292" s="170" t="s">
        <v>88</v>
      </c>
      <c r="AY292" s="169" t="s">
        <v>142</v>
      </c>
      <c r="BK292" s="171">
        <f>SUM(BK293:BK296)</f>
        <v>0</v>
      </c>
    </row>
    <row r="293" spans="2:65" s="1" customFormat="1" ht="16.5" customHeight="1">
      <c r="B293" s="34"/>
      <c r="C293" s="174" t="s">
        <v>378</v>
      </c>
      <c r="D293" s="174" t="s">
        <v>147</v>
      </c>
      <c r="E293" s="175" t="s">
        <v>379</v>
      </c>
      <c r="F293" s="176" t="s">
        <v>380</v>
      </c>
      <c r="G293" s="177" t="s">
        <v>150</v>
      </c>
      <c r="H293" s="178">
        <v>94.953</v>
      </c>
      <c r="I293" s="179"/>
      <c r="J293" s="180">
        <f>ROUND(I293*H293,2)</f>
        <v>0</v>
      </c>
      <c r="K293" s="176" t="s">
        <v>151</v>
      </c>
      <c r="L293" s="38"/>
      <c r="M293" s="181" t="s">
        <v>19</v>
      </c>
      <c r="N293" s="182" t="s">
        <v>49</v>
      </c>
      <c r="O293" s="60"/>
      <c r="P293" s="183">
        <f>O293*H293</f>
        <v>0</v>
      </c>
      <c r="Q293" s="183">
        <v>0</v>
      </c>
      <c r="R293" s="183">
        <f>Q293*H293</f>
        <v>0</v>
      </c>
      <c r="S293" s="183">
        <v>0.01</v>
      </c>
      <c r="T293" s="184">
        <f>S293*H293</f>
        <v>0.9495300000000001</v>
      </c>
      <c r="AR293" s="17" t="s">
        <v>152</v>
      </c>
      <c r="AT293" s="17" t="s">
        <v>147</v>
      </c>
      <c r="AU293" s="17" t="s">
        <v>153</v>
      </c>
      <c r="AY293" s="17" t="s">
        <v>142</v>
      </c>
      <c r="BE293" s="185">
        <f>IF(N293="základní",J293,0)</f>
        <v>0</v>
      </c>
      <c r="BF293" s="185">
        <f>IF(N293="snížená",J293,0)</f>
        <v>0</v>
      </c>
      <c r="BG293" s="185">
        <f>IF(N293="zákl. přenesená",J293,0)</f>
        <v>0</v>
      </c>
      <c r="BH293" s="185">
        <f>IF(N293="sníž. přenesená",J293,0)</f>
        <v>0</v>
      </c>
      <c r="BI293" s="185">
        <f>IF(N293="nulová",J293,0)</f>
        <v>0</v>
      </c>
      <c r="BJ293" s="17" t="s">
        <v>86</v>
      </c>
      <c r="BK293" s="185">
        <f>ROUND(I293*H293,2)</f>
        <v>0</v>
      </c>
      <c r="BL293" s="17" t="s">
        <v>152</v>
      </c>
      <c r="BM293" s="17" t="s">
        <v>381</v>
      </c>
    </row>
    <row r="294" spans="2:47" s="1" customFormat="1" ht="19.5">
      <c r="B294" s="34"/>
      <c r="C294" s="35"/>
      <c r="D294" s="188" t="s">
        <v>216</v>
      </c>
      <c r="E294" s="35"/>
      <c r="F294" s="230" t="s">
        <v>382</v>
      </c>
      <c r="G294" s="35"/>
      <c r="H294" s="35"/>
      <c r="I294" s="103"/>
      <c r="J294" s="35"/>
      <c r="K294" s="35"/>
      <c r="L294" s="38"/>
      <c r="M294" s="231"/>
      <c r="N294" s="60"/>
      <c r="O294" s="60"/>
      <c r="P294" s="60"/>
      <c r="Q294" s="60"/>
      <c r="R294" s="60"/>
      <c r="S294" s="60"/>
      <c r="T294" s="61"/>
      <c r="AT294" s="17" t="s">
        <v>216</v>
      </c>
      <c r="AU294" s="17" t="s">
        <v>153</v>
      </c>
    </row>
    <row r="295" spans="2:51" s="11" customFormat="1" ht="11.25">
      <c r="B295" s="186"/>
      <c r="C295" s="187"/>
      <c r="D295" s="188" t="s">
        <v>155</v>
      </c>
      <c r="E295" s="189" t="s">
        <v>19</v>
      </c>
      <c r="F295" s="190" t="s">
        <v>233</v>
      </c>
      <c r="G295" s="187"/>
      <c r="H295" s="189" t="s">
        <v>19</v>
      </c>
      <c r="I295" s="191"/>
      <c r="J295" s="187"/>
      <c r="K295" s="187"/>
      <c r="L295" s="192"/>
      <c r="M295" s="193"/>
      <c r="N295" s="194"/>
      <c r="O295" s="194"/>
      <c r="P295" s="194"/>
      <c r="Q295" s="194"/>
      <c r="R295" s="194"/>
      <c r="S295" s="194"/>
      <c r="T295" s="195"/>
      <c r="AT295" s="196" t="s">
        <v>155</v>
      </c>
      <c r="AU295" s="196" t="s">
        <v>153</v>
      </c>
      <c r="AV295" s="11" t="s">
        <v>86</v>
      </c>
      <c r="AW295" s="11" t="s">
        <v>38</v>
      </c>
      <c r="AX295" s="11" t="s">
        <v>78</v>
      </c>
      <c r="AY295" s="196" t="s">
        <v>142</v>
      </c>
    </row>
    <row r="296" spans="2:51" s="12" customFormat="1" ht="11.25">
      <c r="B296" s="197"/>
      <c r="C296" s="198"/>
      <c r="D296" s="188" t="s">
        <v>155</v>
      </c>
      <c r="E296" s="199" t="s">
        <v>19</v>
      </c>
      <c r="F296" s="200" t="s">
        <v>234</v>
      </c>
      <c r="G296" s="198"/>
      <c r="H296" s="201">
        <v>94.953</v>
      </c>
      <c r="I296" s="202"/>
      <c r="J296" s="198"/>
      <c r="K296" s="198"/>
      <c r="L296" s="203"/>
      <c r="M296" s="204"/>
      <c r="N296" s="205"/>
      <c r="O296" s="205"/>
      <c r="P296" s="205"/>
      <c r="Q296" s="205"/>
      <c r="R296" s="205"/>
      <c r="S296" s="205"/>
      <c r="T296" s="206"/>
      <c r="AT296" s="207" t="s">
        <v>155</v>
      </c>
      <c r="AU296" s="207" t="s">
        <v>153</v>
      </c>
      <c r="AV296" s="12" t="s">
        <v>88</v>
      </c>
      <c r="AW296" s="12" t="s">
        <v>38</v>
      </c>
      <c r="AX296" s="12" t="s">
        <v>86</v>
      </c>
      <c r="AY296" s="207" t="s">
        <v>142</v>
      </c>
    </row>
    <row r="297" spans="2:63" s="10" customFormat="1" ht="20.85" customHeight="1">
      <c r="B297" s="158"/>
      <c r="C297" s="159"/>
      <c r="D297" s="160" t="s">
        <v>77</v>
      </c>
      <c r="E297" s="172" t="s">
        <v>383</v>
      </c>
      <c r="F297" s="172" t="s">
        <v>384</v>
      </c>
      <c r="G297" s="159"/>
      <c r="H297" s="159"/>
      <c r="I297" s="162"/>
      <c r="J297" s="173">
        <f>BK297</f>
        <v>0</v>
      </c>
      <c r="K297" s="159"/>
      <c r="L297" s="164"/>
      <c r="M297" s="165"/>
      <c r="N297" s="166"/>
      <c r="O297" s="166"/>
      <c r="P297" s="167">
        <f>SUM(P298:P310)</f>
        <v>0</v>
      </c>
      <c r="Q297" s="166"/>
      <c r="R297" s="167">
        <f>SUM(R298:R310)</f>
        <v>0.37278</v>
      </c>
      <c r="S297" s="166"/>
      <c r="T297" s="168">
        <f>SUM(T298:T310)</f>
        <v>0</v>
      </c>
      <c r="AR297" s="169" t="s">
        <v>86</v>
      </c>
      <c r="AT297" s="170" t="s">
        <v>77</v>
      </c>
      <c r="AU297" s="170" t="s">
        <v>88</v>
      </c>
      <c r="AY297" s="169" t="s">
        <v>142</v>
      </c>
      <c r="BK297" s="171">
        <f>SUM(BK298:BK310)</f>
        <v>0</v>
      </c>
    </row>
    <row r="298" spans="2:65" s="1" customFormat="1" ht="16.5" customHeight="1">
      <c r="B298" s="34"/>
      <c r="C298" s="174" t="s">
        <v>385</v>
      </c>
      <c r="D298" s="174" t="s">
        <v>147</v>
      </c>
      <c r="E298" s="175" t="s">
        <v>386</v>
      </c>
      <c r="F298" s="176" t="s">
        <v>387</v>
      </c>
      <c r="G298" s="177" t="s">
        <v>150</v>
      </c>
      <c r="H298" s="178">
        <v>9</v>
      </c>
      <c r="I298" s="179"/>
      <c r="J298" s="180">
        <f>ROUND(I298*H298,2)</f>
        <v>0</v>
      </c>
      <c r="K298" s="176" t="s">
        <v>151</v>
      </c>
      <c r="L298" s="38"/>
      <c r="M298" s="181" t="s">
        <v>19</v>
      </c>
      <c r="N298" s="182" t="s">
        <v>49</v>
      </c>
      <c r="O298" s="60"/>
      <c r="P298" s="183">
        <f>O298*H298</f>
        <v>0</v>
      </c>
      <c r="Q298" s="183">
        <v>0.03885</v>
      </c>
      <c r="R298" s="183">
        <f>Q298*H298</f>
        <v>0.34965</v>
      </c>
      <c r="S298" s="183">
        <v>0</v>
      </c>
      <c r="T298" s="184">
        <f>S298*H298</f>
        <v>0</v>
      </c>
      <c r="AR298" s="17" t="s">
        <v>152</v>
      </c>
      <c r="AT298" s="17" t="s">
        <v>147</v>
      </c>
      <c r="AU298" s="17" t="s">
        <v>153</v>
      </c>
      <c r="AY298" s="17" t="s">
        <v>142</v>
      </c>
      <c r="BE298" s="185">
        <f>IF(N298="základní",J298,0)</f>
        <v>0</v>
      </c>
      <c r="BF298" s="185">
        <f>IF(N298="snížená",J298,0)</f>
        <v>0</v>
      </c>
      <c r="BG298" s="185">
        <f>IF(N298="zákl. přenesená",J298,0)</f>
        <v>0</v>
      </c>
      <c r="BH298" s="185">
        <f>IF(N298="sníž. přenesená",J298,0)</f>
        <v>0</v>
      </c>
      <c r="BI298" s="185">
        <f>IF(N298="nulová",J298,0)</f>
        <v>0</v>
      </c>
      <c r="BJ298" s="17" t="s">
        <v>86</v>
      </c>
      <c r="BK298" s="185">
        <f>ROUND(I298*H298,2)</f>
        <v>0</v>
      </c>
      <c r="BL298" s="17" t="s">
        <v>152</v>
      </c>
      <c r="BM298" s="17" t="s">
        <v>388</v>
      </c>
    </row>
    <row r="299" spans="2:47" s="1" customFormat="1" ht="107.25">
      <c r="B299" s="34"/>
      <c r="C299" s="35"/>
      <c r="D299" s="188" t="s">
        <v>214</v>
      </c>
      <c r="E299" s="35"/>
      <c r="F299" s="230" t="s">
        <v>389</v>
      </c>
      <c r="G299" s="35"/>
      <c r="H299" s="35"/>
      <c r="I299" s="103"/>
      <c r="J299" s="35"/>
      <c r="K299" s="35"/>
      <c r="L299" s="38"/>
      <c r="M299" s="231"/>
      <c r="N299" s="60"/>
      <c r="O299" s="60"/>
      <c r="P299" s="60"/>
      <c r="Q299" s="60"/>
      <c r="R299" s="60"/>
      <c r="S299" s="60"/>
      <c r="T299" s="61"/>
      <c r="AT299" s="17" t="s">
        <v>214</v>
      </c>
      <c r="AU299" s="17" t="s">
        <v>153</v>
      </c>
    </row>
    <row r="300" spans="2:47" s="1" customFormat="1" ht="19.5">
      <c r="B300" s="34"/>
      <c r="C300" s="35"/>
      <c r="D300" s="188" t="s">
        <v>216</v>
      </c>
      <c r="E300" s="35"/>
      <c r="F300" s="230" t="s">
        <v>390</v>
      </c>
      <c r="G300" s="35"/>
      <c r="H300" s="35"/>
      <c r="I300" s="103"/>
      <c r="J300" s="35"/>
      <c r="K300" s="35"/>
      <c r="L300" s="38"/>
      <c r="M300" s="231"/>
      <c r="N300" s="60"/>
      <c r="O300" s="60"/>
      <c r="P300" s="60"/>
      <c r="Q300" s="60"/>
      <c r="R300" s="60"/>
      <c r="S300" s="60"/>
      <c r="T300" s="61"/>
      <c r="AT300" s="17" t="s">
        <v>216</v>
      </c>
      <c r="AU300" s="17" t="s">
        <v>153</v>
      </c>
    </row>
    <row r="301" spans="2:51" s="11" customFormat="1" ht="11.25">
      <c r="B301" s="186"/>
      <c r="C301" s="187"/>
      <c r="D301" s="188" t="s">
        <v>155</v>
      </c>
      <c r="E301" s="189" t="s">
        <v>19</v>
      </c>
      <c r="F301" s="190" t="s">
        <v>391</v>
      </c>
      <c r="G301" s="187"/>
      <c r="H301" s="189" t="s">
        <v>19</v>
      </c>
      <c r="I301" s="191"/>
      <c r="J301" s="187"/>
      <c r="K301" s="187"/>
      <c r="L301" s="192"/>
      <c r="M301" s="193"/>
      <c r="N301" s="194"/>
      <c r="O301" s="194"/>
      <c r="P301" s="194"/>
      <c r="Q301" s="194"/>
      <c r="R301" s="194"/>
      <c r="S301" s="194"/>
      <c r="T301" s="195"/>
      <c r="AT301" s="196" t="s">
        <v>155</v>
      </c>
      <c r="AU301" s="196" t="s">
        <v>153</v>
      </c>
      <c r="AV301" s="11" t="s">
        <v>86</v>
      </c>
      <c r="AW301" s="11" t="s">
        <v>38</v>
      </c>
      <c r="AX301" s="11" t="s">
        <v>78</v>
      </c>
      <c r="AY301" s="196" t="s">
        <v>142</v>
      </c>
    </row>
    <row r="302" spans="2:51" s="12" customFormat="1" ht="11.25">
      <c r="B302" s="197"/>
      <c r="C302" s="198"/>
      <c r="D302" s="188" t="s">
        <v>155</v>
      </c>
      <c r="E302" s="199" t="s">
        <v>19</v>
      </c>
      <c r="F302" s="200" t="s">
        <v>263</v>
      </c>
      <c r="G302" s="198"/>
      <c r="H302" s="201">
        <v>9</v>
      </c>
      <c r="I302" s="202"/>
      <c r="J302" s="198"/>
      <c r="K302" s="198"/>
      <c r="L302" s="203"/>
      <c r="M302" s="204"/>
      <c r="N302" s="205"/>
      <c r="O302" s="205"/>
      <c r="P302" s="205"/>
      <c r="Q302" s="205"/>
      <c r="R302" s="205"/>
      <c r="S302" s="205"/>
      <c r="T302" s="206"/>
      <c r="AT302" s="207" t="s">
        <v>155</v>
      </c>
      <c r="AU302" s="207" t="s">
        <v>153</v>
      </c>
      <c r="AV302" s="12" t="s">
        <v>88</v>
      </c>
      <c r="AW302" s="12" t="s">
        <v>38</v>
      </c>
      <c r="AX302" s="12" t="s">
        <v>86</v>
      </c>
      <c r="AY302" s="207" t="s">
        <v>142</v>
      </c>
    </row>
    <row r="303" spans="2:65" s="1" customFormat="1" ht="16.5" customHeight="1">
      <c r="B303" s="34"/>
      <c r="C303" s="174" t="s">
        <v>392</v>
      </c>
      <c r="D303" s="174" t="s">
        <v>147</v>
      </c>
      <c r="E303" s="175" t="s">
        <v>393</v>
      </c>
      <c r="F303" s="176" t="s">
        <v>394</v>
      </c>
      <c r="G303" s="177" t="s">
        <v>150</v>
      </c>
      <c r="H303" s="178">
        <v>9</v>
      </c>
      <c r="I303" s="179"/>
      <c r="J303" s="180">
        <f>ROUND(I303*H303,2)</f>
        <v>0</v>
      </c>
      <c r="K303" s="176" t="s">
        <v>151</v>
      </c>
      <c r="L303" s="38"/>
      <c r="M303" s="181" t="s">
        <v>19</v>
      </c>
      <c r="N303" s="182" t="s">
        <v>49</v>
      </c>
      <c r="O303" s="60"/>
      <c r="P303" s="183">
        <f>O303*H303</f>
        <v>0</v>
      </c>
      <c r="Q303" s="183">
        <v>0</v>
      </c>
      <c r="R303" s="183">
        <f>Q303*H303</f>
        <v>0</v>
      </c>
      <c r="S303" s="183">
        <v>0</v>
      </c>
      <c r="T303" s="184">
        <f>S303*H303</f>
        <v>0</v>
      </c>
      <c r="AR303" s="17" t="s">
        <v>152</v>
      </c>
      <c r="AT303" s="17" t="s">
        <v>147</v>
      </c>
      <c r="AU303" s="17" t="s">
        <v>153</v>
      </c>
      <c r="AY303" s="17" t="s">
        <v>142</v>
      </c>
      <c r="BE303" s="185">
        <f>IF(N303="základní",J303,0)</f>
        <v>0</v>
      </c>
      <c r="BF303" s="185">
        <f>IF(N303="snížená",J303,0)</f>
        <v>0</v>
      </c>
      <c r="BG303" s="185">
        <f>IF(N303="zákl. přenesená",J303,0)</f>
        <v>0</v>
      </c>
      <c r="BH303" s="185">
        <f>IF(N303="sníž. přenesená",J303,0)</f>
        <v>0</v>
      </c>
      <c r="BI303" s="185">
        <f>IF(N303="nulová",J303,0)</f>
        <v>0</v>
      </c>
      <c r="BJ303" s="17" t="s">
        <v>86</v>
      </c>
      <c r="BK303" s="185">
        <f>ROUND(I303*H303,2)</f>
        <v>0</v>
      </c>
      <c r="BL303" s="17" t="s">
        <v>152</v>
      </c>
      <c r="BM303" s="17" t="s">
        <v>395</v>
      </c>
    </row>
    <row r="304" spans="2:47" s="1" customFormat="1" ht="107.25">
      <c r="B304" s="34"/>
      <c r="C304" s="35"/>
      <c r="D304" s="188" t="s">
        <v>214</v>
      </c>
      <c r="E304" s="35"/>
      <c r="F304" s="230" t="s">
        <v>389</v>
      </c>
      <c r="G304" s="35"/>
      <c r="H304" s="35"/>
      <c r="I304" s="103"/>
      <c r="J304" s="35"/>
      <c r="K304" s="35"/>
      <c r="L304" s="38"/>
      <c r="M304" s="231"/>
      <c r="N304" s="60"/>
      <c r="O304" s="60"/>
      <c r="P304" s="60"/>
      <c r="Q304" s="60"/>
      <c r="R304" s="60"/>
      <c r="S304" s="60"/>
      <c r="T304" s="61"/>
      <c r="AT304" s="17" t="s">
        <v>214</v>
      </c>
      <c r="AU304" s="17" t="s">
        <v>153</v>
      </c>
    </row>
    <row r="305" spans="2:65" s="1" customFormat="1" ht="16.5" customHeight="1">
      <c r="B305" s="34"/>
      <c r="C305" s="174" t="s">
        <v>396</v>
      </c>
      <c r="D305" s="174" t="s">
        <v>147</v>
      </c>
      <c r="E305" s="175" t="s">
        <v>397</v>
      </c>
      <c r="F305" s="176" t="s">
        <v>398</v>
      </c>
      <c r="G305" s="177" t="s">
        <v>150</v>
      </c>
      <c r="H305" s="178">
        <v>9</v>
      </c>
      <c r="I305" s="179"/>
      <c r="J305" s="180">
        <f>ROUND(I305*H305,2)</f>
        <v>0</v>
      </c>
      <c r="K305" s="176" t="s">
        <v>151</v>
      </c>
      <c r="L305" s="38"/>
      <c r="M305" s="181" t="s">
        <v>19</v>
      </c>
      <c r="N305" s="182" t="s">
        <v>49</v>
      </c>
      <c r="O305" s="60"/>
      <c r="P305" s="183">
        <f>O305*H305</f>
        <v>0</v>
      </c>
      <c r="Q305" s="183">
        <v>0.00099</v>
      </c>
      <c r="R305" s="183">
        <f>Q305*H305</f>
        <v>0.00891</v>
      </c>
      <c r="S305" s="183">
        <v>0</v>
      </c>
      <c r="T305" s="184">
        <f>S305*H305</f>
        <v>0</v>
      </c>
      <c r="AR305" s="17" t="s">
        <v>152</v>
      </c>
      <c r="AT305" s="17" t="s">
        <v>147</v>
      </c>
      <c r="AU305" s="17" t="s">
        <v>153</v>
      </c>
      <c r="AY305" s="17" t="s">
        <v>142</v>
      </c>
      <c r="BE305" s="185">
        <f>IF(N305="základní",J305,0)</f>
        <v>0</v>
      </c>
      <c r="BF305" s="185">
        <f>IF(N305="snížená",J305,0)</f>
        <v>0</v>
      </c>
      <c r="BG305" s="185">
        <f>IF(N305="zákl. přenesená",J305,0)</f>
        <v>0</v>
      </c>
      <c r="BH305" s="185">
        <f>IF(N305="sníž. přenesená",J305,0)</f>
        <v>0</v>
      </c>
      <c r="BI305" s="185">
        <f>IF(N305="nulová",J305,0)</f>
        <v>0</v>
      </c>
      <c r="BJ305" s="17" t="s">
        <v>86</v>
      </c>
      <c r="BK305" s="185">
        <f>ROUND(I305*H305,2)</f>
        <v>0</v>
      </c>
      <c r="BL305" s="17" t="s">
        <v>152</v>
      </c>
      <c r="BM305" s="17" t="s">
        <v>399</v>
      </c>
    </row>
    <row r="306" spans="2:47" s="1" customFormat="1" ht="39">
      <c r="B306" s="34"/>
      <c r="C306" s="35"/>
      <c r="D306" s="188" t="s">
        <v>214</v>
      </c>
      <c r="E306" s="35"/>
      <c r="F306" s="230" t="s">
        <v>400</v>
      </c>
      <c r="G306" s="35"/>
      <c r="H306" s="35"/>
      <c r="I306" s="103"/>
      <c r="J306" s="35"/>
      <c r="K306" s="35"/>
      <c r="L306" s="38"/>
      <c r="M306" s="231"/>
      <c r="N306" s="60"/>
      <c r="O306" s="60"/>
      <c r="P306" s="60"/>
      <c r="Q306" s="60"/>
      <c r="R306" s="60"/>
      <c r="S306" s="60"/>
      <c r="T306" s="61"/>
      <c r="AT306" s="17" t="s">
        <v>214</v>
      </c>
      <c r="AU306" s="17" t="s">
        <v>153</v>
      </c>
    </row>
    <row r="307" spans="2:65" s="1" customFormat="1" ht="16.5" customHeight="1">
      <c r="B307" s="34"/>
      <c r="C307" s="174" t="s">
        <v>401</v>
      </c>
      <c r="D307" s="174" t="s">
        <v>147</v>
      </c>
      <c r="E307" s="175" t="s">
        <v>402</v>
      </c>
      <c r="F307" s="176" t="s">
        <v>403</v>
      </c>
      <c r="G307" s="177" t="s">
        <v>150</v>
      </c>
      <c r="H307" s="178">
        <v>9</v>
      </c>
      <c r="I307" s="179"/>
      <c r="J307" s="180">
        <f>ROUND(I307*H307,2)</f>
        <v>0</v>
      </c>
      <c r="K307" s="176" t="s">
        <v>151</v>
      </c>
      <c r="L307" s="38"/>
      <c r="M307" s="181" t="s">
        <v>19</v>
      </c>
      <c r="N307" s="182" t="s">
        <v>49</v>
      </c>
      <c r="O307" s="60"/>
      <c r="P307" s="183">
        <f>O307*H307</f>
        <v>0</v>
      </c>
      <c r="Q307" s="183">
        <v>0</v>
      </c>
      <c r="R307" s="183">
        <f>Q307*H307</f>
        <v>0</v>
      </c>
      <c r="S307" s="183">
        <v>0</v>
      </c>
      <c r="T307" s="184">
        <f>S307*H307</f>
        <v>0</v>
      </c>
      <c r="AR307" s="17" t="s">
        <v>152</v>
      </c>
      <c r="AT307" s="17" t="s">
        <v>147</v>
      </c>
      <c r="AU307" s="17" t="s">
        <v>153</v>
      </c>
      <c r="AY307" s="17" t="s">
        <v>142</v>
      </c>
      <c r="BE307" s="185">
        <f>IF(N307="základní",J307,0)</f>
        <v>0</v>
      </c>
      <c r="BF307" s="185">
        <f>IF(N307="snížená",J307,0)</f>
        <v>0</v>
      </c>
      <c r="BG307" s="185">
        <f>IF(N307="zákl. přenesená",J307,0)</f>
        <v>0</v>
      </c>
      <c r="BH307" s="185">
        <f>IF(N307="sníž. přenesená",J307,0)</f>
        <v>0</v>
      </c>
      <c r="BI307" s="185">
        <f>IF(N307="nulová",J307,0)</f>
        <v>0</v>
      </c>
      <c r="BJ307" s="17" t="s">
        <v>86</v>
      </c>
      <c r="BK307" s="185">
        <f>ROUND(I307*H307,2)</f>
        <v>0</v>
      </c>
      <c r="BL307" s="17" t="s">
        <v>152</v>
      </c>
      <c r="BM307" s="17" t="s">
        <v>404</v>
      </c>
    </row>
    <row r="308" spans="2:47" s="1" customFormat="1" ht="39">
      <c r="B308" s="34"/>
      <c r="C308" s="35"/>
      <c r="D308" s="188" t="s">
        <v>214</v>
      </c>
      <c r="E308" s="35"/>
      <c r="F308" s="230" t="s">
        <v>400</v>
      </c>
      <c r="G308" s="35"/>
      <c r="H308" s="35"/>
      <c r="I308" s="103"/>
      <c r="J308" s="35"/>
      <c r="K308" s="35"/>
      <c r="L308" s="38"/>
      <c r="M308" s="231"/>
      <c r="N308" s="60"/>
      <c r="O308" s="60"/>
      <c r="P308" s="60"/>
      <c r="Q308" s="60"/>
      <c r="R308" s="60"/>
      <c r="S308" s="60"/>
      <c r="T308" s="61"/>
      <c r="AT308" s="17" t="s">
        <v>214</v>
      </c>
      <c r="AU308" s="17" t="s">
        <v>153</v>
      </c>
    </row>
    <row r="309" spans="2:65" s="1" customFormat="1" ht="16.5" customHeight="1">
      <c r="B309" s="34"/>
      <c r="C309" s="174" t="s">
        <v>405</v>
      </c>
      <c r="D309" s="174" t="s">
        <v>147</v>
      </c>
      <c r="E309" s="175" t="s">
        <v>406</v>
      </c>
      <c r="F309" s="176" t="s">
        <v>407</v>
      </c>
      <c r="G309" s="177" t="s">
        <v>150</v>
      </c>
      <c r="H309" s="178">
        <v>9</v>
      </c>
      <c r="I309" s="179"/>
      <c r="J309" s="180">
        <f>ROUND(I309*H309,2)</f>
        <v>0</v>
      </c>
      <c r="K309" s="176" t="s">
        <v>151</v>
      </c>
      <c r="L309" s="38"/>
      <c r="M309" s="181" t="s">
        <v>19</v>
      </c>
      <c r="N309" s="182" t="s">
        <v>49</v>
      </c>
      <c r="O309" s="60"/>
      <c r="P309" s="183">
        <f>O309*H309</f>
        <v>0</v>
      </c>
      <c r="Q309" s="183">
        <v>0.00158</v>
      </c>
      <c r="R309" s="183">
        <f>Q309*H309</f>
        <v>0.01422</v>
      </c>
      <c r="S309" s="183">
        <v>0</v>
      </c>
      <c r="T309" s="184">
        <f>S309*H309</f>
        <v>0</v>
      </c>
      <c r="AR309" s="17" t="s">
        <v>152</v>
      </c>
      <c r="AT309" s="17" t="s">
        <v>147</v>
      </c>
      <c r="AU309" s="17" t="s">
        <v>153</v>
      </c>
      <c r="AY309" s="17" t="s">
        <v>142</v>
      </c>
      <c r="BE309" s="185">
        <f>IF(N309="základní",J309,0)</f>
        <v>0</v>
      </c>
      <c r="BF309" s="185">
        <f>IF(N309="snížená",J309,0)</f>
        <v>0</v>
      </c>
      <c r="BG309" s="185">
        <f>IF(N309="zákl. přenesená",J309,0)</f>
        <v>0</v>
      </c>
      <c r="BH309" s="185">
        <f>IF(N309="sníž. přenesená",J309,0)</f>
        <v>0</v>
      </c>
      <c r="BI309" s="185">
        <f>IF(N309="nulová",J309,0)</f>
        <v>0</v>
      </c>
      <c r="BJ309" s="17" t="s">
        <v>86</v>
      </c>
      <c r="BK309" s="185">
        <f>ROUND(I309*H309,2)</f>
        <v>0</v>
      </c>
      <c r="BL309" s="17" t="s">
        <v>152</v>
      </c>
      <c r="BM309" s="17" t="s">
        <v>408</v>
      </c>
    </row>
    <row r="310" spans="2:65" s="1" customFormat="1" ht="16.5" customHeight="1">
      <c r="B310" s="34"/>
      <c r="C310" s="174" t="s">
        <v>409</v>
      </c>
      <c r="D310" s="174" t="s">
        <v>147</v>
      </c>
      <c r="E310" s="175" t="s">
        <v>410</v>
      </c>
      <c r="F310" s="176" t="s">
        <v>411</v>
      </c>
      <c r="G310" s="177" t="s">
        <v>150</v>
      </c>
      <c r="H310" s="178">
        <v>9</v>
      </c>
      <c r="I310" s="179"/>
      <c r="J310" s="180">
        <f>ROUND(I310*H310,2)</f>
        <v>0</v>
      </c>
      <c r="K310" s="176" t="s">
        <v>151</v>
      </c>
      <c r="L310" s="38"/>
      <c r="M310" s="181" t="s">
        <v>19</v>
      </c>
      <c r="N310" s="182" t="s">
        <v>49</v>
      </c>
      <c r="O310" s="60"/>
      <c r="P310" s="183">
        <f>O310*H310</f>
        <v>0</v>
      </c>
      <c r="Q310" s="183">
        <v>0</v>
      </c>
      <c r="R310" s="183">
        <f>Q310*H310</f>
        <v>0</v>
      </c>
      <c r="S310" s="183">
        <v>0</v>
      </c>
      <c r="T310" s="184">
        <f>S310*H310</f>
        <v>0</v>
      </c>
      <c r="AR310" s="17" t="s">
        <v>152</v>
      </c>
      <c r="AT310" s="17" t="s">
        <v>147</v>
      </c>
      <c r="AU310" s="17" t="s">
        <v>153</v>
      </c>
      <c r="AY310" s="17" t="s">
        <v>142</v>
      </c>
      <c r="BE310" s="185">
        <f>IF(N310="základní",J310,0)</f>
        <v>0</v>
      </c>
      <c r="BF310" s="185">
        <f>IF(N310="snížená",J310,0)</f>
        <v>0</v>
      </c>
      <c r="BG310" s="185">
        <f>IF(N310="zákl. přenesená",J310,0)</f>
        <v>0</v>
      </c>
      <c r="BH310" s="185">
        <f>IF(N310="sníž. přenesená",J310,0)</f>
        <v>0</v>
      </c>
      <c r="BI310" s="185">
        <f>IF(N310="nulová",J310,0)</f>
        <v>0</v>
      </c>
      <c r="BJ310" s="17" t="s">
        <v>86</v>
      </c>
      <c r="BK310" s="185">
        <f>ROUND(I310*H310,2)</f>
        <v>0</v>
      </c>
      <c r="BL310" s="17" t="s">
        <v>152</v>
      </c>
      <c r="BM310" s="17" t="s">
        <v>412</v>
      </c>
    </row>
    <row r="311" spans="2:63" s="10" customFormat="1" ht="22.9" customHeight="1">
      <c r="B311" s="158"/>
      <c r="C311" s="159"/>
      <c r="D311" s="160" t="s">
        <v>77</v>
      </c>
      <c r="E311" s="172" t="s">
        <v>413</v>
      </c>
      <c r="F311" s="172" t="s">
        <v>414</v>
      </c>
      <c r="G311" s="159"/>
      <c r="H311" s="159"/>
      <c r="I311" s="162"/>
      <c r="J311" s="173">
        <f>BK311</f>
        <v>0</v>
      </c>
      <c r="K311" s="159"/>
      <c r="L311" s="164"/>
      <c r="M311" s="165"/>
      <c r="N311" s="166"/>
      <c r="O311" s="166"/>
      <c r="P311" s="167">
        <f>SUM(P312:P322)</f>
        <v>0</v>
      </c>
      <c r="Q311" s="166"/>
      <c r="R311" s="167">
        <f>SUM(R312:R322)</f>
        <v>0</v>
      </c>
      <c r="S311" s="166"/>
      <c r="T311" s="168">
        <f>SUM(T312:T322)</f>
        <v>0</v>
      </c>
      <c r="AR311" s="169" t="s">
        <v>86</v>
      </c>
      <c r="AT311" s="170" t="s">
        <v>77</v>
      </c>
      <c r="AU311" s="170" t="s">
        <v>86</v>
      </c>
      <c r="AY311" s="169" t="s">
        <v>142</v>
      </c>
      <c r="BK311" s="171">
        <f>SUM(BK312:BK322)</f>
        <v>0</v>
      </c>
    </row>
    <row r="312" spans="2:65" s="1" customFormat="1" ht="22.5" customHeight="1">
      <c r="B312" s="34"/>
      <c r="C312" s="174" t="s">
        <v>415</v>
      </c>
      <c r="D312" s="174" t="s">
        <v>147</v>
      </c>
      <c r="E312" s="175" t="s">
        <v>416</v>
      </c>
      <c r="F312" s="176" t="s">
        <v>417</v>
      </c>
      <c r="G312" s="177" t="s">
        <v>418</v>
      </c>
      <c r="H312" s="178">
        <v>10.192</v>
      </c>
      <c r="I312" s="179"/>
      <c r="J312" s="180">
        <f>ROUND(I312*H312,2)</f>
        <v>0</v>
      </c>
      <c r="K312" s="176" t="s">
        <v>151</v>
      </c>
      <c r="L312" s="38"/>
      <c r="M312" s="181" t="s">
        <v>19</v>
      </c>
      <c r="N312" s="182" t="s">
        <v>49</v>
      </c>
      <c r="O312" s="60"/>
      <c r="P312" s="183">
        <f>O312*H312</f>
        <v>0</v>
      </c>
      <c r="Q312" s="183">
        <v>0</v>
      </c>
      <c r="R312" s="183">
        <f>Q312*H312</f>
        <v>0</v>
      </c>
      <c r="S312" s="183">
        <v>0</v>
      </c>
      <c r="T312" s="184">
        <f>S312*H312</f>
        <v>0</v>
      </c>
      <c r="AR312" s="17" t="s">
        <v>152</v>
      </c>
      <c r="AT312" s="17" t="s">
        <v>147</v>
      </c>
      <c r="AU312" s="17" t="s">
        <v>88</v>
      </c>
      <c r="AY312" s="17" t="s">
        <v>142</v>
      </c>
      <c r="BE312" s="185">
        <f>IF(N312="základní",J312,0)</f>
        <v>0</v>
      </c>
      <c r="BF312" s="185">
        <f>IF(N312="snížená",J312,0)</f>
        <v>0</v>
      </c>
      <c r="BG312" s="185">
        <f>IF(N312="zákl. přenesená",J312,0)</f>
        <v>0</v>
      </c>
      <c r="BH312" s="185">
        <f>IF(N312="sníž. přenesená",J312,0)</f>
        <v>0</v>
      </c>
      <c r="BI312" s="185">
        <f>IF(N312="nulová",J312,0)</f>
        <v>0</v>
      </c>
      <c r="BJ312" s="17" t="s">
        <v>86</v>
      </c>
      <c r="BK312" s="185">
        <f>ROUND(I312*H312,2)</f>
        <v>0</v>
      </c>
      <c r="BL312" s="17" t="s">
        <v>152</v>
      </c>
      <c r="BM312" s="17" t="s">
        <v>419</v>
      </c>
    </row>
    <row r="313" spans="2:47" s="1" customFormat="1" ht="107.25">
      <c r="B313" s="34"/>
      <c r="C313" s="35"/>
      <c r="D313" s="188" t="s">
        <v>214</v>
      </c>
      <c r="E313" s="35"/>
      <c r="F313" s="230" t="s">
        <v>420</v>
      </c>
      <c r="G313" s="35"/>
      <c r="H313" s="35"/>
      <c r="I313" s="103"/>
      <c r="J313" s="35"/>
      <c r="K313" s="35"/>
      <c r="L313" s="38"/>
      <c r="M313" s="231"/>
      <c r="N313" s="60"/>
      <c r="O313" s="60"/>
      <c r="P313" s="60"/>
      <c r="Q313" s="60"/>
      <c r="R313" s="60"/>
      <c r="S313" s="60"/>
      <c r="T313" s="61"/>
      <c r="AT313" s="17" t="s">
        <v>214</v>
      </c>
      <c r="AU313" s="17" t="s">
        <v>88</v>
      </c>
    </row>
    <row r="314" spans="2:65" s="1" customFormat="1" ht="16.5" customHeight="1">
      <c r="B314" s="34"/>
      <c r="C314" s="174" t="s">
        <v>421</v>
      </c>
      <c r="D314" s="174" t="s">
        <v>147</v>
      </c>
      <c r="E314" s="175" t="s">
        <v>422</v>
      </c>
      <c r="F314" s="176" t="s">
        <v>423</v>
      </c>
      <c r="G314" s="177" t="s">
        <v>418</v>
      </c>
      <c r="H314" s="178">
        <v>10.192</v>
      </c>
      <c r="I314" s="179"/>
      <c r="J314" s="180">
        <f>ROUND(I314*H314,2)</f>
        <v>0</v>
      </c>
      <c r="K314" s="176" t="s">
        <v>151</v>
      </c>
      <c r="L314" s="38"/>
      <c r="M314" s="181" t="s">
        <v>19</v>
      </c>
      <c r="N314" s="182" t="s">
        <v>49</v>
      </c>
      <c r="O314" s="60"/>
      <c r="P314" s="183">
        <f>O314*H314</f>
        <v>0</v>
      </c>
      <c r="Q314" s="183">
        <v>0</v>
      </c>
      <c r="R314" s="183">
        <f>Q314*H314</f>
        <v>0</v>
      </c>
      <c r="S314" s="183">
        <v>0</v>
      </c>
      <c r="T314" s="184">
        <f>S314*H314</f>
        <v>0</v>
      </c>
      <c r="AR314" s="17" t="s">
        <v>152</v>
      </c>
      <c r="AT314" s="17" t="s">
        <v>147</v>
      </c>
      <c r="AU314" s="17" t="s">
        <v>88</v>
      </c>
      <c r="AY314" s="17" t="s">
        <v>142</v>
      </c>
      <c r="BE314" s="185">
        <f>IF(N314="základní",J314,0)</f>
        <v>0</v>
      </c>
      <c r="BF314" s="185">
        <f>IF(N314="snížená",J314,0)</f>
        <v>0</v>
      </c>
      <c r="BG314" s="185">
        <f>IF(N314="zákl. přenesená",J314,0)</f>
        <v>0</v>
      </c>
      <c r="BH314" s="185">
        <f>IF(N314="sníž. přenesená",J314,0)</f>
        <v>0</v>
      </c>
      <c r="BI314" s="185">
        <f>IF(N314="nulová",J314,0)</f>
        <v>0</v>
      </c>
      <c r="BJ314" s="17" t="s">
        <v>86</v>
      </c>
      <c r="BK314" s="185">
        <f>ROUND(I314*H314,2)</f>
        <v>0</v>
      </c>
      <c r="BL314" s="17" t="s">
        <v>152</v>
      </c>
      <c r="BM314" s="17" t="s">
        <v>424</v>
      </c>
    </row>
    <row r="315" spans="2:47" s="1" customFormat="1" ht="68.25">
      <c r="B315" s="34"/>
      <c r="C315" s="35"/>
      <c r="D315" s="188" t="s">
        <v>214</v>
      </c>
      <c r="E315" s="35"/>
      <c r="F315" s="230" t="s">
        <v>425</v>
      </c>
      <c r="G315" s="35"/>
      <c r="H315" s="35"/>
      <c r="I315" s="103"/>
      <c r="J315" s="35"/>
      <c r="K315" s="35"/>
      <c r="L315" s="38"/>
      <c r="M315" s="231"/>
      <c r="N315" s="60"/>
      <c r="O315" s="60"/>
      <c r="P315" s="60"/>
      <c r="Q315" s="60"/>
      <c r="R315" s="60"/>
      <c r="S315" s="60"/>
      <c r="T315" s="61"/>
      <c r="AT315" s="17" t="s">
        <v>214</v>
      </c>
      <c r="AU315" s="17" t="s">
        <v>88</v>
      </c>
    </row>
    <row r="316" spans="2:65" s="1" customFormat="1" ht="22.5" customHeight="1">
      <c r="B316" s="34"/>
      <c r="C316" s="174" t="s">
        <v>426</v>
      </c>
      <c r="D316" s="174" t="s">
        <v>147</v>
      </c>
      <c r="E316" s="175" t="s">
        <v>427</v>
      </c>
      <c r="F316" s="176" t="s">
        <v>428</v>
      </c>
      <c r="G316" s="177" t="s">
        <v>418</v>
      </c>
      <c r="H316" s="178">
        <v>193.648</v>
      </c>
      <c r="I316" s="179"/>
      <c r="J316" s="180">
        <f>ROUND(I316*H316,2)</f>
        <v>0</v>
      </c>
      <c r="K316" s="176" t="s">
        <v>151</v>
      </c>
      <c r="L316" s="38"/>
      <c r="M316" s="181" t="s">
        <v>19</v>
      </c>
      <c r="N316" s="182" t="s">
        <v>49</v>
      </c>
      <c r="O316" s="60"/>
      <c r="P316" s="183">
        <f>O316*H316</f>
        <v>0</v>
      </c>
      <c r="Q316" s="183">
        <v>0</v>
      </c>
      <c r="R316" s="183">
        <f>Q316*H316</f>
        <v>0</v>
      </c>
      <c r="S316" s="183">
        <v>0</v>
      </c>
      <c r="T316" s="184">
        <f>S316*H316</f>
        <v>0</v>
      </c>
      <c r="AR316" s="17" t="s">
        <v>152</v>
      </c>
      <c r="AT316" s="17" t="s">
        <v>147</v>
      </c>
      <c r="AU316" s="17" t="s">
        <v>88</v>
      </c>
      <c r="AY316" s="17" t="s">
        <v>142</v>
      </c>
      <c r="BE316" s="185">
        <f>IF(N316="základní",J316,0)</f>
        <v>0</v>
      </c>
      <c r="BF316" s="185">
        <f>IF(N316="snížená",J316,0)</f>
        <v>0</v>
      </c>
      <c r="BG316" s="185">
        <f>IF(N316="zákl. přenesená",J316,0)</f>
        <v>0</v>
      </c>
      <c r="BH316" s="185">
        <f>IF(N316="sníž. přenesená",J316,0)</f>
        <v>0</v>
      </c>
      <c r="BI316" s="185">
        <f>IF(N316="nulová",J316,0)</f>
        <v>0</v>
      </c>
      <c r="BJ316" s="17" t="s">
        <v>86</v>
      </c>
      <c r="BK316" s="185">
        <f>ROUND(I316*H316,2)</f>
        <v>0</v>
      </c>
      <c r="BL316" s="17" t="s">
        <v>152</v>
      </c>
      <c r="BM316" s="17" t="s">
        <v>429</v>
      </c>
    </row>
    <row r="317" spans="2:47" s="1" customFormat="1" ht="78">
      <c r="B317" s="34"/>
      <c r="C317" s="35"/>
      <c r="D317" s="188" t="s">
        <v>214</v>
      </c>
      <c r="E317" s="35"/>
      <c r="F317" s="230" t="s">
        <v>430</v>
      </c>
      <c r="G317" s="35"/>
      <c r="H317" s="35"/>
      <c r="I317" s="103"/>
      <c r="J317" s="35"/>
      <c r="K317" s="35"/>
      <c r="L317" s="38"/>
      <c r="M317" s="231"/>
      <c r="N317" s="60"/>
      <c r="O317" s="60"/>
      <c r="P317" s="60"/>
      <c r="Q317" s="60"/>
      <c r="R317" s="60"/>
      <c r="S317" s="60"/>
      <c r="T317" s="61"/>
      <c r="AT317" s="17" t="s">
        <v>214</v>
      </c>
      <c r="AU317" s="17" t="s">
        <v>88</v>
      </c>
    </row>
    <row r="318" spans="2:51" s="12" customFormat="1" ht="11.25">
      <c r="B318" s="197"/>
      <c r="C318" s="198"/>
      <c r="D318" s="188" t="s">
        <v>155</v>
      </c>
      <c r="E318" s="198"/>
      <c r="F318" s="200" t="s">
        <v>431</v>
      </c>
      <c r="G318" s="198"/>
      <c r="H318" s="201">
        <v>193.648</v>
      </c>
      <c r="I318" s="202"/>
      <c r="J318" s="198"/>
      <c r="K318" s="198"/>
      <c r="L318" s="203"/>
      <c r="M318" s="204"/>
      <c r="N318" s="205"/>
      <c r="O318" s="205"/>
      <c r="P318" s="205"/>
      <c r="Q318" s="205"/>
      <c r="R318" s="205"/>
      <c r="S318" s="205"/>
      <c r="T318" s="206"/>
      <c r="AT318" s="207" t="s">
        <v>155</v>
      </c>
      <c r="AU318" s="207" t="s">
        <v>88</v>
      </c>
      <c r="AV318" s="12" t="s">
        <v>88</v>
      </c>
      <c r="AW318" s="12" t="s">
        <v>4</v>
      </c>
      <c r="AX318" s="12" t="s">
        <v>86</v>
      </c>
      <c r="AY318" s="207" t="s">
        <v>142</v>
      </c>
    </row>
    <row r="319" spans="2:65" s="1" customFormat="1" ht="22.5" customHeight="1">
      <c r="B319" s="34"/>
      <c r="C319" s="174" t="s">
        <v>432</v>
      </c>
      <c r="D319" s="174" t="s">
        <v>147</v>
      </c>
      <c r="E319" s="175" t="s">
        <v>433</v>
      </c>
      <c r="F319" s="176" t="s">
        <v>434</v>
      </c>
      <c r="G319" s="177" t="s">
        <v>418</v>
      </c>
      <c r="H319" s="178">
        <v>9.328</v>
      </c>
      <c r="I319" s="179"/>
      <c r="J319" s="180">
        <f>ROUND(I319*H319,2)</f>
        <v>0</v>
      </c>
      <c r="K319" s="176" t="s">
        <v>151</v>
      </c>
      <c r="L319" s="38"/>
      <c r="M319" s="181" t="s">
        <v>19</v>
      </c>
      <c r="N319" s="182" t="s">
        <v>49</v>
      </c>
      <c r="O319" s="60"/>
      <c r="P319" s="183">
        <f>O319*H319</f>
        <v>0</v>
      </c>
      <c r="Q319" s="183">
        <v>0</v>
      </c>
      <c r="R319" s="183">
        <f>Q319*H319</f>
        <v>0</v>
      </c>
      <c r="S319" s="183">
        <v>0</v>
      </c>
      <c r="T319" s="184">
        <f>S319*H319</f>
        <v>0</v>
      </c>
      <c r="AR319" s="17" t="s">
        <v>152</v>
      </c>
      <c r="AT319" s="17" t="s">
        <v>147</v>
      </c>
      <c r="AU319" s="17" t="s">
        <v>88</v>
      </c>
      <c r="AY319" s="17" t="s">
        <v>142</v>
      </c>
      <c r="BE319" s="185">
        <f>IF(N319="základní",J319,0)</f>
        <v>0</v>
      </c>
      <c r="BF319" s="185">
        <f>IF(N319="snížená",J319,0)</f>
        <v>0</v>
      </c>
      <c r="BG319" s="185">
        <f>IF(N319="zákl. přenesená",J319,0)</f>
        <v>0</v>
      </c>
      <c r="BH319" s="185">
        <f>IF(N319="sníž. přenesená",J319,0)</f>
        <v>0</v>
      </c>
      <c r="BI319" s="185">
        <f>IF(N319="nulová",J319,0)</f>
        <v>0</v>
      </c>
      <c r="BJ319" s="17" t="s">
        <v>86</v>
      </c>
      <c r="BK319" s="185">
        <f>ROUND(I319*H319,2)</f>
        <v>0</v>
      </c>
      <c r="BL319" s="17" t="s">
        <v>152</v>
      </c>
      <c r="BM319" s="17" t="s">
        <v>435</v>
      </c>
    </row>
    <row r="320" spans="2:47" s="1" customFormat="1" ht="58.5">
      <c r="B320" s="34"/>
      <c r="C320" s="35"/>
      <c r="D320" s="188" t="s">
        <v>214</v>
      </c>
      <c r="E320" s="35"/>
      <c r="F320" s="230" t="s">
        <v>436</v>
      </c>
      <c r="G320" s="35"/>
      <c r="H320" s="35"/>
      <c r="I320" s="103"/>
      <c r="J320" s="35"/>
      <c r="K320" s="35"/>
      <c r="L320" s="38"/>
      <c r="M320" s="231"/>
      <c r="N320" s="60"/>
      <c r="O320" s="60"/>
      <c r="P320" s="60"/>
      <c r="Q320" s="60"/>
      <c r="R320" s="60"/>
      <c r="S320" s="60"/>
      <c r="T320" s="61"/>
      <c r="AT320" s="17" t="s">
        <v>214</v>
      </c>
      <c r="AU320" s="17" t="s">
        <v>88</v>
      </c>
    </row>
    <row r="321" spans="2:65" s="1" customFormat="1" ht="22.5" customHeight="1">
      <c r="B321" s="34"/>
      <c r="C321" s="174" t="s">
        <v>437</v>
      </c>
      <c r="D321" s="174" t="s">
        <v>147</v>
      </c>
      <c r="E321" s="175" t="s">
        <v>438</v>
      </c>
      <c r="F321" s="176" t="s">
        <v>439</v>
      </c>
      <c r="G321" s="177" t="s">
        <v>418</v>
      </c>
      <c r="H321" s="178">
        <v>0.864</v>
      </c>
      <c r="I321" s="179"/>
      <c r="J321" s="180">
        <f>ROUND(I321*H321,2)</f>
        <v>0</v>
      </c>
      <c r="K321" s="176" t="s">
        <v>151</v>
      </c>
      <c r="L321" s="38"/>
      <c r="M321" s="181" t="s">
        <v>19</v>
      </c>
      <c r="N321" s="182" t="s">
        <v>49</v>
      </c>
      <c r="O321" s="60"/>
      <c r="P321" s="183">
        <f>O321*H321</f>
        <v>0</v>
      </c>
      <c r="Q321" s="183">
        <v>0</v>
      </c>
      <c r="R321" s="183">
        <f>Q321*H321</f>
        <v>0</v>
      </c>
      <c r="S321" s="183">
        <v>0</v>
      </c>
      <c r="T321" s="184">
        <f>S321*H321</f>
        <v>0</v>
      </c>
      <c r="AR321" s="17" t="s">
        <v>152</v>
      </c>
      <c r="AT321" s="17" t="s">
        <v>147</v>
      </c>
      <c r="AU321" s="17" t="s">
        <v>88</v>
      </c>
      <c r="AY321" s="17" t="s">
        <v>142</v>
      </c>
      <c r="BE321" s="185">
        <f>IF(N321="základní",J321,0)</f>
        <v>0</v>
      </c>
      <c r="BF321" s="185">
        <f>IF(N321="snížená",J321,0)</f>
        <v>0</v>
      </c>
      <c r="BG321" s="185">
        <f>IF(N321="zákl. přenesená",J321,0)</f>
        <v>0</v>
      </c>
      <c r="BH321" s="185">
        <f>IF(N321="sníž. přenesená",J321,0)</f>
        <v>0</v>
      </c>
      <c r="BI321" s="185">
        <f>IF(N321="nulová",J321,0)</f>
        <v>0</v>
      </c>
      <c r="BJ321" s="17" t="s">
        <v>86</v>
      </c>
      <c r="BK321" s="185">
        <f>ROUND(I321*H321,2)</f>
        <v>0</v>
      </c>
      <c r="BL321" s="17" t="s">
        <v>152</v>
      </c>
      <c r="BM321" s="17" t="s">
        <v>440</v>
      </c>
    </row>
    <row r="322" spans="2:47" s="1" customFormat="1" ht="58.5">
      <c r="B322" s="34"/>
      <c r="C322" s="35"/>
      <c r="D322" s="188" t="s">
        <v>214</v>
      </c>
      <c r="E322" s="35"/>
      <c r="F322" s="230" t="s">
        <v>436</v>
      </c>
      <c r="G322" s="35"/>
      <c r="H322" s="35"/>
      <c r="I322" s="103"/>
      <c r="J322" s="35"/>
      <c r="K322" s="35"/>
      <c r="L322" s="38"/>
      <c r="M322" s="231"/>
      <c r="N322" s="60"/>
      <c r="O322" s="60"/>
      <c r="P322" s="60"/>
      <c r="Q322" s="60"/>
      <c r="R322" s="60"/>
      <c r="S322" s="60"/>
      <c r="T322" s="61"/>
      <c r="AT322" s="17" t="s">
        <v>214</v>
      </c>
      <c r="AU322" s="17" t="s">
        <v>88</v>
      </c>
    </row>
    <row r="323" spans="2:63" s="10" customFormat="1" ht="22.9" customHeight="1">
      <c r="B323" s="158"/>
      <c r="C323" s="159"/>
      <c r="D323" s="160" t="s">
        <v>77</v>
      </c>
      <c r="E323" s="172" t="s">
        <v>441</v>
      </c>
      <c r="F323" s="172" t="s">
        <v>442</v>
      </c>
      <c r="G323" s="159"/>
      <c r="H323" s="159"/>
      <c r="I323" s="162"/>
      <c r="J323" s="173">
        <f>BK323</f>
        <v>0</v>
      </c>
      <c r="K323" s="159"/>
      <c r="L323" s="164"/>
      <c r="M323" s="165"/>
      <c r="N323" s="166"/>
      <c r="O323" s="166"/>
      <c r="P323" s="167">
        <f>SUM(P324:P325)</f>
        <v>0</v>
      </c>
      <c r="Q323" s="166"/>
      <c r="R323" s="167">
        <f>SUM(R324:R325)</f>
        <v>0</v>
      </c>
      <c r="S323" s="166"/>
      <c r="T323" s="168">
        <f>SUM(T324:T325)</f>
        <v>0</v>
      </c>
      <c r="AR323" s="169" t="s">
        <v>86</v>
      </c>
      <c r="AT323" s="170" t="s">
        <v>77</v>
      </c>
      <c r="AU323" s="170" t="s">
        <v>86</v>
      </c>
      <c r="AY323" s="169" t="s">
        <v>142</v>
      </c>
      <c r="BK323" s="171">
        <f>SUM(BK324:BK325)</f>
        <v>0</v>
      </c>
    </row>
    <row r="324" spans="2:65" s="1" customFormat="1" ht="22.5" customHeight="1">
      <c r="B324" s="34"/>
      <c r="C324" s="174" t="s">
        <v>443</v>
      </c>
      <c r="D324" s="174" t="s">
        <v>147</v>
      </c>
      <c r="E324" s="175" t="s">
        <v>444</v>
      </c>
      <c r="F324" s="176" t="s">
        <v>445</v>
      </c>
      <c r="G324" s="177" t="s">
        <v>418</v>
      </c>
      <c r="H324" s="178">
        <v>29.288</v>
      </c>
      <c r="I324" s="179"/>
      <c r="J324" s="180">
        <f>ROUND(I324*H324,2)</f>
        <v>0</v>
      </c>
      <c r="K324" s="176" t="s">
        <v>151</v>
      </c>
      <c r="L324" s="38"/>
      <c r="M324" s="181" t="s">
        <v>19</v>
      </c>
      <c r="N324" s="182" t="s">
        <v>49</v>
      </c>
      <c r="O324" s="60"/>
      <c r="P324" s="183">
        <f>O324*H324</f>
        <v>0</v>
      </c>
      <c r="Q324" s="183">
        <v>0</v>
      </c>
      <c r="R324" s="183">
        <f>Q324*H324</f>
        <v>0</v>
      </c>
      <c r="S324" s="183">
        <v>0</v>
      </c>
      <c r="T324" s="184">
        <f>S324*H324</f>
        <v>0</v>
      </c>
      <c r="AR324" s="17" t="s">
        <v>152</v>
      </c>
      <c r="AT324" s="17" t="s">
        <v>147</v>
      </c>
      <c r="AU324" s="17" t="s">
        <v>88</v>
      </c>
      <c r="AY324" s="17" t="s">
        <v>142</v>
      </c>
      <c r="BE324" s="185">
        <f>IF(N324="základní",J324,0)</f>
        <v>0</v>
      </c>
      <c r="BF324" s="185">
        <f>IF(N324="snížená",J324,0)</f>
        <v>0</v>
      </c>
      <c r="BG324" s="185">
        <f>IF(N324="zákl. přenesená",J324,0)</f>
        <v>0</v>
      </c>
      <c r="BH324" s="185">
        <f>IF(N324="sníž. přenesená",J324,0)</f>
        <v>0</v>
      </c>
      <c r="BI324" s="185">
        <f>IF(N324="nulová",J324,0)</f>
        <v>0</v>
      </c>
      <c r="BJ324" s="17" t="s">
        <v>86</v>
      </c>
      <c r="BK324" s="185">
        <f>ROUND(I324*H324,2)</f>
        <v>0</v>
      </c>
      <c r="BL324" s="17" t="s">
        <v>152</v>
      </c>
      <c r="BM324" s="17" t="s">
        <v>446</v>
      </c>
    </row>
    <row r="325" spans="2:47" s="1" customFormat="1" ht="58.5">
      <c r="B325" s="34"/>
      <c r="C325" s="35"/>
      <c r="D325" s="188" t="s">
        <v>214</v>
      </c>
      <c r="E325" s="35"/>
      <c r="F325" s="230" t="s">
        <v>447</v>
      </c>
      <c r="G325" s="35"/>
      <c r="H325" s="35"/>
      <c r="I325" s="103"/>
      <c r="J325" s="35"/>
      <c r="K325" s="35"/>
      <c r="L325" s="38"/>
      <c r="M325" s="231"/>
      <c r="N325" s="60"/>
      <c r="O325" s="60"/>
      <c r="P325" s="60"/>
      <c r="Q325" s="60"/>
      <c r="R325" s="60"/>
      <c r="S325" s="60"/>
      <c r="T325" s="61"/>
      <c r="AT325" s="17" t="s">
        <v>214</v>
      </c>
      <c r="AU325" s="17" t="s">
        <v>88</v>
      </c>
    </row>
    <row r="326" spans="2:63" s="10" customFormat="1" ht="25.9" customHeight="1">
      <c r="B326" s="158"/>
      <c r="C326" s="159"/>
      <c r="D326" s="160" t="s">
        <v>77</v>
      </c>
      <c r="E326" s="161" t="s">
        <v>448</v>
      </c>
      <c r="F326" s="161" t="s">
        <v>449</v>
      </c>
      <c r="G326" s="159"/>
      <c r="H326" s="159"/>
      <c r="I326" s="162"/>
      <c r="J326" s="163">
        <f>BK326</f>
        <v>0</v>
      </c>
      <c r="K326" s="159"/>
      <c r="L326" s="164"/>
      <c r="M326" s="165"/>
      <c r="N326" s="166"/>
      <c r="O326" s="166"/>
      <c r="P326" s="167">
        <f>P327+P334+P339+P348+P375</f>
        <v>0</v>
      </c>
      <c r="Q326" s="166"/>
      <c r="R326" s="167">
        <f>R327+R334+R339+R348+R375</f>
        <v>4.30118812</v>
      </c>
      <c r="S326" s="166"/>
      <c r="T326" s="168">
        <f>T327+T334+T339+T348+T375</f>
        <v>9.242823300000001</v>
      </c>
      <c r="AR326" s="169" t="s">
        <v>88</v>
      </c>
      <c r="AT326" s="170" t="s">
        <v>77</v>
      </c>
      <c r="AU326" s="170" t="s">
        <v>78</v>
      </c>
      <c r="AY326" s="169" t="s">
        <v>142</v>
      </c>
      <c r="BK326" s="171">
        <f>BK327+BK334+BK339+BK348+BK375</f>
        <v>0</v>
      </c>
    </row>
    <row r="327" spans="2:63" s="10" customFormat="1" ht="22.9" customHeight="1">
      <c r="B327" s="158"/>
      <c r="C327" s="159"/>
      <c r="D327" s="160" t="s">
        <v>77</v>
      </c>
      <c r="E327" s="172" t="s">
        <v>450</v>
      </c>
      <c r="F327" s="172" t="s">
        <v>451</v>
      </c>
      <c r="G327" s="159"/>
      <c r="H327" s="159"/>
      <c r="I327" s="162"/>
      <c r="J327" s="173">
        <f>BK327</f>
        <v>0</v>
      </c>
      <c r="K327" s="159"/>
      <c r="L327" s="164"/>
      <c r="M327" s="165"/>
      <c r="N327" s="166"/>
      <c r="O327" s="166"/>
      <c r="P327" s="167">
        <f>SUM(P328:P333)</f>
        <v>0</v>
      </c>
      <c r="Q327" s="166"/>
      <c r="R327" s="167">
        <f>SUM(R328:R333)</f>
        <v>0</v>
      </c>
      <c r="S327" s="166"/>
      <c r="T327" s="168">
        <f>SUM(T328:T333)</f>
        <v>0.8641066000000001</v>
      </c>
      <c r="AR327" s="169" t="s">
        <v>88</v>
      </c>
      <c r="AT327" s="170" t="s">
        <v>77</v>
      </c>
      <c r="AU327" s="170" t="s">
        <v>86</v>
      </c>
      <c r="AY327" s="169" t="s">
        <v>142</v>
      </c>
      <c r="BK327" s="171">
        <f>SUM(BK328:BK333)</f>
        <v>0</v>
      </c>
    </row>
    <row r="328" spans="2:65" s="1" customFormat="1" ht="22.5" customHeight="1">
      <c r="B328" s="34"/>
      <c r="C328" s="174" t="s">
        <v>452</v>
      </c>
      <c r="D328" s="174" t="s">
        <v>147</v>
      </c>
      <c r="E328" s="175" t="s">
        <v>453</v>
      </c>
      <c r="F328" s="176" t="s">
        <v>454</v>
      </c>
      <c r="G328" s="177" t="s">
        <v>150</v>
      </c>
      <c r="H328" s="178">
        <v>617.219</v>
      </c>
      <c r="I328" s="179"/>
      <c r="J328" s="180">
        <f>ROUND(I328*H328,2)</f>
        <v>0</v>
      </c>
      <c r="K328" s="176" t="s">
        <v>151</v>
      </c>
      <c r="L328" s="38"/>
      <c r="M328" s="181" t="s">
        <v>19</v>
      </c>
      <c r="N328" s="182" t="s">
        <v>49</v>
      </c>
      <c r="O328" s="60"/>
      <c r="P328" s="183">
        <f>O328*H328</f>
        <v>0</v>
      </c>
      <c r="Q328" s="183">
        <v>0</v>
      </c>
      <c r="R328" s="183">
        <f>Q328*H328</f>
        <v>0</v>
      </c>
      <c r="S328" s="183">
        <v>0.0014</v>
      </c>
      <c r="T328" s="184">
        <f>S328*H328</f>
        <v>0.8641066000000001</v>
      </c>
      <c r="AR328" s="17" t="s">
        <v>301</v>
      </c>
      <c r="AT328" s="17" t="s">
        <v>147</v>
      </c>
      <c r="AU328" s="17" t="s">
        <v>88</v>
      </c>
      <c r="AY328" s="17" t="s">
        <v>142</v>
      </c>
      <c r="BE328" s="185">
        <f>IF(N328="základní",J328,0)</f>
        <v>0</v>
      </c>
      <c r="BF328" s="185">
        <f>IF(N328="snížená",J328,0)</f>
        <v>0</v>
      </c>
      <c r="BG328" s="185">
        <f>IF(N328="zákl. přenesená",J328,0)</f>
        <v>0</v>
      </c>
      <c r="BH328" s="185">
        <f>IF(N328="sníž. přenesená",J328,0)</f>
        <v>0</v>
      </c>
      <c r="BI328" s="185">
        <f>IF(N328="nulová",J328,0)</f>
        <v>0</v>
      </c>
      <c r="BJ328" s="17" t="s">
        <v>86</v>
      </c>
      <c r="BK328" s="185">
        <f>ROUND(I328*H328,2)</f>
        <v>0</v>
      </c>
      <c r="BL328" s="17" t="s">
        <v>301</v>
      </c>
      <c r="BM328" s="17" t="s">
        <v>455</v>
      </c>
    </row>
    <row r="329" spans="2:47" s="1" customFormat="1" ht="58.5">
      <c r="B329" s="34"/>
      <c r="C329" s="35"/>
      <c r="D329" s="188" t="s">
        <v>214</v>
      </c>
      <c r="E329" s="35"/>
      <c r="F329" s="230" t="s">
        <v>456</v>
      </c>
      <c r="G329" s="35"/>
      <c r="H329" s="35"/>
      <c r="I329" s="103"/>
      <c r="J329" s="35"/>
      <c r="K329" s="35"/>
      <c r="L329" s="38"/>
      <c r="M329" s="231"/>
      <c r="N329" s="60"/>
      <c r="O329" s="60"/>
      <c r="P329" s="60"/>
      <c r="Q329" s="60"/>
      <c r="R329" s="60"/>
      <c r="S329" s="60"/>
      <c r="T329" s="61"/>
      <c r="AT329" s="17" t="s">
        <v>214</v>
      </c>
      <c r="AU329" s="17" t="s">
        <v>88</v>
      </c>
    </row>
    <row r="330" spans="2:51" s="11" customFormat="1" ht="11.25">
      <c r="B330" s="186"/>
      <c r="C330" s="187"/>
      <c r="D330" s="188" t="s">
        <v>155</v>
      </c>
      <c r="E330" s="189" t="s">
        <v>19</v>
      </c>
      <c r="F330" s="190" t="s">
        <v>233</v>
      </c>
      <c r="G330" s="187"/>
      <c r="H330" s="189" t="s">
        <v>19</v>
      </c>
      <c r="I330" s="191"/>
      <c r="J330" s="187"/>
      <c r="K330" s="187"/>
      <c r="L330" s="192"/>
      <c r="M330" s="193"/>
      <c r="N330" s="194"/>
      <c r="O330" s="194"/>
      <c r="P330" s="194"/>
      <c r="Q330" s="194"/>
      <c r="R330" s="194"/>
      <c r="S330" s="194"/>
      <c r="T330" s="195"/>
      <c r="AT330" s="196" t="s">
        <v>155</v>
      </c>
      <c r="AU330" s="196" t="s">
        <v>88</v>
      </c>
      <c r="AV330" s="11" t="s">
        <v>86</v>
      </c>
      <c r="AW330" s="11" t="s">
        <v>38</v>
      </c>
      <c r="AX330" s="11" t="s">
        <v>78</v>
      </c>
      <c r="AY330" s="196" t="s">
        <v>142</v>
      </c>
    </row>
    <row r="331" spans="2:51" s="12" customFormat="1" ht="11.25">
      <c r="B331" s="197"/>
      <c r="C331" s="198"/>
      <c r="D331" s="188" t="s">
        <v>155</v>
      </c>
      <c r="E331" s="199" t="s">
        <v>19</v>
      </c>
      <c r="F331" s="200" t="s">
        <v>457</v>
      </c>
      <c r="G331" s="198"/>
      <c r="H331" s="201">
        <v>617.219</v>
      </c>
      <c r="I331" s="202"/>
      <c r="J331" s="198"/>
      <c r="K331" s="198"/>
      <c r="L331" s="203"/>
      <c r="M331" s="204"/>
      <c r="N331" s="205"/>
      <c r="O331" s="205"/>
      <c r="P331" s="205"/>
      <c r="Q331" s="205"/>
      <c r="R331" s="205"/>
      <c r="S331" s="205"/>
      <c r="T331" s="206"/>
      <c r="AT331" s="207" t="s">
        <v>155</v>
      </c>
      <c r="AU331" s="207" t="s">
        <v>88</v>
      </c>
      <c r="AV331" s="12" t="s">
        <v>88</v>
      </c>
      <c r="AW331" s="12" t="s">
        <v>38</v>
      </c>
      <c r="AX331" s="12" t="s">
        <v>86</v>
      </c>
      <c r="AY331" s="207" t="s">
        <v>142</v>
      </c>
    </row>
    <row r="332" spans="2:65" s="1" customFormat="1" ht="22.5" customHeight="1">
      <c r="B332" s="34"/>
      <c r="C332" s="174" t="s">
        <v>458</v>
      </c>
      <c r="D332" s="174" t="s">
        <v>147</v>
      </c>
      <c r="E332" s="175" t="s">
        <v>459</v>
      </c>
      <c r="F332" s="176" t="s">
        <v>460</v>
      </c>
      <c r="G332" s="177" t="s">
        <v>461</v>
      </c>
      <c r="H332" s="242"/>
      <c r="I332" s="179"/>
      <c r="J332" s="180">
        <f>ROUND(I332*H332,2)</f>
        <v>0</v>
      </c>
      <c r="K332" s="176" t="s">
        <v>151</v>
      </c>
      <c r="L332" s="38"/>
      <c r="M332" s="181" t="s">
        <v>19</v>
      </c>
      <c r="N332" s="182" t="s">
        <v>49</v>
      </c>
      <c r="O332" s="60"/>
      <c r="P332" s="183">
        <f>O332*H332</f>
        <v>0</v>
      </c>
      <c r="Q332" s="183">
        <v>0</v>
      </c>
      <c r="R332" s="183">
        <f>Q332*H332</f>
        <v>0</v>
      </c>
      <c r="S332" s="183">
        <v>0</v>
      </c>
      <c r="T332" s="184">
        <f>S332*H332</f>
        <v>0</v>
      </c>
      <c r="AR332" s="17" t="s">
        <v>301</v>
      </c>
      <c r="AT332" s="17" t="s">
        <v>147</v>
      </c>
      <c r="AU332" s="17" t="s">
        <v>88</v>
      </c>
      <c r="AY332" s="17" t="s">
        <v>142</v>
      </c>
      <c r="BE332" s="185">
        <f>IF(N332="základní",J332,0)</f>
        <v>0</v>
      </c>
      <c r="BF332" s="185">
        <f>IF(N332="snížená",J332,0)</f>
        <v>0</v>
      </c>
      <c r="BG332" s="185">
        <f>IF(N332="zákl. přenesená",J332,0)</f>
        <v>0</v>
      </c>
      <c r="BH332" s="185">
        <f>IF(N332="sníž. přenesená",J332,0)</f>
        <v>0</v>
      </c>
      <c r="BI332" s="185">
        <f>IF(N332="nulová",J332,0)</f>
        <v>0</v>
      </c>
      <c r="BJ332" s="17" t="s">
        <v>86</v>
      </c>
      <c r="BK332" s="185">
        <f>ROUND(I332*H332,2)</f>
        <v>0</v>
      </c>
      <c r="BL332" s="17" t="s">
        <v>301</v>
      </c>
      <c r="BM332" s="17" t="s">
        <v>462</v>
      </c>
    </row>
    <row r="333" spans="2:47" s="1" customFormat="1" ht="78">
      <c r="B333" s="34"/>
      <c r="C333" s="35"/>
      <c r="D333" s="188" t="s">
        <v>214</v>
      </c>
      <c r="E333" s="35"/>
      <c r="F333" s="230" t="s">
        <v>463</v>
      </c>
      <c r="G333" s="35"/>
      <c r="H333" s="35"/>
      <c r="I333" s="103"/>
      <c r="J333" s="35"/>
      <c r="K333" s="35"/>
      <c r="L333" s="38"/>
      <c r="M333" s="231"/>
      <c r="N333" s="60"/>
      <c r="O333" s="60"/>
      <c r="P333" s="60"/>
      <c r="Q333" s="60"/>
      <c r="R333" s="60"/>
      <c r="S333" s="60"/>
      <c r="T333" s="61"/>
      <c r="AT333" s="17" t="s">
        <v>214</v>
      </c>
      <c r="AU333" s="17" t="s">
        <v>88</v>
      </c>
    </row>
    <row r="334" spans="2:63" s="10" customFormat="1" ht="22.9" customHeight="1">
      <c r="B334" s="158"/>
      <c r="C334" s="159"/>
      <c r="D334" s="160" t="s">
        <v>77</v>
      </c>
      <c r="E334" s="172" t="s">
        <v>464</v>
      </c>
      <c r="F334" s="172" t="s">
        <v>465</v>
      </c>
      <c r="G334" s="159"/>
      <c r="H334" s="159"/>
      <c r="I334" s="162"/>
      <c r="J334" s="173">
        <f>BK334</f>
        <v>0</v>
      </c>
      <c r="K334" s="159"/>
      <c r="L334" s="164"/>
      <c r="M334" s="165"/>
      <c r="N334" s="166"/>
      <c r="O334" s="166"/>
      <c r="P334" s="167">
        <f>SUM(P335:P338)</f>
        <v>0</v>
      </c>
      <c r="Q334" s="166"/>
      <c r="R334" s="167">
        <f>SUM(R335:R338)</f>
        <v>0</v>
      </c>
      <c r="S334" s="166"/>
      <c r="T334" s="168">
        <f>SUM(T335:T338)</f>
        <v>0</v>
      </c>
      <c r="AR334" s="169" t="s">
        <v>88</v>
      </c>
      <c r="AT334" s="170" t="s">
        <v>77</v>
      </c>
      <c r="AU334" s="170" t="s">
        <v>86</v>
      </c>
      <c r="AY334" s="169" t="s">
        <v>142</v>
      </c>
      <c r="BK334" s="171">
        <f>SUM(BK335:BK338)</f>
        <v>0</v>
      </c>
    </row>
    <row r="335" spans="2:65" s="1" customFormat="1" ht="33.75" customHeight="1">
      <c r="B335" s="34"/>
      <c r="C335" s="174" t="s">
        <v>466</v>
      </c>
      <c r="D335" s="174" t="s">
        <v>147</v>
      </c>
      <c r="E335" s="175" t="s">
        <v>467</v>
      </c>
      <c r="F335" s="176" t="s">
        <v>468</v>
      </c>
      <c r="G335" s="177" t="s">
        <v>257</v>
      </c>
      <c r="H335" s="178">
        <v>62</v>
      </c>
      <c r="I335" s="179"/>
      <c r="J335" s="180">
        <f>ROUND(I335*H335,2)</f>
        <v>0</v>
      </c>
      <c r="K335" s="176" t="s">
        <v>469</v>
      </c>
      <c r="L335" s="38"/>
      <c r="M335" s="181" t="s">
        <v>19</v>
      </c>
      <c r="N335" s="182" t="s">
        <v>49</v>
      </c>
      <c r="O335" s="60"/>
      <c r="P335" s="183">
        <f>O335*H335</f>
        <v>0</v>
      </c>
      <c r="Q335" s="183">
        <v>0</v>
      </c>
      <c r="R335" s="183">
        <f>Q335*H335</f>
        <v>0</v>
      </c>
      <c r="S335" s="183">
        <v>0</v>
      </c>
      <c r="T335" s="184">
        <f>S335*H335</f>
        <v>0</v>
      </c>
      <c r="AR335" s="17" t="s">
        <v>152</v>
      </c>
      <c r="AT335" s="17" t="s">
        <v>147</v>
      </c>
      <c r="AU335" s="17" t="s">
        <v>88</v>
      </c>
      <c r="AY335" s="17" t="s">
        <v>142</v>
      </c>
      <c r="BE335" s="185">
        <f>IF(N335="základní",J335,0)</f>
        <v>0</v>
      </c>
      <c r="BF335" s="185">
        <f>IF(N335="snížená",J335,0)</f>
        <v>0</v>
      </c>
      <c r="BG335" s="185">
        <f>IF(N335="zákl. přenesená",J335,0)</f>
        <v>0</v>
      </c>
      <c r="BH335" s="185">
        <f>IF(N335="sníž. přenesená",J335,0)</f>
        <v>0</v>
      </c>
      <c r="BI335" s="185">
        <f>IF(N335="nulová",J335,0)</f>
        <v>0</v>
      </c>
      <c r="BJ335" s="17" t="s">
        <v>86</v>
      </c>
      <c r="BK335" s="185">
        <f>ROUND(I335*H335,2)</f>
        <v>0</v>
      </c>
      <c r="BL335" s="17" t="s">
        <v>152</v>
      </c>
      <c r="BM335" s="17" t="s">
        <v>470</v>
      </c>
    </row>
    <row r="336" spans="2:51" s="11" customFormat="1" ht="11.25">
      <c r="B336" s="186"/>
      <c r="C336" s="187"/>
      <c r="D336" s="188" t="s">
        <v>155</v>
      </c>
      <c r="E336" s="189" t="s">
        <v>19</v>
      </c>
      <c r="F336" s="190" t="s">
        <v>471</v>
      </c>
      <c r="G336" s="187"/>
      <c r="H336" s="189" t="s">
        <v>19</v>
      </c>
      <c r="I336" s="191"/>
      <c r="J336" s="187"/>
      <c r="K336" s="187"/>
      <c r="L336" s="192"/>
      <c r="M336" s="193"/>
      <c r="N336" s="194"/>
      <c r="O336" s="194"/>
      <c r="P336" s="194"/>
      <c r="Q336" s="194"/>
      <c r="R336" s="194"/>
      <c r="S336" s="194"/>
      <c r="T336" s="195"/>
      <c r="AT336" s="196" t="s">
        <v>155</v>
      </c>
      <c r="AU336" s="196" t="s">
        <v>88</v>
      </c>
      <c r="AV336" s="11" t="s">
        <v>86</v>
      </c>
      <c r="AW336" s="11" t="s">
        <v>38</v>
      </c>
      <c r="AX336" s="11" t="s">
        <v>78</v>
      </c>
      <c r="AY336" s="196" t="s">
        <v>142</v>
      </c>
    </row>
    <row r="337" spans="2:51" s="12" customFormat="1" ht="11.25">
      <c r="B337" s="197"/>
      <c r="C337" s="198"/>
      <c r="D337" s="188" t="s">
        <v>155</v>
      </c>
      <c r="E337" s="199" t="s">
        <v>19</v>
      </c>
      <c r="F337" s="200" t="s">
        <v>472</v>
      </c>
      <c r="G337" s="198"/>
      <c r="H337" s="201">
        <v>62</v>
      </c>
      <c r="I337" s="202"/>
      <c r="J337" s="198"/>
      <c r="K337" s="198"/>
      <c r="L337" s="203"/>
      <c r="M337" s="204"/>
      <c r="N337" s="205"/>
      <c r="O337" s="205"/>
      <c r="P337" s="205"/>
      <c r="Q337" s="205"/>
      <c r="R337" s="205"/>
      <c r="S337" s="205"/>
      <c r="T337" s="206"/>
      <c r="AT337" s="207" t="s">
        <v>155</v>
      </c>
      <c r="AU337" s="207" t="s">
        <v>88</v>
      </c>
      <c r="AV337" s="12" t="s">
        <v>88</v>
      </c>
      <c r="AW337" s="12" t="s">
        <v>38</v>
      </c>
      <c r="AX337" s="12" t="s">
        <v>86</v>
      </c>
      <c r="AY337" s="207" t="s">
        <v>142</v>
      </c>
    </row>
    <row r="338" spans="2:65" s="1" customFormat="1" ht="33.75" customHeight="1">
      <c r="B338" s="34"/>
      <c r="C338" s="174" t="s">
        <v>473</v>
      </c>
      <c r="D338" s="174" t="s">
        <v>147</v>
      </c>
      <c r="E338" s="175" t="s">
        <v>474</v>
      </c>
      <c r="F338" s="176" t="s">
        <v>475</v>
      </c>
      <c r="G338" s="177" t="s">
        <v>257</v>
      </c>
      <c r="H338" s="178">
        <v>62</v>
      </c>
      <c r="I338" s="179"/>
      <c r="J338" s="180">
        <f>ROUND(I338*H338,2)</f>
        <v>0</v>
      </c>
      <c r="K338" s="176" t="s">
        <v>469</v>
      </c>
      <c r="L338" s="38"/>
      <c r="M338" s="181" t="s">
        <v>19</v>
      </c>
      <c r="N338" s="182" t="s">
        <v>49</v>
      </c>
      <c r="O338" s="60"/>
      <c r="P338" s="183">
        <f>O338*H338</f>
        <v>0</v>
      </c>
      <c r="Q338" s="183">
        <v>0</v>
      </c>
      <c r="R338" s="183">
        <f>Q338*H338</f>
        <v>0</v>
      </c>
      <c r="S338" s="183">
        <v>0</v>
      </c>
      <c r="T338" s="184">
        <f>S338*H338</f>
        <v>0</v>
      </c>
      <c r="AR338" s="17" t="s">
        <v>152</v>
      </c>
      <c r="AT338" s="17" t="s">
        <v>147</v>
      </c>
      <c r="AU338" s="17" t="s">
        <v>88</v>
      </c>
      <c r="AY338" s="17" t="s">
        <v>142</v>
      </c>
      <c r="BE338" s="185">
        <f>IF(N338="základní",J338,0)</f>
        <v>0</v>
      </c>
      <c r="BF338" s="185">
        <f>IF(N338="snížená",J338,0)</f>
        <v>0</v>
      </c>
      <c r="BG338" s="185">
        <f>IF(N338="zákl. přenesená",J338,0)</f>
        <v>0</v>
      </c>
      <c r="BH338" s="185">
        <f>IF(N338="sníž. přenesená",J338,0)</f>
        <v>0</v>
      </c>
      <c r="BI338" s="185">
        <f>IF(N338="nulová",J338,0)</f>
        <v>0</v>
      </c>
      <c r="BJ338" s="17" t="s">
        <v>86</v>
      </c>
      <c r="BK338" s="185">
        <f>ROUND(I338*H338,2)</f>
        <v>0</v>
      </c>
      <c r="BL338" s="17" t="s">
        <v>152</v>
      </c>
      <c r="BM338" s="17" t="s">
        <v>476</v>
      </c>
    </row>
    <row r="339" spans="2:63" s="10" customFormat="1" ht="22.9" customHeight="1">
      <c r="B339" s="158"/>
      <c r="C339" s="159"/>
      <c r="D339" s="160" t="s">
        <v>77</v>
      </c>
      <c r="E339" s="172" t="s">
        <v>477</v>
      </c>
      <c r="F339" s="172" t="s">
        <v>478</v>
      </c>
      <c r="G339" s="159"/>
      <c r="H339" s="159"/>
      <c r="I339" s="162"/>
      <c r="J339" s="173">
        <f>BK339</f>
        <v>0</v>
      </c>
      <c r="K339" s="159"/>
      <c r="L339" s="164"/>
      <c r="M339" s="165"/>
      <c r="N339" s="166"/>
      <c r="O339" s="166"/>
      <c r="P339" s="167">
        <f>SUM(P340:P347)</f>
        <v>0</v>
      </c>
      <c r="Q339" s="166"/>
      <c r="R339" s="167">
        <f>SUM(R340:R347)</f>
        <v>0.0368144</v>
      </c>
      <c r="S339" s="166"/>
      <c r="T339" s="168">
        <f>SUM(T340:T347)</f>
        <v>0.0462602</v>
      </c>
      <c r="AR339" s="169" t="s">
        <v>88</v>
      </c>
      <c r="AT339" s="170" t="s">
        <v>77</v>
      </c>
      <c r="AU339" s="170" t="s">
        <v>86</v>
      </c>
      <c r="AY339" s="169" t="s">
        <v>142</v>
      </c>
      <c r="BK339" s="171">
        <f>SUM(BK340:BK347)</f>
        <v>0</v>
      </c>
    </row>
    <row r="340" spans="2:65" s="1" customFormat="1" ht="16.5" customHeight="1">
      <c r="B340" s="34"/>
      <c r="C340" s="174" t="s">
        <v>479</v>
      </c>
      <c r="D340" s="174" t="s">
        <v>147</v>
      </c>
      <c r="E340" s="175" t="s">
        <v>480</v>
      </c>
      <c r="F340" s="176" t="s">
        <v>481</v>
      </c>
      <c r="G340" s="177" t="s">
        <v>257</v>
      </c>
      <c r="H340" s="178">
        <v>24.22</v>
      </c>
      <c r="I340" s="179"/>
      <c r="J340" s="180">
        <f>ROUND(I340*H340,2)</f>
        <v>0</v>
      </c>
      <c r="K340" s="176" t="s">
        <v>151</v>
      </c>
      <c r="L340" s="38"/>
      <c r="M340" s="181" t="s">
        <v>19</v>
      </c>
      <c r="N340" s="182" t="s">
        <v>49</v>
      </c>
      <c r="O340" s="60"/>
      <c r="P340" s="183">
        <f>O340*H340</f>
        <v>0</v>
      </c>
      <c r="Q340" s="183">
        <v>0</v>
      </c>
      <c r="R340" s="183">
        <f>Q340*H340</f>
        <v>0</v>
      </c>
      <c r="S340" s="183">
        <v>0.00191</v>
      </c>
      <c r="T340" s="184">
        <f>S340*H340</f>
        <v>0.0462602</v>
      </c>
      <c r="AR340" s="17" t="s">
        <v>301</v>
      </c>
      <c r="AT340" s="17" t="s">
        <v>147</v>
      </c>
      <c r="AU340" s="17" t="s">
        <v>88</v>
      </c>
      <c r="AY340" s="17" t="s">
        <v>142</v>
      </c>
      <c r="BE340" s="185">
        <f>IF(N340="základní",J340,0)</f>
        <v>0</v>
      </c>
      <c r="BF340" s="185">
        <f>IF(N340="snížená",J340,0)</f>
        <v>0</v>
      </c>
      <c r="BG340" s="185">
        <f>IF(N340="zákl. přenesená",J340,0)</f>
        <v>0</v>
      </c>
      <c r="BH340" s="185">
        <f>IF(N340="sníž. přenesená",J340,0)</f>
        <v>0</v>
      </c>
      <c r="BI340" s="185">
        <f>IF(N340="nulová",J340,0)</f>
        <v>0</v>
      </c>
      <c r="BJ340" s="17" t="s">
        <v>86</v>
      </c>
      <c r="BK340" s="185">
        <f>ROUND(I340*H340,2)</f>
        <v>0</v>
      </c>
      <c r="BL340" s="17" t="s">
        <v>301</v>
      </c>
      <c r="BM340" s="17" t="s">
        <v>482</v>
      </c>
    </row>
    <row r="341" spans="2:47" s="1" customFormat="1" ht="19.5">
      <c r="B341" s="34"/>
      <c r="C341" s="35"/>
      <c r="D341" s="188" t="s">
        <v>216</v>
      </c>
      <c r="E341" s="35"/>
      <c r="F341" s="230" t="s">
        <v>483</v>
      </c>
      <c r="G341" s="35"/>
      <c r="H341" s="35"/>
      <c r="I341" s="103"/>
      <c r="J341" s="35"/>
      <c r="K341" s="35"/>
      <c r="L341" s="38"/>
      <c r="M341" s="231"/>
      <c r="N341" s="60"/>
      <c r="O341" s="60"/>
      <c r="P341" s="60"/>
      <c r="Q341" s="60"/>
      <c r="R341" s="60"/>
      <c r="S341" s="60"/>
      <c r="T341" s="61"/>
      <c r="AT341" s="17" t="s">
        <v>216</v>
      </c>
      <c r="AU341" s="17" t="s">
        <v>88</v>
      </c>
    </row>
    <row r="342" spans="2:51" s="11" customFormat="1" ht="11.25">
      <c r="B342" s="186"/>
      <c r="C342" s="187"/>
      <c r="D342" s="188" t="s">
        <v>155</v>
      </c>
      <c r="E342" s="189" t="s">
        <v>19</v>
      </c>
      <c r="F342" s="190" t="s">
        <v>484</v>
      </c>
      <c r="G342" s="187"/>
      <c r="H342" s="189" t="s">
        <v>19</v>
      </c>
      <c r="I342" s="191"/>
      <c r="J342" s="187"/>
      <c r="K342" s="187"/>
      <c r="L342" s="192"/>
      <c r="M342" s="193"/>
      <c r="N342" s="194"/>
      <c r="O342" s="194"/>
      <c r="P342" s="194"/>
      <c r="Q342" s="194"/>
      <c r="R342" s="194"/>
      <c r="S342" s="194"/>
      <c r="T342" s="195"/>
      <c r="AT342" s="196" t="s">
        <v>155</v>
      </c>
      <c r="AU342" s="196" t="s">
        <v>88</v>
      </c>
      <c r="AV342" s="11" t="s">
        <v>86</v>
      </c>
      <c r="AW342" s="11" t="s">
        <v>38</v>
      </c>
      <c r="AX342" s="11" t="s">
        <v>78</v>
      </c>
      <c r="AY342" s="196" t="s">
        <v>142</v>
      </c>
    </row>
    <row r="343" spans="2:51" s="12" customFormat="1" ht="11.25">
      <c r="B343" s="197"/>
      <c r="C343" s="198"/>
      <c r="D343" s="188" t="s">
        <v>155</v>
      </c>
      <c r="E343" s="199" t="s">
        <v>19</v>
      </c>
      <c r="F343" s="200" t="s">
        <v>485</v>
      </c>
      <c r="G343" s="198"/>
      <c r="H343" s="201">
        <v>24.22</v>
      </c>
      <c r="I343" s="202"/>
      <c r="J343" s="198"/>
      <c r="K343" s="198"/>
      <c r="L343" s="203"/>
      <c r="M343" s="204"/>
      <c r="N343" s="205"/>
      <c r="O343" s="205"/>
      <c r="P343" s="205"/>
      <c r="Q343" s="205"/>
      <c r="R343" s="205"/>
      <c r="S343" s="205"/>
      <c r="T343" s="206"/>
      <c r="AT343" s="207" t="s">
        <v>155</v>
      </c>
      <c r="AU343" s="207" t="s">
        <v>88</v>
      </c>
      <c r="AV343" s="12" t="s">
        <v>88</v>
      </c>
      <c r="AW343" s="12" t="s">
        <v>38</v>
      </c>
      <c r="AX343" s="12" t="s">
        <v>86</v>
      </c>
      <c r="AY343" s="207" t="s">
        <v>142</v>
      </c>
    </row>
    <row r="344" spans="2:65" s="1" customFormat="1" ht="16.5" customHeight="1">
      <c r="B344" s="34"/>
      <c r="C344" s="174" t="s">
        <v>486</v>
      </c>
      <c r="D344" s="174" t="s">
        <v>147</v>
      </c>
      <c r="E344" s="175" t="s">
        <v>487</v>
      </c>
      <c r="F344" s="176" t="s">
        <v>488</v>
      </c>
      <c r="G344" s="177" t="s">
        <v>257</v>
      </c>
      <c r="H344" s="178">
        <v>24.22</v>
      </c>
      <c r="I344" s="179"/>
      <c r="J344" s="180">
        <f>ROUND(I344*H344,2)</f>
        <v>0</v>
      </c>
      <c r="K344" s="176" t="s">
        <v>151</v>
      </c>
      <c r="L344" s="38"/>
      <c r="M344" s="181" t="s">
        <v>19</v>
      </c>
      <c r="N344" s="182" t="s">
        <v>49</v>
      </c>
      <c r="O344" s="60"/>
      <c r="P344" s="183">
        <f>O344*H344</f>
        <v>0</v>
      </c>
      <c r="Q344" s="183">
        <v>0.00152</v>
      </c>
      <c r="R344" s="183">
        <f>Q344*H344</f>
        <v>0.0368144</v>
      </c>
      <c r="S344" s="183">
        <v>0</v>
      </c>
      <c r="T344" s="184">
        <f>S344*H344</f>
        <v>0</v>
      </c>
      <c r="AR344" s="17" t="s">
        <v>301</v>
      </c>
      <c r="AT344" s="17" t="s">
        <v>147</v>
      </c>
      <c r="AU344" s="17" t="s">
        <v>88</v>
      </c>
      <c r="AY344" s="17" t="s">
        <v>142</v>
      </c>
      <c r="BE344" s="185">
        <f>IF(N344="základní",J344,0)</f>
        <v>0</v>
      </c>
      <c r="BF344" s="185">
        <f>IF(N344="snížená",J344,0)</f>
        <v>0</v>
      </c>
      <c r="BG344" s="185">
        <f>IF(N344="zákl. přenesená",J344,0)</f>
        <v>0</v>
      </c>
      <c r="BH344" s="185">
        <f>IF(N344="sníž. přenesená",J344,0)</f>
        <v>0</v>
      </c>
      <c r="BI344" s="185">
        <f>IF(N344="nulová",J344,0)</f>
        <v>0</v>
      </c>
      <c r="BJ344" s="17" t="s">
        <v>86</v>
      </c>
      <c r="BK344" s="185">
        <f>ROUND(I344*H344,2)</f>
        <v>0</v>
      </c>
      <c r="BL344" s="17" t="s">
        <v>301</v>
      </c>
      <c r="BM344" s="17" t="s">
        <v>489</v>
      </c>
    </row>
    <row r="345" spans="2:47" s="1" customFormat="1" ht="19.5">
      <c r="B345" s="34"/>
      <c r="C345" s="35"/>
      <c r="D345" s="188" t="s">
        <v>216</v>
      </c>
      <c r="E345" s="35"/>
      <c r="F345" s="230" t="s">
        <v>490</v>
      </c>
      <c r="G345" s="35"/>
      <c r="H345" s="35"/>
      <c r="I345" s="103"/>
      <c r="J345" s="35"/>
      <c r="K345" s="35"/>
      <c r="L345" s="38"/>
      <c r="M345" s="231"/>
      <c r="N345" s="60"/>
      <c r="O345" s="60"/>
      <c r="P345" s="60"/>
      <c r="Q345" s="60"/>
      <c r="R345" s="60"/>
      <c r="S345" s="60"/>
      <c r="T345" s="61"/>
      <c r="AT345" s="17" t="s">
        <v>216</v>
      </c>
      <c r="AU345" s="17" t="s">
        <v>88</v>
      </c>
    </row>
    <row r="346" spans="2:65" s="1" customFormat="1" ht="22.5" customHeight="1">
      <c r="B346" s="34"/>
      <c r="C346" s="174" t="s">
        <v>491</v>
      </c>
      <c r="D346" s="174" t="s">
        <v>147</v>
      </c>
      <c r="E346" s="175" t="s">
        <v>492</v>
      </c>
      <c r="F346" s="176" t="s">
        <v>493</v>
      </c>
      <c r="G346" s="177" t="s">
        <v>461</v>
      </c>
      <c r="H346" s="242"/>
      <c r="I346" s="179"/>
      <c r="J346" s="180">
        <f>ROUND(I346*H346,2)</f>
        <v>0</v>
      </c>
      <c r="K346" s="176" t="s">
        <v>151</v>
      </c>
      <c r="L346" s="38"/>
      <c r="M346" s="181" t="s">
        <v>19</v>
      </c>
      <c r="N346" s="182" t="s">
        <v>49</v>
      </c>
      <c r="O346" s="60"/>
      <c r="P346" s="183">
        <f>O346*H346</f>
        <v>0</v>
      </c>
      <c r="Q346" s="183">
        <v>0</v>
      </c>
      <c r="R346" s="183">
        <f>Q346*H346</f>
        <v>0</v>
      </c>
      <c r="S346" s="183">
        <v>0</v>
      </c>
      <c r="T346" s="184">
        <f>S346*H346</f>
        <v>0</v>
      </c>
      <c r="AR346" s="17" t="s">
        <v>301</v>
      </c>
      <c r="AT346" s="17" t="s">
        <v>147</v>
      </c>
      <c r="AU346" s="17" t="s">
        <v>88</v>
      </c>
      <c r="AY346" s="17" t="s">
        <v>142</v>
      </c>
      <c r="BE346" s="185">
        <f>IF(N346="základní",J346,0)</f>
        <v>0</v>
      </c>
      <c r="BF346" s="185">
        <f>IF(N346="snížená",J346,0)</f>
        <v>0</v>
      </c>
      <c r="BG346" s="185">
        <f>IF(N346="zákl. přenesená",J346,0)</f>
        <v>0</v>
      </c>
      <c r="BH346" s="185">
        <f>IF(N346="sníž. přenesená",J346,0)</f>
        <v>0</v>
      </c>
      <c r="BI346" s="185">
        <f>IF(N346="nulová",J346,0)</f>
        <v>0</v>
      </c>
      <c r="BJ346" s="17" t="s">
        <v>86</v>
      </c>
      <c r="BK346" s="185">
        <f>ROUND(I346*H346,2)</f>
        <v>0</v>
      </c>
      <c r="BL346" s="17" t="s">
        <v>301</v>
      </c>
      <c r="BM346" s="17" t="s">
        <v>494</v>
      </c>
    </row>
    <row r="347" spans="2:47" s="1" customFormat="1" ht="78">
      <c r="B347" s="34"/>
      <c r="C347" s="35"/>
      <c r="D347" s="188" t="s">
        <v>214</v>
      </c>
      <c r="E347" s="35"/>
      <c r="F347" s="230" t="s">
        <v>495</v>
      </c>
      <c r="G347" s="35"/>
      <c r="H347" s="35"/>
      <c r="I347" s="103"/>
      <c r="J347" s="35"/>
      <c r="K347" s="35"/>
      <c r="L347" s="38"/>
      <c r="M347" s="231"/>
      <c r="N347" s="60"/>
      <c r="O347" s="60"/>
      <c r="P347" s="60"/>
      <c r="Q347" s="60"/>
      <c r="R347" s="60"/>
      <c r="S347" s="60"/>
      <c r="T347" s="61"/>
      <c r="AT347" s="17" t="s">
        <v>214</v>
      </c>
      <c r="AU347" s="17" t="s">
        <v>88</v>
      </c>
    </row>
    <row r="348" spans="2:63" s="10" customFormat="1" ht="22.9" customHeight="1">
      <c r="B348" s="158"/>
      <c r="C348" s="159"/>
      <c r="D348" s="160" t="s">
        <v>77</v>
      </c>
      <c r="E348" s="172" t="s">
        <v>496</v>
      </c>
      <c r="F348" s="172" t="s">
        <v>497</v>
      </c>
      <c r="G348" s="159"/>
      <c r="H348" s="159"/>
      <c r="I348" s="162"/>
      <c r="J348" s="173">
        <f>BK348</f>
        <v>0</v>
      </c>
      <c r="K348" s="159"/>
      <c r="L348" s="164"/>
      <c r="M348" s="165"/>
      <c r="N348" s="166"/>
      <c r="O348" s="166"/>
      <c r="P348" s="167">
        <f>SUM(P349:P374)</f>
        <v>0</v>
      </c>
      <c r="Q348" s="166"/>
      <c r="R348" s="167">
        <f>SUM(R349:R374)</f>
        <v>0</v>
      </c>
      <c r="S348" s="166"/>
      <c r="T348" s="168">
        <f>SUM(T349:T374)</f>
        <v>8.332456500000001</v>
      </c>
      <c r="AR348" s="169" t="s">
        <v>88</v>
      </c>
      <c r="AT348" s="170" t="s">
        <v>77</v>
      </c>
      <c r="AU348" s="170" t="s">
        <v>86</v>
      </c>
      <c r="AY348" s="169" t="s">
        <v>142</v>
      </c>
      <c r="BK348" s="171">
        <f>SUM(BK349:BK374)</f>
        <v>0</v>
      </c>
    </row>
    <row r="349" spans="2:65" s="1" customFormat="1" ht="16.5" customHeight="1">
      <c r="B349" s="34"/>
      <c r="C349" s="174" t="s">
        <v>498</v>
      </c>
      <c r="D349" s="174" t="s">
        <v>147</v>
      </c>
      <c r="E349" s="175" t="s">
        <v>499</v>
      </c>
      <c r="F349" s="176" t="s">
        <v>500</v>
      </c>
      <c r="G349" s="177" t="s">
        <v>150</v>
      </c>
      <c r="H349" s="178">
        <v>617.219</v>
      </c>
      <c r="I349" s="179"/>
      <c r="J349" s="180">
        <f>ROUND(I349*H349,2)</f>
        <v>0</v>
      </c>
      <c r="K349" s="176" t="s">
        <v>151</v>
      </c>
      <c r="L349" s="38"/>
      <c r="M349" s="181" t="s">
        <v>19</v>
      </c>
      <c r="N349" s="182" t="s">
        <v>49</v>
      </c>
      <c r="O349" s="60"/>
      <c r="P349" s="183">
        <f>O349*H349</f>
        <v>0</v>
      </c>
      <c r="Q349" s="183">
        <v>0</v>
      </c>
      <c r="R349" s="183">
        <f>Q349*H349</f>
        <v>0</v>
      </c>
      <c r="S349" s="183">
        <v>0.0033</v>
      </c>
      <c r="T349" s="184">
        <f>S349*H349</f>
        <v>2.0368227</v>
      </c>
      <c r="AR349" s="17" t="s">
        <v>301</v>
      </c>
      <c r="AT349" s="17" t="s">
        <v>147</v>
      </c>
      <c r="AU349" s="17" t="s">
        <v>88</v>
      </c>
      <c r="AY349" s="17" t="s">
        <v>142</v>
      </c>
      <c r="BE349" s="185">
        <f>IF(N349="základní",J349,0)</f>
        <v>0</v>
      </c>
      <c r="BF349" s="185">
        <f>IF(N349="snížená",J349,0)</f>
        <v>0</v>
      </c>
      <c r="BG349" s="185">
        <f>IF(N349="zákl. přenesená",J349,0)</f>
        <v>0</v>
      </c>
      <c r="BH349" s="185">
        <f>IF(N349="sníž. přenesená",J349,0)</f>
        <v>0</v>
      </c>
      <c r="BI349" s="185">
        <f>IF(N349="nulová",J349,0)</f>
        <v>0</v>
      </c>
      <c r="BJ349" s="17" t="s">
        <v>86</v>
      </c>
      <c r="BK349" s="185">
        <f>ROUND(I349*H349,2)</f>
        <v>0</v>
      </c>
      <c r="BL349" s="17" t="s">
        <v>301</v>
      </c>
      <c r="BM349" s="17" t="s">
        <v>501</v>
      </c>
    </row>
    <row r="350" spans="2:47" s="1" customFormat="1" ht="19.5">
      <c r="B350" s="34"/>
      <c r="C350" s="35"/>
      <c r="D350" s="188" t="s">
        <v>216</v>
      </c>
      <c r="E350" s="35"/>
      <c r="F350" s="230" t="s">
        <v>502</v>
      </c>
      <c r="G350" s="35"/>
      <c r="H350" s="35"/>
      <c r="I350" s="103"/>
      <c r="J350" s="35"/>
      <c r="K350" s="35"/>
      <c r="L350" s="38"/>
      <c r="M350" s="231"/>
      <c r="N350" s="60"/>
      <c r="O350" s="60"/>
      <c r="P350" s="60"/>
      <c r="Q350" s="60"/>
      <c r="R350" s="60"/>
      <c r="S350" s="60"/>
      <c r="T350" s="61"/>
      <c r="AT350" s="17" t="s">
        <v>216</v>
      </c>
      <c r="AU350" s="17" t="s">
        <v>88</v>
      </c>
    </row>
    <row r="351" spans="2:51" s="11" customFormat="1" ht="11.25">
      <c r="B351" s="186"/>
      <c r="C351" s="187"/>
      <c r="D351" s="188" t="s">
        <v>155</v>
      </c>
      <c r="E351" s="189" t="s">
        <v>19</v>
      </c>
      <c r="F351" s="190" t="s">
        <v>156</v>
      </c>
      <c r="G351" s="187"/>
      <c r="H351" s="189" t="s">
        <v>19</v>
      </c>
      <c r="I351" s="191"/>
      <c r="J351" s="187"/>
      <c r="K351" s="187"/>
      <c r="L351" s="192"/>
      <c r="M351" s="193"/>
      <c r="N351" s="194"/>
      <c r="O351" s="194"/>
      <c r="P351" s="194"/>
      <c r="Q351" s="194"/>
      <c r="R351" s="194"/>
      <c r="S351" s="194"/>
      <c r="T351" s="195"/>
      <c r="AT351" s="196" t="s">
        <v>155</v>
      </c>
      <c r="AU351" s="196" t="s">
        <v>88</v>
      </c>
      <c r="AV351" s="11" t="s">
        <v>86</v>
      </c>
      <c r="AW351" s="11" t="s">
        <v>38</v>
      </c>
      <c r="AX351" s="11" t="s">
        <v>78</v>
      </c>
      <c r="AY351" s="196" t="s">
        <v>142</v>
      </c>
    </row>
    <row r="352" spans="2:51" s="11" customFormat="1" ht="11.25">
      <c r="B352" s="186"/>
      <c r="C352" s="187"/>
      <c r="D352" s="188" t="s">
        <v>155</v>
      </c>
      <c r="E352" s="189" t="s">
        <v>19</v>
      </c>
      <c r="F352" s="190" t="s">
        <v>246</v>
      </c>
      <c r="G352" s="187"/>
      <c r="H352" s="189" t="s">
        <v>19</v>
      </c>
      <c r="I352" s="191"/>
      <c r="J352" s="187"/>
      <c r="K352" s="187"/>
      <c r="L352" s="192"/>
      <c r="M352" s="193"/>
      <c r="N352" s="194"/>
      <c r="O352" s="194"/>
      <c r="P352" s="194"/>
      <c r="Q352" s="194"/>
      <c r="R352" s="194"/>
      <c r="S352" s="194"/>
      <c r="T352" s="195"/>
      <c r="AT352" s="196" t="s">
        <v>155</v>
      </c>
      <c r="AU352" s="196" t="s">
        <v>88</v>
      </c>
      <c r="AV352" s="11" t="s">
        <v>86</v>
      </c>
      <c r="AW352" s="11" t="s">
        <v>38</v>
      </c>
      <c r="AX352" s="11" t="s">
        <v>78</v>
      </c>
      <c r="AY352" s="196" t="s">
        <v>142</v>
      </c>
    </row>
    <row r="353" spans="2:51" s="12" customFormat="1" ht="11.25">
      <c r="B353" s="197"/>
      <c r="C353" s="198"/>
      <c r="D353" s="188" t="s">
        <v>155</v>
      </c>
      <c r="E353" s="199" t="s">
        <v>19</v>
      </c>
      <c r="F353" s="200" t="s">
        <v>503</v>
      </c>
      <c r="G353" s="198"/>
      <c r="H353" s="201">
        <v>39.182</v>
      </c>
      <c r="I353" s="202"/>
      <c r="J353" s="198"/>
      <c r="K353" s="198"/>
      <c r="L353" s="203"/>
      <c r="M353" s="204"/>
      <c r="N353" s="205"/>
      <c r="O353" s="205"/>
      <c r="P353" s="205"/>
      <c r="Q353" s="205"/>
      <c r="R353" s="205"/>
      <c r="S353" s="205"/>
      <c r="T353" s="206"/>
      <c r="AT353" s="207" t="s">
        <v>155</v>
      </c>
      <c r="AU353" s="207" t="s">
        <v>88</v>
      </c>
      <c r="AV353" s="12" t="s">
        <v>88</v>
      </c>
      <c r="AW353" s="12" t="s">
        <v>38</v>
      </c>
      <c r="AX353" s="12" t="s">
        <v>78</v>
      </c>
      <c r="AY353" s="207" t="s">
        <v>142</v>
      </c>
    </row>
    <row r="354" spans="2:51" s="11" customFormat="1" ht="11.25">
      <c r="B354" s="186"/>
      <c r="C354" s="187"/>
      <c r="D354" s="188" t="s">
        <v>155</v>
      </c>
      <c r="E354" s="189" t="s">
        <v>19</v>
      </c>
      <c r="F354" s="190" t="s">
        <v>162</v>
      </c>
      <c r="G354" s="187"/>
      <c r="H354" s="189" t="s">
        <v>19</v>
      </c>
      <c r="I354" s="191"/>
      <c r="J354" s="187"/>
      <c r="K354" s="187"/>
      <c r="L354" s="192"/>
      <c r="M354" s="193"/>
      <c r="N354" s="194"/>
      <c r="O354" s="194"/>
      <c r="P354" s="194"/>
      <c r="Q354" s="194"/>
      <c r="R354" s="194"/>
      <c r="S354" s="194"/>
      <c r="T354" s="195"/>
      <c r="AT354" s="196" t="s">
        <v>155</v>
      </c>
      <c r="AU354" s="196" t="s">
        <v>88</v>
      </c>
      <c r="AV354" s="11" t="s">
        <v>86</v>
      </c>
      <c r="AW354" s="11" t="s">
        <v>38</v>
      </c>
      <c r="AX354" s="11" t="s">
        <v>78</v>
      </c>
      <c r="AY354" s="196" t="s">
        <v>142</v>
      </c>
    </row>
    <row r="355" spans="2:51" s="12" customFormat="1" ht="11.25">
      <c r="B355" s="197"/>
      <c r="C355" s="198"/>
      <c r="D355" s="188" t="s">
        <v>155</v>
      </c>
      <c r="E355" s="199" t="s">
        <v>19</v>
      </c>
      <c r="F355" s="200" t="s">
        <v>504</v>
      </c>
      <c r="G355" s="198"/>
      <c r="H355" s="201">
        <v>281.192</v>
      </c>
      <c r="I355" s="202"/>
      <c r="J355" s="198"/>
      <c r="K355" s="198"/>
      <c r="L355" s="203"/>
      <c r="M355" s="204"/>
      <c r="N355" s="205"/>
      <c r="O355" s="205"/>
      <c r="P355" s="205"/>
      <c r="Q355" s="205"/>
      <c r="R355" s="205"/>
      <c r="S355" s="205"/>
      <c r="T355" s="206"/>
      <c r="AT355" s="207" t="s">
        <v>155</v>
      </c>
      <c r="AU355" s="207" t="s">
        <v>88</v>
      </c>
      <c r="AV355" s="12" t="s">
        <v>88</v>
      </c>
      <c r="AW355" s="12" t="s">
        <v>38</v>
      </c>
      <c r="AX355" s="12" t="s">
        <v>78</v>
      </c>
      <c r="AY355" s="207" t="s">
        <v>142</v>
      </c>
    </row>
    <row r="356" spans="2:51" s="11" customFormat="1" ht="11.25">
      <c r="B356" s="186"/>
      <c r="C356" s="187"/>
      <c r="D356" s="188" t="s">
        <v>155</v>
      </c>
      <c r="E356" s="189" t="s">
        <v>19</v>
      </c>
      <c r="F356" s="190" t="s">
        <v>166</v>
      </c>
      <c r="G356" s="187"/>
      <c r="H356" s="189" t="s">
        <v>19</v>
      </c>
      <c r="I356" s="191"/>
      <c r="J356" s="187"/>
      <c r="K356" s="187"/>
      <c r="L356" s="192"/>
      <c r="M356" s="193"/>
      <c r="N356" s="194"/>
      <c r="O356" s="194"/>
      <c r="P356" s="194"/>
      <c r="Q356" s="194"/>
      <c r="R356" s="194"/>
      <c r="S356" s="194"/>
      <c r="T356" s="195"/>
      <c r="AT356" s="196" t="s">
        <v>155</v>
      </c>
      <c r="AU356" s="196" t="s">
        <v>88</v>
      </c>
      <c r="AV356" s="11" t="s">
        <v>86</v>
      </c>
      <c r="AW356" s="11" t="s">
        <v>38</v>
      </c>
      <c r="AX356" s="11" t="s">
        <v>78</v>
      </c>
      <c r="AY356" s="196" t="s">
        <v>142</v>
      </c>
    </row>
    <row r="357" spans="2:51" s="12" customFormat="1" ht="11.25">
      <c r="B357" s="197"/>
      <c r="C357" s="198"/>
      <c r="D357" s="188" t="s">
        <v>155</v>
      </c>
      <c r="E357" s="199" t="s">
        <v>19</v>
      </c>
      <c r="F357" s="200" t="s">
        <v>505</v>
      </c>
      <c r="G357" s="198"/>
      <c r="H357" s="201">
        <v>296.845</v>
      </c>
      <c r="I357" s="202"/>
      <c r="J357" s="198"/>
      <c r="K357" s="198"/>
      <c r="L357" s="203"/>
      <c r="M357" s="204"/>
      <c r="N357" s="205"/>
      <c r="O357" s="205"/>
      <c r="P357" s="205"/>
      <c r="Q357" s="205"/>
      <c r="R357" s="205"/>
      <c r="S357" s="205"/>
      <c r="T357" s="206"/>
      <c r="AT357" s="207" t="s">
        <v>155</v>
      </c>
      <c r="AU357" s="207" t="s">
        <v>88</v>
      </c>
      <c r="AV357" s="12" t="s">
        <v>88</v>
      </c>
      <c r="AW357" s="12" t="s">
        <v>38</v>
      </c>
      <c r="AX357" s="12" t="s">
        <v>78</v>
      </c>
      <c r="AY357" s="207" t="s">
        <v>142</v>
      </c>
    </row>
    <row r="358" spans="2:51" s="14" customFormat="1" ht="11.25">
      <c r="B358" s="219"/>
      <c r="C358" s="220"/>
      <c r="D358" s="188" t="s">
        <v>155</v>
      </c>
      <c r="E358" s="221" t="s">
        <v>19</v>
      </c>
      <c r="F358" s="222" t="s">
        <v>207</v>
      </c>
      <c r="G358" s="220"/>
      <c r="H358" s="223">
        <v>617.219</v>
      </c>
      <c r="I358" s="224"/>
      <c r="J358" s="220"/>
      <c r="K358" s="220"/>
      <c r="L358" s="225"/>
      <c r="M358" s="226"/>
      <c r="N358" s="227"/>
      <c r="O358" s="227"/>
      <c r="P358" s="227"/>
      <c r="Q358" s="227"/>
      <c r="R358" s="227"/>
      <c r="S358" s="227"/>
      <c r="T358" s="228"/>
      <c r="AT358" s="229" t="s">
        <v>155</v>
      </c>
      <c r="AU358" s="229" t="s">
        <v>88</v>
      </c>
      <c r="AV358" s="14" t="s">
        <v>152</v>
      </c>
      <c r="AW358" s="14" t="s">
        <v>38</v>
      </c>
      <c r="AX358" s="14" t="s">
        <v>86</v>
      </c>
      <c r="AY358" s="229" t="s">
        <v>142</v>
      </c>
    </row>
    <row r="359" spans="2:65" s="1" customFormat="1" ht="16.5" customHeight="1">
      <c r="B359" s="34"/>
      <c r="C359" s="174" t="s">
        <v>506</v>
      </c>
      <c r="D359" s="174" t="s">
        <v>147</v>
      </c>
      <c r="E359" s="175" t="s">
        <v>507</v>
      </c>
      <c r="F359" s="176" t="s">
        <v>508</v>
      </c>
      <c r="G359" s="177" t="s">
        <v>150</v>
      </c>
      <c r="H359" s="178">
        <v>617.219</v>
      </c>
      <c r="I359" s="179"/>
      <c r="J359" s="180">
        <f>ROUND(I359*H359,2)</f>
        <v>0</v>
      </c>
      <c r="K359" s="176" t="s">
        <v>151</v>
      </c>
      <c r="L359" s="38"/>
      <c r="M359" s="181" t="s">
        <v>19</v>
      </c>
      <c r="N359" s="182" t="s">
        <v>49</v>
      </c>
      <c r="O359" s="60"/>
      <c r="P359" s="183">
        <f>O359*H359</f>
        <v>0</v>
      </c>
      <c r="Q359" s="183">
        <v>0</v>
      </c>
      <c r="R359" s="183">
        <f>Q359*H359</f>
        <v>0</v>
      </c>
      <c r="S359" s="183">
        <v>0.0102</v>
      </c>
      <c r="T359" s="184">
        <f>S359*H359</f>
        <v>6.295633800000001</v>
      </c>
      <c r="AR359" s="17" t="s">
        <v>301</v>
      </c>
      <c r="AT359" s="17" t="s">
        <v>147</v>
      </c>
      <c r="AU359" s="17" t="s">
        <v>88</v>
      </c>
      <c r="AY359" s="17" t="s">
        <v>142</v>
      </c>
      <c r="BE359" s="185">
        <f>IF(N359="základní",J359,0)</f>
        <v>0</v>
      </c>
      <c r="BF359" s="185">
        <f>IF(N359="snížená",J359,0)</f>
        <v>0</v>
      </c>
      <c r="BG359" s="185">
        <f>IF(N359="zákl. přenesená",J359,0)</f>
        <v>0</v>
      </c>
      <c r="BH359" s="185">
        <f>IF(N359="sníž. přenesená",J359,0)</f>
        <v>0</v>
      </c>
      <c r="BI359" s="185">
        <f>IF(N359="nulová",J359,0)</f>
        <v>0</v>
      </c>
      <c r="BJ359" s="17" t="s">
        <v>86</v>
      </c>
      <c r="BK359" s="185">
        <f>ROUND(I359*H359,2)</f>
        <v>0</v>
      </c>
      <c r="BL359" s="17" t="s">
        <v>301</v>
      </c>
      <c r="BM359" s="17" t="s">
        <v>509</v>
      </c>
    </row>
    <row r="360" spans="2:65" s="1" customFormat="1" ht="16.5" customHeight="1">
      <c r="B360" s="34"/>
      <c r="C360" s="174" t="s">
        <v>510</v>
      </c>
      <c r="D360" s="174" t="s">
        <v>147</v>
      </c>
      <c r="E360" s="175" t="s">
        <v>511</v>
      </c>
      <c r="F360" s="176" t="s">
        <v>512</v>
      </c>
      <c r="G360" s="177" t="s">
        <v>513</v>
      </c>
      <c r="H360" s="178">
        <v>80</v>
      </c>
      <c r="I360" s="179"/>
      <c r="J360" s="180">
        <f>ROUND(I360*H360,2)</f>
        <v>0</v>
      </c>
      <c r="K360" s="176" t="s">
        <v>19</v>
      </c>
      <c r="L360" s="38"/>
      <c r="M360" s="181" t="s">
        <v>19</v>
      </c>
      <c r="N360" s="182" t="s">
        <v>49</v>
      </c>
      <c r="O360" s="60"/>
      <c r="P360" s="183">
        <f>O360*H360</f>
        <v>0</v>
      </c>
      <c r="Q360" s="183">
        <v>0</v>
      </c>
      <c r="R360" s="183">
        <f>Q360*H360</f>
        <v>0</v>
      </c>
      <c r="S360" s="183">
        <v>0</v>
      </c>
      <c r="T360" s="184">
        <f>S360*H360</f>
        <v>0</v>
      </c>
      <c r="AR360" s="17" t="s">
        <v>301</v>
      </c>
      <c r="AT360" s="17" t="s">
        <v>147</v>
      </c>
      <c r="AU360" s="17" t="s">
        <v>88</v>
      </c>
      <c r="AY360" s="17" t="s">
        <v>142</v>
      </c>
      <c r="BE360" s="185">
        <f>IF(N360="základní",J360,0)</f>
        <v>0</v>
      </c>
      <c r="BF360" s="185">
        <f>IF(N360="snížená",J360,0)</f>
        <v>0</v>
      </c>
      <c r="BG360" s="185">
        <f>IF(N360="zákl. přenesená",J360,0)</f>
        <v>0</v>
      </c>
      <c r="BH360" s="185">
        <f>IF(N360="sníž. přenesená",J360,0)</f>
        <v>0</v>
      </c>
      <c r="BI360" s="185">
        <f>IF(N360="nulová",J360,0)</f>
        <v>0</v>
      </c>
      <c r="BJ360" s="17" t="s">
        <v>86</v>
      </c>
      <c r="BK360" s="185">
        <f>ROUND(I360*H360,2)</f>
        <v>0</v>
      </c>
      <c r="BL360" s="17" t="s">
        <v>301</v>
      </c>
      <c r="BM360" s="17" t="s">
        <v>514</v>
      </c>
    </row>
    <row r="361" spans="2:51" s="11" customFormat="1" ht="11.25">
      <c r="B361" s="186"/>
      <c r="C361" s="187"/>
      <c r="D361" s="188" t="s">
        <v>155</v>
      </c>
      <c r="E361" s="189" t="s">
        <v>19</v>
      </c>
      <c r="F361" s="190" t="s">
        <v>515</v>
      </c>
      <c r="G361" s="187"/>
      <c r="H361" s="189" t="s">
        <v>19</v>
      </c>
      <c r="I361" s="191"/>
      <c r="J361" s="187"/>
      <c r="K361" s="187"/>
      <c r="L361" s="192"/>
      <c r="M361" s="193"/>
      <c r="N361" s="194"/>
      <c r="O361" s="194"/>
      <c r="P361" s="194"/>
      <c r="Q361" s="194"/>
      <c r="R361" s="194"/>
      <c r="S361" s="194"/>
      <c r="T361" s="195"/>
      <c r="AT361" s="196" t="s">
        <v>155</v>
      </c>
      <c r="AU361" s="196" t="s">
        <v>88</v>
      </c>
      <c r="AV361" s="11" t="s">
        <v>86</v>
      </c>
      <c r="AW361" s="11" t="s">
        <v>38</v>
      </c>
      <c r="AX361" s="11" t="s">
        <v>78</v>
      </c>
      <c r="AY361" s="196" t="s">
        <v>142</v>
      </c>
    </row>
    <row r="362" spans="2:51" s="11" customFormat="1" ht="11.25">
      <c r="B362" s="186"/>
      <c r="C362" s="187"/>
      <c r="D362" s="188" t="s">
        <v>155</v>
      </c>
      <c r="E362" s="189" t="s">
        <v>19</v>
      </c>
      <c r="F362" s="190" t="s">
        <v>160</v>
      </c>
      <c r="G362" s="187"/>
      <c r="H362" s="189" t="s">
        <v>19</v>
      </c>
      <c r="I362" s="191"/>
      <c r="J362" s="187"/>
      <c r="K362" s="187"/>
      <c r="L362" s="192"/>
      <c r="M362" s="193"/>
      <c r="N362" s="194"/>
      <c r="O362" s="194"/>
      <c r="P362" s="194"/>
      <c r="Q362" s="194"/>
      <c r="R362" s="194"/>
      <c r="S362" s="194"/>
      <c r="T362" s="195"/>
      <c r="AT362" s="196" t="s">
        <v>155</v>
      </c>
      <c r="AU362" s="196" t="s">
        <v>88</v>
      </c>
      <c r="AV362" s="11" t="s">
        <v>86</v>
      </c>
      <c r="AW362" s="11" t="s">
        <v>38</v>
      </c>
      <c r="AX362" s="11" t="s">
        <v>78</v>
      </c>
      <c r="AY362" s="196" t="s">
        <v>142</v>
      </c>
    </row>
    <row r="363" spans="2:51" s="12" customFormat="1" ht="11.25">
      <c r="B363" s="197"/>
      <c r="C363" s="198"/>
      <c r="D363" s="188" t="s">
        <v>155</v>
      </c>
      <c r="E363" s="199" t="s">
        <v>19</v>
      </c>
      <c r="F363" s="200" t="s">
        <v>443</v>
      </c>
      <c r="G363" s="198"/>
      <c r="H363" s="201">
        <v>40</v>
      </c>
      <c r="I363" s="202"/>
      <c r="J363" s="198"/>
      <c r="K363" s="198"/>
      <c r="L363" s="203"/>
      <c r="M363" s="204"/>
      <c r="N363" s="205"/>
      <c r="O363" s="205"/>
      <c r="P363" s="205"/>
      <c r="Q363" s="205"/>
      <c r="R363" s="205"/>
      <c r="S363" s="205"/>
      <c r="T363" s="206"/>
      <c r="AT363" s="207" t="s">
        <v>155</v>
      </c>
      <c r="AU363" s="207" t="s">
        <v>88</v>
      </c>
      <c r="AV363" s="12" t="s">
        <v>88</v>
      </c>
      <c r="AW363" s="12" t="s">
        <v>38</v>
      </c>
      <c r="AX363" s="12" t="s">
        <v>78</v>
      </c>
      <c r="AY363" s="207" t="s">
        <v>142</v>
      </c>
    </row>
    <row r="364" spans="2:51" s="11" customFormat="1" ht="11.25">
      <c r="B364" s="186"/>
      <c r="C364" s="187"/>
      <c r="D364" s="188" t="s">
        <v>155</v>
      </c>
      <c r="E364" s="189" t="s">
        <v>19</v>
      </c>
      <c r="F364" s="190" t="s">
        <v>164</v>
      </c>
      <c r="G364" s="187"/>
      <c r="H364" s="189" t="s">
        <v>19</v>
      </c>
      <c r="I364" s="191"/>
      <c r="J364" s="187"/>
      <c r="K364" s="187"/>
      <c r="L364" s="192"/>
      <c r="M364" s="193"/>
      <c r="N364" s="194"/>
      <c r="O364" s="194"/>
      <c r="P364" s="194"/>
      <c r="Q364" s="194"/>
      <c r="R364" s="194"/>
      <c r="S364" s="194"/>
      <c r="T364" s="195"/>
      <c r="AT364" s="196" t="s">
        <v>155</v>
      </c>
      <c r="AU364" s="196" t="s">
        <v>88</v>
      </c>
      <c r="AV364" s="11" t="s">
        <v>86</v>
      </c>
      <c r="AW364" s="11" t="s">
        <v>38</v>
      </c>
      <c r="AX364" s="11" t="s">
        <v>78</v>
      </c>
      <c r="AY364" s="196" t="s">
        <v>142</v>
      </c>
    </row>
    <row r="365" spans="2:51" s="12" customFormat="1" ht="11.25">
      <c r="B365" s="197"/>
      <c r="C365" s="198"/>
      <c r="D365" s="188" t="s">
        <v>155</v>
      </c>
      <c r="E365" s="199" t="s">
        <v>19</v>
      </c>
      <c r="F365" s="200" t="s">
        <v>443</v>
      </c>
      <c r="G365" s="198"/>
      <c r="H365" s="201">
        <v>40</v>
      </c>
      <c r="I365" s="202"/>
      <c r="J365" s="198"/>
      <c r="K365" s="198"/>
      <c r="L365" s="203"/>
      <c r="M365" s="204"/>
      <c r="N365" s="205"/>
      <c r="O365" s="205"/>
      <c r="P365" s="205"/>
      <c r="Q365" s="205"/>
      <c r="R365" s="205"/>
      <c r="S365" s="205"/>
      <c r="T365" s="206"/>
      <c r="AT365" s="207" t="s">
        <v>155</v>
      </c>
      <c r="AU365" s="207" t="s">
        <v>88</v>
      </c>
      <c r="AV365" s="12" t="s">
        <v>88</v>
      </c>
      <c r="AW365" s="12" t="s">
        <v>38</v>
      </c>
      <c r="AX365" s="12" t="s">
        <v>78</v>
      </c>
      <c r="AY365" s="207" t="s">
        <v>142</v>
      </c>
    </row>
    <row r="366" spans="2:51" s="14" customFormat="1" ht="11.25">
      <c r="B366" s="219"/>
      <c r="C366" s="220"/>
      <c r="D366" s="188" t="s">
        <v>155</v>
      </c>
      <c r="E366" s="221" t="s">
        <v>19</v>
      </c>
      <c r="F366" s="222" t="s">
        <v>207</v>
      </c>
      <c r="G366" s="220"/>
      <c r="H366" s="223">
        <v>80</v>
      </c>
      <c r="I366" s="224"/>
      <c r="J366" s="220"/>
      <c r="K366" s="220"/>
      <c r="L366" s="225"/>
      <c r="M366" s="226"/>
      <c r="N366" s="227"/>
      <c r="O366" s="227"/>
      <c r="P366" s="227"/>
      <c r="Q366" s="227"/>
      <c r="R366" s="227"/>
      <c r="S366" s="227"/>
      <c r="T366" s="228"/>
      <c r="AT366" s="229" t="s">
        <v>155</v>
      </c>
      <c r="AU366" s="229" t="s">
        <v>88</v>
      </c>
      <c r="AV366" s="14" t="s">
        <v>152</v>
      </c>
      <c r="AW366" s="14" t="s">
        <v>38</v>
      </c>
      <c r="AX366" s="14" t="s">
        <v>86</v>
      </c>
      <c r="AY366" s="229" t="s">
        <v>142</v>
      </c>
    </row>
    <row r="367" spans="2:65" s="1" customFormat="1" ht="16.5" customHeight="1">
      <c r="B367" s="34"/>
      <c r="C367" s="174" t="s">
        <v>516</v>
      </c>
      <c r="D367" s="174" t="s">
        <v>147</v>
      </c>
      <c r="E367" s="175" t="s">
        <v>517</v>
      </c>
      <c r="F367" s="176" t="s">
        <v>518</v>
      </c>
      <c r="G367" s="177" t="s">
        <v>513</v>
      </c>
      <c r="H367" s="178">
        <v>80</v>
      </c>
      <c r="I367" s="179"/>
      <c r="J367" s="180">
        <f>ROUND(I367*H367,2)</f>
        <v>0</v>
      </c>
      <c r="K367" s="176" t="s">
        <v>151</v>
      </c>
      <c r="L367" s="38"/>
      <c r="M367" s="181" t="s">
        <v>19</v>
      </c>
      <c r="N367" s="182" t="s">
        <v>49</v>
      </c>
      <c r="O367" s="60"/>
      <c r="P367" s="183">
        <f>O367*H367</f>
        <v>0</v>
      </c>
      <c r="Q367" s="183">
        <v>0</v>
      </c>
      <c r="R367" s="183">
        <f>Q367*H367</f>
        <v>0</v>
      </c>
      <c r="S367" s="183">
        <v>0</v>
      </c>
      <c r="T367" s="184">
        <f>S367*H367</f>
        <v>0</v>
      </c>
      <c r="AR367" s="17" t="s">
        <v>301</v>
      </c>
      <c r="AT367" s="17" t="s">
        <v>147</v>
      </c>
      <c r="AU367" s="17" t="s">
        <v>88</v>
      </c>
      <c r="AY367" s="17" t="s">
        <v>142</v>
      </c>
      <c r="BE367" s="185">
        <f>IF(N367="základní",J367,0)</f>
        <v>0</v>
      </c>
      <c r="BF367" s="185">
        <f>IF(N367="snížená",J367,0)</f>
        <v>0</v>
      </c>
      <c r="BG367" s="185">
        <f>IF(N367="zákl. přenesená",J367,0)</f>
        <v>0</v>
      </c>
      <c r="BH367" s="185">
        <f>IF(N367="sníž. přenesená",J367,0)</f>
        <v>0</v>
      </c>
      <c r="BI367" s="185">
        <f>IF(N367="nulová",J367,0)</f>
        <v>0</v>
      </c>
      <c r="BJ367" s="17" t="s">
        <v>86</v>
      </c>
      <c r="BK367" s="185">
        <f>ROUND(I367*H367,2)</f>
        <v>0</v>
      </c>
      <c r="BL367" s="17" t="s">
        <v>301</v>
      </c>
      <c r="BM367" s="17" t="s">
        <v>519</v>
      </c>
    </row>
    <row r="368" spans="2:47" s="1" customFormat="1" ht="29.25">
      <c r="B368" s="34"/>
      <c r="C368" s="35"/>
      <c r="D368" s="188" t="s">
        <v>214</v>
      </c>
      <c r="E368" s="35"/>
      <c r="F368" s="230" t="s">
        <v>520</v>
      </c>
      <c r="G368" s="35"/>
      <c r="H368" s="35"/>
      <c r="I368" s="103"/>
      <c r="J368" s="35"/>
      <c r="K368" s="35"/>
      <c r="L368" s="38"/>
      <c r="M368" s="231"/>
      <c r="N368" s="60"/>
      <c r="O368" s="60"/>
      <c r="P368" s="60"/>
      <c r="Q368" s="60"/>
      <c r="R368" s="60"/>
      <c r="S368" s="60"/>
      <c r="T368" s="61"/>
      <c r="AT368" s="17" t="s">
        <v>214</v>
      </c>
      <c r="AU368" s="17" t="s">
        <v>88</v>
      </c>
    </row>
    <row r="369" spans="2:65" s="1" customFormat="1" ht="22.5" customHeight="1">
      <c r="B369" s="34"/>
      <c r="C369" s="232" t="s">
        <v>521</v>
      </c>
      <c r="D369" s="232" t="s">
        <v>249</v>
      </c>
      <c r="E369" s="233" t="s">
        <v>522</v>
      </c>
      <c r="F369" s="234" t="s">
        <v>523</v>
      </c>
      <c r="G369" s="235" t="s">
        <v>513</v>
      </c>
      <c r="H369" s="236">
        <v>80</v>
      </c>
      <c r="I369" s="237"/>
      <c r="J369" s="238">
        <f>ROUND(I369*H369,2)</f>
        <v>0</v>
      </c>
      <c r="K369" s="234" t="s">
        <v>469</v>
      </c>
      <c r="L369" s="239"/>
      <c r="M369" s="240" t="s">
        <v>19</v>
      </c>
      <c r="N369" s="241" t="s">
        <v>49</v>
      </c>
      <c r="O369" s="60"/>
      <c r="P369" s="183">
        <f>O369*H369</f>
        <v>0</v>
      </c>
      <c r="Q369" s="183">
        <v>0</v>
      </c>
      <c r="R369" s="183">
        <f>Q369*H369</f>
        <v>0</v>
      </c>
      <c r="S369" s="183">
        <v>0</v>
      </c>
      <c r="T369" s="184">
        <f>S369*H369</f>
        <v>0</v>
      </c>
      <c r="AR369" s="17" t="s">
        <v>401</v>
      </c>
      <c r="AT369" s="17" t="s">
        <v>249</v>
      </c>
      <c r="AU369" s="17" t="s">
        <v>88</v>
      </c>
      <c r="AY369" s="17" t="s">
        <v>142</v>
      </c>
      <c r="BE369" s="185">
        <f>IF(N369="základní",J369,0)</f>
        <v>0</v>
      </c>
      <c r="BF369" s="185">
        <f>IF(N369="snížená",J369,0)</f>
        <v>0</v>
      </c>
      <c r="BG369" s="185">
        <f>IF(N369="zákl. přenesená",J369,0)</f>
        <v>0</v>
      </c>
      <c r="BH369" s="185">
        <f>IF(N369="sníž. přenesená",J369,0)</f>
        <v>0</v>
      </c>
      <c r="BI369" s="185">
        <f>IF(N369="nulová",J369,0)</f>
        <v>0</v>
      </c>
      <c r="BJ369" s="17" t="s">
        <v>86</v>
      </c>
      <c r="BK369" s="185">
        <f>ROUND(I369*H369,2)</f>
        <v>0</v>
      </c>
      <c r="BL369" s="17" t="s">
        <v>301</v>
      </c>
      <c r="BM369" s="17" t="s">
        <v>524</v>
      </c>
    </row>
    <row r="370" spans="2:47" s="1" customFormat="1" ht="19.5">
      <c r="B370" s="34"/>
      <c r="C370" s="35"/>
      <c r="D370" s="188" t="s">
        <v>216</v>
      </c>
      <c r="E370" s="35"/>
      <c r="F370" s="230" t="s">
        <v>525</v>
      </c>
      <c r="G370" s="35"/>
      <c r="H370" s="35"/>
      <c r="I370" s="103"/>
      <c r="J370" s="35"/>
      <c r="K370" s="35"/>
      <c r="L370" s="38"/>
      <c r="M370" s="231"/>
      <c r="N370" s="60"/>
      <c r="O370" s="60"/>
      <c r="P370" s="60"/>
      <c r="Q370" s="60"/>
      <c r="R370" s="60"/>
      <c r="S370" s="60"/>
      <c r="T370" s="61"/>
      <c r="AT370" s="17" t="s">
        <v>216</v>
      </c>
      <c r="AU370" s="17" t="s">
        <v>88</v>
      </c>
    </row>
    <row r="371" spans="2:65" s="1" customFormat="1" ht="33.75" customHeight="1">
      <c r="B371" s="34"/>
      <c r="C371" s="174" t="s">
        <v>526</v>
      </c>
      <c r="D371" s="174" t="s">
        <v>147</v>
      </c>
      <c r="E371" s="175" t="s">
        <v>527</v>
      </c>
      <c r="F371" s="176" t="s">
        <v>528</v>
      </c>
      <c r="G371" s="177" t="s">
        <v>529</v>
      </c>
      <c r="H371" s="178">
        <v>1</v>
      </c>
      <c r="I371" s="179"/>
      <c r="J371" s="180">
        <f>ROUND(I371*H371,2)</f>
        <v>0</v>
      </c>
      <c r="K371" s="176" t="s">
        <v>469</v>
      </c>
      <c r="L371" s="38"/>
      <c r="M371" s="181" t="s">
        <v>19</v>
      </c>
      <c r="N371" s="182" t="s">
        <v>49</v>
      </c>
      <c r="O371" s="60"/>
      <c r="P371" s="183">
        <f>O371*H371</f>
        <v>0</v>
      </c>
      <c r="Q371" s="183">
        <v>0</v>
      </c>
      <c r="R371" s="183">
        <f>Q371*H371</f>
        <v>0</v>
      </c>
      <c r="S371" s="183">
        <v>0</v>
      </c>
      <c r="T371" s="184">
        <f>S371*H371</f>
        <v>0</v>
      </c>
      <c r="AR371" s="17" t="s">
        <v>301</v>
      </c>
      <c r="AT371" s="17" t="s">
        <v>147</v>
      </c>
      <c r="AU371" s="17" t="s">
        <v>88</v>
      </c>
      <c r="AY371" s="17" t="s">
        <v>142</v>
      </c>
      <c r="BE371" s="185">
        <f>IF(N371="základní",J371,0)</f>
        <v>0</v>
      </c>
      <c r="BF371" s="185">
        <f>IF(N371="snížená",J371,0)</f>
        <v>0</v>
      </c>
      <c r="BG371" s="185">
        <f>IF(N371="zákl. přenesená",J371,0)</f>
        <v>0</v>
      </c>
      <c r="BH371" s="185">
        <f>IF(N371="sníž. přenesená",J371,0)</f>
        <v>0</v>
      </c>
      <c r="BI371" s="185">
        <f>IF(N371="nulová",J371,0)</f>
        <v>0</v>
      </c>
      <c r="BJ371" s="17" t="s">
        <v>86</v>
      </c>
      <c r="BK371" s="185">
        <f>ROUND(I371*H371,2)</f>
        <v>0</v>
      </c>
      <c r="BL371" s="17" t="s">
        <v>301</v>
      </c>
      <c r="BM371" s="17" t="s">
        <v>530</v>
      </c>
    </row>
    <row r="372" spans="2:65" s="1" customFormat="1" ht="22.5" customHeight="1">
      <c r="B372" s="34"/>
      <c r="C372" s="174" t="s">
        <v>531</v>
      </c>
      <c r="D372" s="174" t="s">
        <v>147</v>
      </c>
      <c r="E372" s="175" t="s">
        <v>532</v>
      </c>
      <c r="F372" s="176" t="s">
        <v>533</v>
      </c>
      <c r="G372" s="177" t="s">
        <v>513</v>
      </c>
      <c r="H372" s="178">
        <v>1</v>
      </c>
      <c r="I372" s="179"/>
      <c r="J372" s="180">
        <f>ROUND(I372*H372,2)</f>
        <v>0</v>
      </c>
      <c r="K372" s="176" t="s">
        <v>469</v>
      </c>
      <c r="L372" s="38"/>
      <c r="M372" s="181" t="s">
        <v>19</v>
      </c>
      <c r="N372" s="182" t="s">
        <v>49</v>
      </c>
      <c r="O372" s="60"/>
      <c r="P372" s="183">
        <f>O372*H372</f>
        <v>0</v>
      </c>
      <c r="Q372" s="183">
        <v>0</v>
      </c>
      <c r="R372" s="183">
        <f>Q372*H372</f>
        <v>0</v>
      </c>
      <c r="S372" s="183">
        <v>0</v>
      </c>
      <c r="T372" s="184">
        <f>S372*H372</f>
        <v>0</v>
      </c>
      <c r="AR372" s="17" t="s">
        <v>301</v>
      </c>
      <c r="AT372" s="17" t="s">
        <v>147</v>
      </c>
      <c r="AU372" s="17" t="s">
        <v>88</v>
      </c>
      <c r="AY372" s="17" t="s">
        <v>142</v>
      </c>
      <c r="BE372" s="185">
        <f>IF(N372="základní",J372,0)</f>
        <v>0</v>
      </c>
      <c r="BF372" s="185">
        <f>IF(N372="snížená",J372,0)</f>
        <v>0</v>
      </c>
      <c r="BG372" s="185">
        <f>IF(N372="zákl. přenesená",J372,0)</f>
        <v>0</v>
      </c>
      <c r="BH372" s="185">
        <f>IF(N372="sníž. přenesená",J372,0)</f>
        <v>0</v>
      </c>
      <c r="BI372" s="185">
        <f>IF(N372="nulová",J372,0)</f>
        <v>0</v>
      </c>
      <c r="BJ372" s="17" t="s">
        <v>86</v>
      </c>
      <c r="BK372" s="185">
        <f>ROUND(I372*H372,2)</f>
        <v>0</v>
      </c>
      <c r="BL372" s="17" t="s">
        <v>301</v>
      </c>
      <c r="BM372" s="17" t="s">
        <v>534</v>
      </c>
    </row>
    <row r="373" spans="2:65" s="1" customFormat="1" ht="22.5" customHeight="1">
      <c r="B373" s="34"/>
      <c r="C373" s="174" t="s">
        <v>535</v>
      </c>
      <c r="D373" s="174" t="s">
        <v>147</v>
      </c>
      <c r="E373" s="175" t="s">
        <v>536</v>
      </c>
      <c r="F373" s="176" t="s">
        <v>537</v>
      </c>
      <c r="G373" s="177" t="s">
        <v>461</v>
      </c>
      <c r="H373" s="242"/>
      <c r="I373" s="179"/>
      <c r="J373" s="180">
        <f>ROUND(I373*H373,2)</f>
        <v>0</v>
      </c>
      <c r="K373" s="176" t="s">
        <v>151</v>
      </c>
      <c r="L373" s="38"/>
      <c r="M373" s="181" t="s">
        <v>19</v>
      </c>
      <c r="N373" s="182" t="s">
        <v>49</v>
      </c>
      <c r="O373" s="60"/>
      <c r="P373" s="183">
        <f>O373*H373</f>
        <v>0</v>
      </c>
      <c r="Q373" s="183">
        <v>0</v>
      </c>
      <c r="R373" s="183">
        <f>Q373*H373</f>
        <v>0</v>
      </c>
      <c r="S373" s="183">
        <v>0</v>
      </c>
      <c r="T373" s="184">
        <f>S373*H373</f>
        <v>0</v>
      </c>
      <c r="AR373" s="17" t="s">
        <v>301</v>
      </c>
      <c r="AT373" s="17" t="s">
        <v>147</v>
      </c>
      <c r="AU373" s="17" t="s">
        <v>88</v>
      </c>
      <c r="AY373" s="17" t="s">
        <v>142</v>
      </c>
      <c r="BE373" s="185">
        <f>IF(N373="základní",J373,0)</f>
        <v>0</v>
      </c>
      <c r="BF373" s="185">
        <f>IF(N373="snížená",J373,0)</f>
        <v>0</v>
      </c>
      <c r="BG373" s="185">
        <f>IF(N373="zákl. přenesená",J373,0)</f>
        <v>0</v>
      </c>
      <c r="BH373" s="185">
        <f>IF(N373="sníž. přenesená",J373,0)</f>
        <v>0</v>
      </c>
      <c r="BI373" s="185">
        <f>IF(N373="nulová",J373,0)</f>
        <v>0</v>
      </c>
      <c r="BJ373" s="17" t="s">
        <v>86</v>
      </c>
      <c r="BK373" s="185">
        <f>ROUND(I373*H373,2)</f>
        <v>0</v>
      </c>
      <c r="BL373" s="17" t="s">
        <v>301</v>
      </c>
      <c r="BM373" s="17" t="s">
        <v>538</v>
      </c>
    </row>
    <row r="374" spans="2:47" s="1" customFormat="1" ht="78">
      <c r="B374" s="34"/>
      <c r="C374" s="35"/>
      <c r="D374" s="188" t="s">
        <v>214</v>
      </c>
      <c r="E374" s="35"/>
      <c r="F374" s="230" t="s">
        <v>539</v>
      </c>
      <c r="G374" s="35"/>
      <c r="H374" s="35"/>
      <c r="I374" s="103"/>
      <c r="J374" s="35"/>
      <c r="K374" s="35"/>
      <c r="L374" s="38"/>
      <c r="M374" s="231"/>
      <c r="N374" s="60"/>
      <c r="O374" s="60"/>
      <c r="P374" s="60"/>
      <c r="Q374" s="60"/>
      <c r="R374" s="60"/>
      <c r="S374" s="60"/>
      <c r="T374" s="61"/>
      <c r="AT374" s="17" t="s">
        <v>214</v>
      </c>
      <c r="AU374" s="17" t="s">
        <v>88</v>
      </c>
    </row>
    <row r="375" spans="2:63" s="10" customFormat="1" ht="22.9" customHeight="1">
      <c r="B375" s="158"/>
      <c r="C375" s="159"/>
      <c r="D375" s="160" t="s">
        <v>77</v>
      </c>
      <c r="E375" s="172" t="s">
        <v>540</v>
      </c>
      <c r="F375" s="172" t="s">
        <v>541</v>
      </c>
      <c r="G375" s="159"/>
      <c r="H375" s="159"/>
      <c r="I375" s="162"/>
      <c r="J375" s="173">
        <f>BK375</f>
        <v>0</v>
      </c>
      <c r="K375" s="159"/>
      <c r="L375" s="164"/>
      <c r="M375" s="165"/>
      <c r="N375" s="166"/>
      <c r="O375" s="166"/>
      <c r="P375" s="167">
        <f>SUM(P376:P416)</f>
        <v>0</v>
      </c>
      <c r="Q375" s="166"/>
      <c r="R375" s="167">
        <f>SUM(R376:R416)</f>
        <v>4.26437372</v>
      </c>
      <c r="S375" s="166"/>
      <c r="T375" s="168">
        <f>SUM(T376:T416)</f>
        <v>0</v>
      </c>
      <c r="AR375" s="169" t="s">
        <v>88</v>
      </c>
      <c r="AT375" s="170" t="s">
        <v>77</v>
      </c>
      <c r="AU375" s="170" t="s">
        <v>86</v>
      </c>
      <c r="AY375" s="169" t="s">
        <v>142</v>
      </c>
      <c r="BK375" s="171">
        <f>SUM(BK376:BK416)</f>
        <v>0</v>
      </c>
    </row>
    <row r="376" spans="2:65" s="1" customFormat="1" ht="16.5" customHeight="1">
      <c r="B376" s="34"/>
      <c r="C376" s="174" t="s">
        <v>542</v>
      </c>
      <c r="D376" s="174" t="s">
        <v>147</v>
      </c>
      <c r="E376" s="175" t="s">
        <v>543</v>
      </c>
      <c r="F376" s="176" t="s">
        <v>544</v>
      </c>
      <c r="G376" s="177" t="s">
        <v>150</v>
      </c>
      <c r="H376" s="178">
        <v>94.829</v>
      </c>
      <c r="I376" s="179"/>
      <c r="J376" s="180">
        <f>ROUND(I376*H376,2)</f>
        <v>0</v>
      </c>
      <c r="K376" s="176" t="s">
        <v>151</v>
      </c>
      <c r="L376" s="38"/>
      <c r="M376" s="181" t="s">
        <v>19</v>
      </c>
      <c r="N376" s="182" t="s">
        <v>49</v>
      </c>
      <c r="O376" s="60"/>
      <c r="P376" s="183">
        <f>O376*H376</f>
        <v>0</v>
      </c>
      <c r="Q376" s="183">
        <v>7E-05</v>
      </c>
      <c r="R376" s="183">
        <f>Q376*H376</f>
        <v>0.006638029999999999</v>
      </c>
      <c r="S376" s="183">
        <v>0</v>
      </c>
      <c r="T376" s="184">
        <f>S376*H376</f>
        <v>0</v>
      </c>
      <c r="AR376" s="17" t="s">
        <v>301</v>
      </c>
      <c r="AT376" s="17" t="s">
        <v>147</v>
      </c>
      <c r="AU376" s="17" t="s">
        <v>88</v>
      </c>
      <c r="AY376" s="17" t="s">
        <v>142</v>
      </c>
      <c r="BE376" s="185">
        <f>IF(N376="základní",J376,0)</f>
        <v>0</v>
      </c>
      <c r="BF376" s="185">
        <f>IF(N376="snížená",J376,0)</f>
        <v>0</v>
      </c>
      <c r="BG376" s="185">
        <f>IF(N376="zákl. přenesená",J376,0)</f>
        <v>0</v>
      </c>
      <c r="BH376" s="185">
        <f>IF(N376="sníž. přenesená",J376,0)</f>
        <v>0</v>
      </c>
      <c r="BI376" s="185">
        <f>IF(N376="nulová",J376,0)</f>
        <v>0</v>
      </c>
      <c r="BJ376" s="17" t="s">
        <v>86</v>
      </c>
      <c r="BK376" s="185">
        <f>ROUND(I376*H376,2)</f>
        <v>0</v>
      </c>
      <c r="BL376" s="17" t="s">
        <v>301</v>
      </c>
      <c r="BM376" s="17" t="s">
        <v>545</v>
      </c>
    </row>
    <row r="377" spans="2:47" s="1" customFormat="1" ht="19.5">
      <c r="B377" s="34"/>
      <c r="C377" s="35"/>
      <c r="D377" s="188" t="s">
        <v>216</v>
      </c>
      <c r="E377" s="35"/>
      <c r="F377" s="230" t="s">
        <v>546</v>
      </c>
      <c r="G377" s="35"/>
      <c r="H377" s="35"/>
      <c r="I377" s="103"/>
      <c r="J377" s="35"/>
      <c r="K377" s="35"/>
      <c r="L377" s="38"/>
      <c r="M377" s="231"/>
      <c r="N377" s="60"/>
      <c r="O377" s="60"/>
      <c r="P377" s="60"/>
      <c r="Q377" s="60"/>
      <c r="R377" s="60"/>
      <c r="S377" s="60"/>
      <c r="T377" s="61"/>
      <c r="AT377" s="17" t="s">
        <v>216</v>
      </c>
      <c r="AU377" s="17" t="s">
        <v>88</v>
      </c>
    </row>
    <row r="378" spans="2:51" s="11" customFormat="1" ht="11.25">
      <c r="B378" s="186"/>
      <c r="C378" s="187"/>
      <c r="D378" s="188" t="s">
        <v>155</v>
      </c>
      <c r="E378" s="189" t="s">
        <v>19</v>
      </c>
      <c r="F378" s="190" t="s">
        <v>156</v>
      </c>
      <c r="G378" s="187"/>
      <c r="H378" s="189" t="s">
        <v>19</v>
      </c>
      <c r="I378" s="191"/>
      <c r="J378" s="187"/>
      <c r="K378" s="187"/>
      <c r="L378" s="192"/>
      <c r="M378" s="193"/>
      <c r="N378" s="194"/>
      <c r="O378" s="194"/>
      <c r="P378" s="194"/>
      <c r="Q378" s="194"/>
      <c r="R378" s="194"/>
      <c r="S378" s="194"/>
      <c r="T378" s="195"/>
      <c r="AT378" s="196" t="s">
        <v>155</v>
      </c>
      <c r="AU378" s="196" t="s">
        <v>88</v>
      </c>
      <c r="AV378" s="11" t="s">
        <v>86</v>
      </c>
      <c r="AW378" s="11" t="s">
        <v>38</v>
      </c>
      <c r="AX378" s="11" t="s">
        <v>78</v>
      </c>
      <c r="AY378" s="196" t="s">
        <v>142</v>
      </c>
    </row>
    <row r="379" spans="2:51" s="11" customFormat="1" ht="11.25">
      <c r="B379" s="186"/>
      <c r="C379" s="187"/>
      <c r="D379" s="188" t="s">
        <v>155</v>
      </c>
      <c r="E379" s="189" t="s">
        <v>19</v>
      </c>
      <c r="F379" s="190" t="s">
        <v>547</v>
      </c>
      <c r="G379" s="187"/>
      <c r="H379" s="189" t="s">
        <v>19</v>
      </c>
      <c r="I379" s="191"/>
      <c r="J379" s="187"/>
      <c r="K379" s="187"/>
      <c r="L379" s="192"/>
      <c r="M379" s="193"/>
      <c r="N379" s="194"/>
      <c r="O379" s="194"/>
      <c r="P379" s="194"/>
      <c r="Q379" s="194"/>
      <c r="R379" s="194"/>
      <c r="S379" s="194"/>
      <c r="T379" s="195"/>
      <c r="AT379" s="196" t="s">
        <v>155</v>
      </c>
      <c r="AU379" s="196" t="s">
        <v>88</v>
      </c>
      <c r="AV379" s="11" t="s">
        <v>86</v>
      </c>
      <c r="AW379" s="11" t="s">
        <v>38</v>
      </c>
      <c r="AX379" s="11" t="s">
        <v>78</v>
      </c>
      <c r="AY379" s="196" t="s">
        <v>142</v>
      </c>
    </row>
    <row r="380" spans="2:51" s="12" customFormat="1" ht="11.25">
      <c r="B380" s="197"/>
      <c r="C380" s="198"/>
      <c r="D380" s="188" t="s">
        <v>155</v>
      </c>
      <c r="E380" s="199" t="s">
        <v>19</v>
      </c>
      <c r="F380" s="200" t="s">
        <v>548</v>
      </c>
      <c r="G380" s="198"/>
      <c r="H380" s="201">
        <v>82.46</v>
      </c>
      <c r="I380" s="202"/>
      <c r="J380" s="198"/>
      <c r="K380" s="198"/>
      <c r="L380" s="203"/>
      <c r="M380" s="204"/>
      <c r="N380" s="205"/>
      <c r="O380" s="205"/>
      <c r="P380" s="205"/>
      <c r="Q380" s="205"/>
      <c r="R380" s="205"/>
      <c r="S380" s="205"/>
      <c r="T380" s="206"/>
      <c r="AT380" s="207" t="s">
        <v>155</v>
      </c>
      <c r="AU380" s="207" t="s">
        <v>88</v>
      </c>
      <c r="AV380" s="12" t="s">
        <v>88</v>
      </c>
      <c r="AW380" s="12" t="s">
        <v>38</v>
      </c>
      <c r="AX380" s="12" t="s">
        <v>78</v>
      </c>
      <c r="AY380" s="207" t="s">
        <v>142</v>
      </c>
    </row>
    <row r="381" spans="2:51" s="11" customFormat="1" ht="11.25">
      <c r="B381" s="186"/>
      <c r="C381" s="187"/>
      <c r="D381" s="188" t="s">
        <v>155</v>
      </c>
      <c r="E381" s="189" t="s">
        <v>19</v>
      </c>
      <c r="F381" s="190" t="s">
        <v>549</v>
      </c>
      <c r="G381" s="187"/>
      <c r="H381" s="189" t="s">
        <v>19</v>
      </c>
      <c r="I381" s="191"/>
      <c r="J381" s="187"/>
      <c r="K381" s="187"/>
      <c r="L381" s="192"/>
      <c r="M381" s="193"/>
      <c r="N381" s="194"/>
      <c r="O381" s="194"/>
      <c r="P381" s="194"/>
      <c r="Q381" s="194"/>
      <c r="R381" s="194"/>
      <c r="S381" s="194"/>
      <c r="T381" s="195"/>
      <c r="AT381" s="196" t="s">
        <v>155</v>
      </c>
      <c r="AU381" s="196" t="s">
        <v>88</v>
      </c>
      <c r="AV381" s="11" t="s">
        <v>86</v>
      </c>
      <c r="AW381" s="11" t="s">
        <v>38</v>
      </c>
      <c r="AX381" s="11" t="s">
        <v>78</v>
      </c>
      <c r="AY381" s="196" t="s">
        <v>142</v>
      </c>
    </row>
    <row r="382" spans="2:51" s="12" customFormat="1" ht="11.25">
      <c r="B382" s="197"/>
      <c r="C382" s="198"/>
      <c r="D382" s="188" t="s">
        <v>155</v>
      </c>
      <c r="E382" s="199" t="s">
        <v>19</v>
      </c>
      <c r="F382" s="200" t="s">
        <v>550</v>
      </c>
      <c r="G382" s="198"/>
      <c r="H382" s="201">
        <v>12.369</v>
      </c>
      <c r="I382" s="202"/>
      <c r="J382" s="198"/>
      <c r="K382" s="198"/>
      <c r="L382" s="203"/>
      <c r="M382" s="204"/>
      <c r="N382" s="205"/>
      <c r="O382" s="205"/>
      <c r="P382" s="205"/>
      <c r="Q382" s="205"/>
      <c r="R382" s="205"/>
      <c r="S382" s="205"/>
      <c r="T382" s="206"/>
      <c r="AT382" s="207" t="s">
        <v>155</v>
      </c>
      <c r="AU382" s="207" t="s">
        <v>88</v>
      </c>
      <c r="AV382" s="12" t="s">
        <v>88</v>
      </c>
      <c r="AW382" s="12" t="s">
        <v>38</v>
      </c>
      <c r="AX382" s="12" t="s">
        <v>78</v>
      </c>
      <c r="AY382" s="207" t="s">
        <v>142</v>
      </c>
    </row>
    <row r="383" spans="2:51" s="14" customFormat="1" ht="11.25">
      <c r="B383" s="219"/>
      <c r="C383" s="220"/>
      <c r="D383" s="188" t="s">
        <v>155</v>
      </c>
      <c r="E383" s="221" t="s">
        <v>19</v>
      </c>
      <c r="F383" s="222" t="s">
        <v>207</v>
      </c>
      <c r="G383" s="220"/>
      <c r="H383" s="223">
        <v>94.829</v>
      </c>
      <c r="I383" s="224"/>
      <c r="J383" s="220"/>
      <c r="K383" s="220"/>
      <c r="L383" s="225"/>
      <c r="M383" s="226"/>
      <c r="N383" s="227"/>
      <c r="O383" s="227"/>
      <c r="P383" s="227"/>
      <c r="Q383" s="227"/>
      <c r="R383" s="227"/>
      <c r="S383" s="227"/>
      <c r="T383" s="228"/>
      <c r="AT383" s="229" t="s">
        <v>155</v>
      </c>
      <c r="AU383" s="229" t="s">
        <v>88</v>
      </c>
      <c r="AV383" s="14" t="s">
        <v>152</v>
      </c>
      <c r="AW383" s="14" t="s">
        <v>38</v>
      </c>
      <c r="AX383" s="14" t="s">
        <v>86</v>
      </c>
      <c r="AY383" s="229" t="s">
        <v>142</v>
      </c>
    </row>
    <row r="384" spans="2:65" s="1" customFormat="1" ht="16.5" customHeight="1">
      <c r="B384" s="34"/>
      <c r="C384" s="174" t="s">
        <v>551</v>
      </c>
      <c r="D384" s="174" t="s">
        <v>147</v>
      </c>
      <c r="E384" s="175" t="s">
        <v>552</v>
      </c>
      <c r="F384" s="176" t="s">
        <v>553</v>
      </c>
      <c r="G384" s="177" t="s">
        <v>150</v>
      </c>
      <c r="H384" s="178">
        <v>94.829</v>
      </c>
      <c r="I384" s="179"/>
      <c r="J384" s="180">
        <f aca="true" t="shared" si="0" ref="J384:J390">ROUND(I384*H384,2)</f>
        <v>0</v>
      </c>
      <c r="K384" s="176" t="s">
        <v>151</v>
      </c>
      <c r="L384" s="38"/>
      <c r="M384" s="181" t="s">
        <v>19</v>
      </c>
      <c r="N384" s="182" t="s">
        <v>49</v>
      </c>
      <c r="O384" s="60"/>
      <c r="P384" s="183">
        <f aca="true" t="shared" si="1" ref="P384:P390">O384*H384</f>
        <v>0</v>
      </c>
      <c r="Q384" s="183">
        <v>7E-05</v>
      </c>
      <c r="R384" s="183">
        <f aca="true" t="shared" si="2" ref="R384:R390">Q384*H384</f>
        <v>0.006638029999999999</v>
      </c>
      <c r="S384" s="183">
        <v>0</v>
      </c>
      <c r="T384" s="184">
        <f aca="true" t="shared" si="3" ref="T384:T390">S384*H384</f>
        <v>0</v>
      </c>
      <c r="AR384" s="17" t="s">
        <v>301</v>
      </c>
      <c r="AT384" s="17" t="s">
        <v>147</v>
      </c>
      <c r="AU384" s="17" t="s">
        <v>88</v>
      </c>
      <c r="AY384" s="17" t="s">
        <v>142</v>
      </c>
      <c r="BE384" s="185">
        <f aca="true" t="shared" si="4" ref="BE384:BE390">IF(N384="základní",J384,0)</f>
        <v>0</v>
      </c>
      <c r="BF384" s="185">
        <f aca="true" t="shared" si="5" ref="BF384:BF390">IF(N384="snížená",J384,0)</f>
        <v>0</v>
      </c>
      <c r="BG384" s="185">
        <f aca="true" t="shared" si="6" ref="BG384:BG390">IF(N384="zákl. přenesená",J384,0)</f>
        <v>0</v>
      </c>
      <c r="BH384" s="185">
        <f aca="true" t="shared" si="7" ref="BH384:BH390">IF(N384="sníž. přenesená",J384,0)</f>
        <v>0</v>
      </c>
      <c r="BI384" s="185">
        <f aca="true" t="shared" si="8" ref="BI384:BI390">IF(N384="nulová",J384,0)</f>
        <v>0</v>
      </c>
      <c r="BJ384" s="17" t="s">
        <v>86</v>
      </c>
      <c r="BK384" s="185">
        <f aca="true" t="shared" si="9" ref="BK384:BK390">ROUND(I384*H384,2)</f>
        <v>0</v>
      </c>
      <c r="BL384" s="17" t="s">
        <v>301</v>
      </c>
      <c r="BM384" s="17" t="s">
        <v>554</v>
      </c>
    </row>
    <row r="385" spans="2:65" s="1" customFormat="1" ht="16.5" customHeight="1">
      <c r="B385" s="34"/>
      <c r="C385" s="174" t="s">
        <v>555</v>
      </c>
      <c r="D385" s="174" t="s">
        <v>147</v>
      </c>
      <c r="E385" s="175" t="s">
        <v>556</v>
      </c>
      <c r="F385" s="176" t="s">
        <v>557</v>
      </c>
      <c r="G385" s="177" t="s">
        <v>150</v>
      </c>
      <c r="H385" s="178">
        <v>94.829</v>
      </c>
      <c r="I385" s="179"/>
      <c r="J385" s="180">
        <f t="shared" si="0"/>
        <v>0</v>
      </c>
      <c r="K385" s="176" t="s">
        <v>151</v>
      </c>
      <c r="L385" s="38"/>
      <c r="M385" s="181" t="s">
        <v>19</v>
      </c>
      <c r="N385" s="182" t="s">
        <v>49</v>
      </c>
      <c r="O385" s="60"/>
      <c r="P385" s="183">
        <f t="shared" si="1"/>
        <v>0</v>
      </c>
      <c r="Q385" s="183">
        <v>0</v>
      </c>
      <c r="R385" s="183">
        <f t="shared" si="2"/>
        <v>0</v>
      </c>
      <c r="S385" s="183">
        <v>0</v>
      </c>
      <c r="T385" s="184">
        <f t="shared" si="3"/>
        <v>0</v>
      </c>
      <c r="AR385" s="17" t="s">
        <v>301</v>
      </c>
      <c r="AT385" s="17" t="s">
        <v>147</v>
      </c>
      <c r="AU385" s="17" t="s">
        <v>88</v>
      </c>
      <c r="AY385" s="17" t="s">
        <v>142</v>
      </c>
      <c r="BE385" s="185">
        <f t="shared" si="4"/>
        <v>0</v>
      </c>
      <c r="BF385" s="185">
        <f t="shared" si="5"/>
        <v>0</v>
      </c>
      <c r="BG385" s="185">
        <f t="shared" si="6"/>
        <v>0</v>
      </c>
      <c r="BH385" s="185">
        <f t="shared" si="7"/>
        <v>0</v>
      </c>
      <c r="BI385" s="185">
        <f t="shared" si="8"/>
        <v>0</v>
      </c>
      <c r="BJ385" s="17" t="s">
        <v>86</v>
      </c>
      <c r="BK385" s="185">
        <f t="shared" si="9"/>
        <v>0</v>
      </c>
      <c r="BL385" s="17" t="s">
        <v>301</v>
      </c>
      <c r="BM385" s="17" t="s">
        <v>558</v>
      </c>
    </row>
    <row r="386" spans="2:65" s="1" customFormat="1" ht="16.5" customHeight="1">
      <c r="B386" s="34"/>
      <c r="C386" s="174" t="s">
        <v>559</v>
      </c>
      <c r="D386" s="174" t="s">
        <v>147</v>
      </c>
      <c r="E386" s="175" t="s">
        <v>560</v>
      </c>
      <c r="F386" s="176" t="s">
        <v>561</v>
      </c>
      <c r="G386" s="177" t="s">
        <v>150</v>
      </c>
      <c r="H386" s="178">
        <v>94.829</v>
      </c>
      <c r="I386" s="179"/>
      <c r="J386" s="180">
        <f t="shared" si="0"/>
        <v>0</v>
      </c>
      <c r="K386" s="176" t="s">
        <v>151</v>
      </c>
      <c r="L386" s="38"/>
      <c r="M386" s="181" t="s">
        <v>19</v>
      </c>
      <c r="N386" s="182" t="s">
        <v>49</v>
      </c>
      <c r="O386" s="60"/>
      <c r="P386" s="183">
        <f t="shared" si="1"/>
        <v>0</v>
      </c>
      <c r="Q386" s="183">
        <v>3E-05</v>
      </c>
      <c r="R386" s="183">
        <f t="shared" si="2"/>
        <v>0.0028448699999999998</v>
      </c>
      <c r="S386" s="183">
        <v>0</v>
      </c>
      <c r="T386" s="184">
        <f t="shared" si="3"/>
        <v>0</v>
      </c>
      <c r="AR386" s="17" t="s">
        <v>301</v>
      </c>
      <c r="AT386" s="17" t="s">
        <v>147</v>
      </c>
      <c r="AU386" s="17" t="s">
        <v>88</v>
      </c>
      <c r="AY386" s="17" t="s">
        <v>142</v>
      </c>
      <c r="BE386" s="185">
        <f t="shared" si="4"/>
        <v>0</v>
      </c>
      <c r="BF386" s="185">
        <f t="shared" si="5"/>
        <v>0</v>
      </c>
      <c r="BG386" s="185">
        <f t="shared" si="6"/>
        <v>0</v>
      </c>
      <c r="BH386" s="185">
        <f t="shared" si="7"/>
        <v>0</v>
      </c>
      <c r="BI386" s="185">
        <f t="shared" si="8"/>
        <v>0</v>
      </c>
      <c r="BJ386" s="17" t="s">
        <v>86</v>
      </c>
      <c r="BK386" s="185">
        <f t="shared" si="9"/>
        <v>0</v>
      </c>
      <c r="BL386" s="17" t="s">
        <v>301</v>
      </c>
      <c r="BM386" s="17" t="s">
        <v>562</v>
      </c>
    </row>
    <row r="387" spans="2:65" s="1" customFormat="1" ht="16.5" customHeight="1">
      <c r="B387" s="34"/>
      <c r="C387" s="174" t="s">
        <v>563</v>
      </c>
      <c r="D387" s="174" t="s">
        <v>147</v>
      </c>
      <c r="E387" s="175" t="s">
        <v>564</v>
      </c>
      <c r="F387" s="176" t="s">
        <v>565</v>
      </c>
      <c r="G387" s="177" t="s">
        <v>150</v>
      </c>
      <c r="H387" s="178">
        <v>94.829</v>
      </c>
      <c r="I387" s="179"/>
      <c r="J387" s="180">
        <f t="shared" si="0"/>
        <v>0</v>
      </c>
      <c r="K387" s="176" t="s">
        <v>151</v>
      </c>
      <c r="L387" s="38"/>
      <c r="M387" s="181" t="s">
        <v>19</v>
      </c>
      <c r="N387" s="182" t="s">
        <v>49</v>
      </c>
      <c r="O387" s="60"/>
      <c r="P387" s="183">
        <f t="shared" si="1"/>
        <v>0</v>
      </c>
      <c r="Q387" s="183">
        <v>0.00017</v>
      </c>
      <c r="R387" s="183">
        <f t="shared" si="2"/>
        <v>0.01612093</v>
      </c>
      <c r="S387" s="183">
        <v>0</v>
      </c>
      <c r="T387" s="184">
        <f t="shared" si="3"/>
        <v>0</v>
      </c>
      <c r="AR387" s="17" t="s">
        <v>301</v>
      </c>
      <c r="AT387" s="17" t="s">
        <v>147</v>
      </c>
      <c r="AU387" s="17" t="s">
        <v>88</v>
      </c>
      <c r="AY387" s="17" t="s">
        <v>142</v>
      </c>
      <c r="BE387" s="185">
        <f t="shared" si="4"/>
        <v>0</v>
      </c>
      <c r="BF387" s="185">
        <f t="shared" si="5"/>
        <v>0</v>
      </c>
      <c r="BG387" s="185">
        <f t="shared" si="6"/>
        <v>0</v>
      </c>
      <c r="BH387" s="185">
        <f t="shared" si="7"/>
        <v>0</v>
      </c>
      <c r="BI387" s="185">
        <f t="shared" si="8"/>
        <v>0</v>
      </c>
      <c r="BJ387" s="17" t="s">
        <v>86</v>
      </c>
      <c r="BK387" s="185">
        <f t="shared" si="9"/>
        <v>0</v>
      </c>
      <c r="BL387" s="17" t="s">
        <v>301</v>
      </c>
      <c r="BM387" s="17" t="s">
        <v>566</v>
      </c>
    </row>
    <row r="388" spans="2:65" s="1" customFormat="1" ht="16.5" customHeight="1">
      <c r="B388" s="34"/>
      <c r="C388" s="174" t="s">
        <v>567</v>
      </c>
      <c r="D388" s="174" t="s">
        <v>147</v>
      </c>
      <c r="E388" s="175" t="s">
        <v>568</v>
      </c>
      <c r="F388" s="176" t="s">
        <v>569</v>
      </c>
      <c r="G388" s="177" t="s">
        <v>150</v>
      </c>
      <c r="H388" s="178">
        <v>94.829</v>
      </c>
      <c r="I388" s="179"/>
      <c r="J388" s="180">
        <f t="shared" si="0"/>
        <v>0</v>
      </c>
      <c r="K388" s="176" t="s">
        <v>151</v>
      </c>
      <c r="L388" s="38"/>
      <c r="M388" s="181" t="s">
        <v>19</v>
      </c>
      <c r="N388" s="182" t="s">
        <v>49</v>
      </c>
      <c r="O388" s="60"/>
      <c r="P388" s="183">
        <f t="shared" si="1"/>
        <v>0</v>
      </c>
      <c r="Q388" s="183">
        <v>0.00012</v>
      </c>
      <c r="R388" s="183">
        <f t="shared" si="2"/>
        <v>0.011379479999999999</v>
      </c>
      <c r="S388" s="183">
        <v>0</v>
      </c>
      <c r="T388" s="184">
        <f t="shared" si="3"/>
        <v>0</v>
      </c>
      <c r="AR388" s="17" t="s">
        <v>301</v>
      </c>
      <c r="AT388" s="17" t="s">
        <v>147</v>
      </c>
      <c r="AU388" s="17" t="s">
        <v>88</v>
      </c>
      <c r="AY388" s="17" t="s">
        <v>142</v>
      </c>
      <c r="BE388" s="185">
        <f t="shared" si="4"/>
        <v>0</v>
      </c>
      <c r="BF388" s="185">
        <f t="shared" si="5"/>
        <v>0</v>
      </c>
      <c r="BG388" s="185">
        <f t="shared" si="6"/>
        <v>0</v>
      </c>
      <c r="BH388" s="185">
        <f t="shared" si="7"/>
        <v>0</v>
      </c>
      <c r="BI388" s="185">
        <f t="shared" si="8"/>
        <v>0</v>
      </c>
      <c r="BJ388" s="17" t="s">
        <v>86</v>
      </c>
      <c r="BK388" s="185">
        <f t="shared" si="9"/>
        <v>0</v>
      </c>
      <c r="BL388" s="17" t="s">
        <v>301</v>
      </c>
      <c r="BM388" s="17" t="s">
        <v>570</v>
      </c>
    </row>
    <row r="389" spans="2:65" s="1" customFormat="1" ht="16.5" customHeight="1">
      <c r="B389" s="34"/>
      <c r="C389" s="174" t="s">
        <v>145</v>
      </c>
      <c r="D389" s="174" t="s">
        <v>147</v>
      </c>
      <c r="E389" s="175" t="s">
        <v>571</v>
      </c>
      <c r="F389" s="176" t="s">
        <v>572</v>
      </c>
      <c r="G389" s="177" t="s">
        <v>150</v>
      </c>
      <c r="H389" s="178">
        <v>94.829</v>
      </c>
      <c r="I389" s="179"/>
      <c r="J389" s="180">
        <f t="shared" si="0"/>
        <v>0</v>
      </c>
      <c r="K389" s="176" t="s">
        <v>151</v>
      </c>
      <c r="L389" s="38"/>
      <c r="M389" s="181" t="s">
        <v>19</v>
      </c>
      <c r="N389" s="182" t="s">
        <v>49</v>
      </c>
      <c r="O389" s="60"/>
      <c r="P389" s="183">
        <f t="shared" si="1"/>
        <v>0</v>
      </c>
      <c r="Q389" s="183">
        <v>0.00012</v>
      </c>
      <c r="R389" s="183">
        <f t="shared" si="2"/>
        <v>0.011379479999999999</v>
      </c>
      <c r="S389" s="183">
        <v>0</v>
      </c>
      <c r="T389" s="184">
        <f t="shared" si="3"/>
        <v>0</v>
      </c>
      <c r="AR389" s="17" t="s">
        <v>301</v>
      </c>
      <c r="AT389" s="17" t="s">
        <v>147</v>
      </c>
      <c r="AU389" s="17" t="s">
        <v>88</v>
      </c>
      <c r="AY389" s="17" t="s">
        <v>142</v>
      </c>
      <c r="BE389" s="185">
        <f t="shared" si="4"/>
        <v>0</v>
      </c>
      <c r="BF389" s="185">
        <f t="shared" si="5"/>
        <v>0</v>
      </c>
      <c r="BG389" s="185">
        <f t="shared" si="6"/>
        <v>0</v>
      </c>
      <c r="BH389" s="185">
        <f t="shared" si="7"/>
        <v>0</v>
      </c>
      <c r="BI389" s="185">
        <f t="shared" si="8"/>
        <v>0</v>
      </c>
      <c r="BJ389" s="17" t="s">
        <v>86</v>
      </c>
      <c r="BK389" s="185">
        <f t="shared" si="9"/>
        <v>0</v>
      </c>
      <c r="BL389" s="17" t="s">
        <v>301</v>
      </c>
      <c r="BM389" s="17" t="s">
        <v>573</v>
      </c>
    </row>
    <row r="390" spans="2:65" s="1" customFormat="1" ht="16.5" customHeight="1">
      <c r="B390" s="34"/>
      <c r="C390" s="174" t="s">
        <v>574</v>
      </c>
      <c r="D390" s="174" t="s">
        <v>147</v>
      </c>
      <c r="E390" s="175" t="s">
        <v>575</v>
      </c>
      <c r="F390" s="176" t="s">
        <v>576</v>
      </c>
      <c r="G390" s="177" t="s">
        <v>150</v>
      </c>
      <c r="H390" s="178">
        <v>1559.027</v>
      </c>
      <c r="I390" s="179"/>
      <c r="J390" s="180">
        <f t="shared" si="0"/>
        <v>0</v>
      </c>
      <c r="K390" s="176" t="s">
        <v>151</v>
      </c>
      <c r="L390" s="38"/>
      <c r="M390" s="181" t="s">
        <v>19</v>
      </c>
      <c r="N390" s="182" t="s">
        <v>49</v>
      </c>
      <c r="O390" s="60"/>
      <c r="P390" s="183">
        <f t="shared" si="1"/>
        <v>0</v>
      </c>
      <c r="Q390" s="183">
        <v>0.0015</v>
      </c>
      <c r="R390" s="183">
        <f t="shared" si="2"/>
        <v>2.3385405</v>
      </c>
      <c r="S390" s="183">
        <v>0</v>
      </c>
      <c r="T390" s="184">
        <f t="shared" si="3"/>
        <v>0</v>
      </c>
      <c r="AR390" s="17" t="s">
        <v>301</v>
      </c>
      <c r="AT390" s="17" t="s">
        <v>147</v>
      </c>
      <c r="AU390" s="17" t="s">
        <v>88</v>
      </c>
      <c r="AY390" s="17" t="s">
        <v>142</v>
      </c>
      <c r="BE390" s="185">
        <f t="shared" si="4"/>
        <v>0</v>
      </c>
      <c r="BF390" s="185">
        <f t="shared" si="5"/>
        <v>0</v>
      </c>
      <c r="BG390" s="185">
        <f t="shared" si="6"/>
        <v>0</v>
      </c>
      <c r="BH390" s="185">
        <f t="shared" si="7"/>
        <v>0</v>
      </c>
      <c r="BI390" s="185">
        <f t="shared" si="8"/>
        <v>0</v>
      </c>
      <c r="BJ390" s="17" t="s">
        <v>86</v>
      </c>
      <c r="BK390" s="185">
        <f t="shared" si="9"/>
        <v>0</v>
      </c>
      <c r="BL390" s="17" t="s">
        <v>301</v>
      </c>
      <c r="BM390" s="17" t="s">
        <v>577</v>
      </c>
    </row>
    <row r="391" spans="2:47" s="1" customFormat="1" ht="19.5">
      <c r="B391" s="34"/>
      <c r="C391" s="35"/>
      <c r="D391" s="188" t="s">
        <v>216</v>
      </c>
      <c r="E391" s="35"/>
      <c r="F391" s="230" t="s">
        <v>578</v>
      </c>
      <c r="G391" s="35"/>
      <c r="H391" s="35"/>
      <c r="I391" s="103"/>
      <c r="J391" s="35"/>
      <c r="K391" s="35"/>
      <c r="L391" s="38"/>
      <c r="M391" s="231"/>
      <c r="N391" s="60"/>
      <c r="O391" s="60"/>
      <c r="P391" s="60"/>
      <c r="Q391" s="60"/>
      <c r="R391" s="60"/>
      <c r="S391" s="60"/>
      <c r="T391" s="61"/>
      <c r="AT391" s="17" t="s">
        <v>216</v>
      </c>
      <c r="AU391" s="17" t="s">
        <v>88</v>
      </c>
    </row>
    <row r="392" spans="2:51" s="11" customFormat="1" ht="11.25">
      <c r="B392" s="186"/>
      <c r="C392" s="187"/>
      <c r="D392" s="188" t="s">
        <v>155</v>
      </c>
      <c r="E392" s="189" t="s">
        <v>19</v>
      </c>
      <c r="F392" s="190" t="s">
        <v>156</v>
      </c>
      <c r="G392" s="187"/>
      <c r="H392" s="189" t="s">
        <v>19</v>
      </c>
      <c r="I392" s="191"/>
      <c r="J392" s="187"/>
      <c r="K392" s="187"/>
      <c r="L392" s="192"/>
      <c r="M392" s="193"/>
      <c r="N392" s="194"/>
      <c r="O392" s="194"/>
      <c r="P392" s="194"/>
      <c r="Q392" s="194"/>
      <c r="R392" s="194"/>
      <c r="S392" s="194"/>
      <c r="T392" s="195"/>
      <c r="AT392" s="196" t="s">
        <v>155</v>
      </c>
      <c r="AU392" s="196" t="s">
        <v>88</v>
      </c>
      <c r="AV392" s="11" t="s">
        <v>86</v>
      </c>
      <c r="AW392" s="11" t="s">
        <v>38</v>
      </c>
      <c r="AX392" s="11" t="s">
        <v>78</v>
      </c>
      <c r="AY392" s="196" t="s">
        <v>142</v>
      </c>
    </row>
    <row r="393" spans="2:51" s="11" customFormat="1" ht="11.25">
      <c r="B393" s="186"/>
      <c r="C393" s="187"/>
      <c r="D393" s="188" t="s">
        <v>155</v>
      </c>
      <c r="E393" s="189" t="s">
        <v>19</v>
      </c>
      <c r="F393" s="190" t="s">
        <v>579</v>
      </c>
      <c r="G393" s="187"/>
      <c r="H393" s="189" t="s">
        <v>19</v>
      </c>
      <c r="I393" s="191"/>
      <c r="J393" s="187"/>
      <c r="K393" s="187"/>
      <c r="L393" s="192"/>
      <c r="M393" s="193"/>
      <c r="N393" s="194"/>
      <c r="O393" s="194"/>
      <c r="P393" s="194"/>
      <c r="Q393" s="194"/>
      <c r="R393" s="194"/>
      <c r="S393" s="194"/>
      <c r="T393" s="195"/>
      <c r="AT393" s="196" t="s">
        <v>155</v>
      </c>
      <c r="AU393" s="196" t="s">
        <v>88</v>
      </c>
      <c r="AV393" s="11" t="s">
        <v>86</v>
      </c>
      <c r="AW393" s="11" t="s">
        <v>38</v>
      </c>
      <c r="AX393" s="11" t="s">
        <v>78</v>
      </c>
      <c r="AY393" s="196" t="s">
        <v>142</v>
      </c>
    </row>
    <row r="394" spans="2:51" s="12" customFormat="1" ht="11.25">
      <c r="B394" s="197"/>
      <c r="C394" s="198"/>
      <c r="D394" s="188" t="s">
        <v>155</v>
      </c>
      <c r="E394" s="199" t="s">
        <v>19</v>
      </c>
      <c r="F394" s="200" t="s">
        <v>580</v>
      </c>
      <c r="G394" s="198"/>
      <c r="H394" s="201">
        <v>792.946</v>
      </c>
      <c r="I394" s="202"/>
      <c r="J394" s="198"/>
      <c r="K394" s="198"/>
      <c r="L394" s="203"/>
      <c r="M394" s="204"/>
      <c r="N394" s="205"/>
      <c r="O394" s="205"/>
      <c r="P394" s="205"/>
      <c r="Q394" s="205"/>
      <c r="R394" s="205"/>
      <c r="S394" s="205"/>
      <c r="T394" s="206"/>
      <c r="AT394" s="207" t="s">
        <v>155</v>
      </c>
      <c r="AU394" s="207" t="s">
        <v>88</v>
      </c>
      <c r="AV394" s="12" t="s">
        <v>88</v>
      </c>
      <c r="AW394" s="12" t="s">
        <v>38</v>
      </c>
      <c r="AX394" s="12" t="s">
        <v>78</v>
      </c>
      <c r="AY394" s="207" t="s">
        <v>142</v>
      </c>
    </row>
    <row r="395" spans="2:51" s="11" customFormat="1" ht="11.25">
      <c r="B395" s="186"/>
      <c r="C395" s="187"/>
      <c r="D395" s="188" t="s">
        <v>155</v>
      </c>
      <c r="E395" s="189" t="s">
        <v>19</v>
      </c>
      <c r="F395" s="190" t="s">
        <v>181</v>
      </c>
      <c r="G395" s="187"/>
      <c r="H395" s="189" t="s">
        <v>19</v>
      </c>
      <c r="I395" s="191"/>
      <c r="J395" s="187"/>
      <c r="K395" s="187"/>
      <c r="L395" s="192"/>
      <c r="M395" s="193"/>
      <c r="N395" s="194"/>
      <c r="O395" s="194"/>
      <c r="P395" s="194"/>
      <c r="Q395" s="194"/>
      <c r="R395" s="194"/>
      <c r="S395" s="194"/>
      <c r="T395" s="195"/>
      <c r="AT395" s="196" t="s">
        <v>155</v>
      </c>
      <c r="AU395" s="196" t="s">
        <v>88</v>
      </c>
      <c r="AV395" s="11" t="s">
        <v>86</v>
      </c>
      <c r="AW395" s="11" t="s">
        <v>38</v>
      </c>
      <c r="AX395" s="11" t="s">
        <v>78</v>
      </c>
      <c r="AY395" s="196" t="s">
        <v>142</v>
      </c>
    </row>
    <row r="396" spans="2:51" s="12" customFormat="1" ht="11.25">
      <c r="B396" s="197"/>
      <c r="C396" s="198"/>
      <c r="D396" s="188" t="s">
        <v>155</v>
      </c>
      <c r="E396" s="199" t="s">
        <v>19</v>
      </c>
      <c r="F396" s="200" t="s">
        <v>182</v>
      </c>
      <c r="G396" s="198"/>
      <c r="H396" s="201">
        <v>923.591</v>
      </c>
      <c r="I396" s="202"/>
      <c r="J396" s="198"/>
      <c r="K396" s="198"/>
      <c r="L396" s="203"/>
      <c r="M396" s="204"/>
      <c r="N396" s="205"/>
      <c r="O396" s="205"/>
      <c r="P396" s="205"/>
      <c r="Q396" s="205"/>
      <c r="R396" s="205"/>
      <c r="S396" s="205"/>
      <c r="T396" s="206"/>
      <c r="AT396" s="207" t="s">
        <v>155</v>
      </c>
      <c r="AU396" s="207" t="s">
        <v>88</v>
      </c>
      <c r="AV396" s="12" t="s">
        <v>88</v>
      </c>
      <c r="AW396" s="12" t="s">
        <v>38</v>
      </c>
      <c r="AX396" s="12" t="s">
        <v>78</v>
      </c>
      <c r="AY396" s="207" t="s">
        <v>142</v>
      </c>
    </row>
    <row r="397" spans="2:51" s="11" customFormat="1" ht="11.25">
      <c r="B397" s="186"/>
      <c r="C397" s="187"/>
      <c r="D397" s="188" t="s">
        <v>155</v>
      </c>
      <c r="E397" s="189" t="s">
        <v>19</v>
      </c>
      <c r="F397" s="190" t="s">
        <v>168</v>
      </c>
      <c r="G397" s="187"/>
      <c r="H397" s="189" t="s">
        <v>19</v>
      </c>
      <c r="I397" s="191"/>
      <c r="J397" s="187"/>
      <c r="K397" s="187"/>
      <c r="L397" s="192"/>
      <c r="M397" s="193"/>
      <c r="N397" s="194"/>
      <c r="O397" s="194"/>
      <c r="P397" s="194"/>
      <c r="Q397" s="194"/>
      <c r="R397" s="194"/>
      <c r="S397" s="194"/>
      <c r="T397" s="195"/>
      <c r="AT397" s="196" t="s">
        <v>155</v>
      </c>
      <c r="AU397" s="196" t="s">
        <v>88</v>
      </c>
      <c r="AV397" s="11" t="s">
        <v>86</v>
      </c>
      <c r="AW397" s="11" t="s">
        <v>38</v>
      </c>
      <c r="AX397" s="11" t="s">
        <v>78</v>
      </c>
      <c r="AY397" s="196" t="s">
        <v>142</v>
      </c>
    </row>
    <row r="398" spans="2:51" s="12" customFormat="1" ht="11.25">
      <c r="B398" s="197"/>
      <c r="C398" s="198"/>
      <c r="D398" s="188" t="s">
        <v>155</v>
      </c>
      <c r="E398" s="199" t="s">
        <v>19</v>
      </c>
      <c r="F398" s="200" t="s">
        <v>184</v>
      </c>
      <c r="G398" s="198"/>
      <c r="H398" s="201">
        <v>-331.905</v>
      </c>
      <c r="I398" s="202"/>
      <c r="J398" s="198"/>
      <c r="K398" s="198"/>
      <c r="L398" s="203"/>
      <c r="M398" s="204"/>
      <c r="N398" s="205"/>
      <c r="O398" s="205"/>
      <c r="P398" s="205"/>
      <c r="Q398" s="205"/>
      <c r="R398" s="205"/>
      <c r="S398" s="205"/>
      <c r="T398" s="206"/>
      <c r="AT398" s="207" t="s">
        <v>155</v>
      </c>
      <c r="AU398" s="207" t="s">
        <v>88</v>
      </c>
      <c r="AV398" s="12" t="s">
        <v>88</v>
      </c>
      <c r="AW398" s="12" t="s">
        <v>38</v>
      </c>
      <c r="AX398" s="12" t="s">
        <v>78</v>
      </c>
      <c r="AY398" s="207" t="s">
        <v>142</v>
      </c>
    </row>
    <row r="399" spans="2:51" s="12" customFormat="1" ht="11.25">
      <c r="B399" s="197"/>
      <c r="C399" s="198"/>
      <c r="D399" s="188" t="s">
        <v>155</v>
      </c>
      <c r="E399" s="199" t="s">
        <v>19</v>
      </c>
      <c r="F399" s="200" t="s">
        <v>185</v>
      </c>
      <c r="G399" s="198"/>
      <c r="H399" s="201">
        <v>-105</v>
      </c>
      <c r="I399" s="202"/>
      <c r="J399" s="198"/>
      <c r="K399" s="198"/>
      <c r="L399" s="203"/>
      <c r="M399" s="204"/>
      <c r="N399" s="205"/>
      <c r="O399" s="205"/>
      <c r="P399" s="205"/>
      <c r="Q399" s="205"/>
      <c r="R399" s="205"/>
      <c r="S399" s="205"/>
      <c r="T399" s="206"/>
      <c r="AT399" s="207" t="s">
        <v>155</v>
      </c>
      <c r="AU399" s="207" t="s">
        <v>88</v>
      </c>
      <c r="AV399" s="12" t="s">
        <v>88</v>
      </c>
      <c r="AW399" s="12" t="s">
        <v>38</v>
      </c>
      <c r="AX399" s="12" t="s">
        <v>78</v>
      </c>
      <c r="AY399" s="207" t="s">
        <v>142</v>
      </c>
    </row>
    <row r="400" spans="2:51" s="12" customFormat="1" ht="11.25">
      <c r="B400" s="197"/>
      <c r="C400" s="198"/>
      <c r="D400" s="188" t="s">
        <v>155</v>
      </c>
      <c r="E400" s="199" t="s">
        <v>19</v>
      </c>
      <c r="F400" s="200" t="s">
        <v>188</v>
      </c>
      <c r="G400" s="198"/>
      <c r="H400" s="201">
        <v>-41.4</v>
      </c>
      <c r="I400" s="202"/>
      <c r="J400" s="198"/>
      <c r="K400" s="198"/>
      <c r="L400" s="203"/>
      <c r="M400" s="204"/>
      <c r="N400" s="205"/>
      <c r="O400" s="205"/>
      <c r="P400" s="205"/>
      <c r="Q400" s="205"/>
      <c r="R400" s="205"/>
      <c r="S400" s="205"/>
      <c r="T400" s="206"/>
      <c r="AT400" s="207" t="s">
        <v>155</v>
      </c>
      <c r="AU400" s="207" t="s">
        <v>88</v>
      </c>
      <c r="AV400" s="12" t="s">
        <v>88</v>
      </c>
      <c r="AW400" s="12" t="s">
        <v>38</v>
      </c>
      <c r="AX400" s="12" t="s">
        <v>78</v>
      </c>
      <c r="AY400" s="207" t="s">
        <v>142</v>
      </c>
    </row>
    <row r="401" spans="2:51" s="12" customFormat="1" ht="11.25">
      <c r="B401" s="197"/>
      <c r="C401" s="198"/>
      <c r="D401" s="188" t="s">
        <v>155</v>
      </c>
      <c r="E401" s="199" t="s">
        <v>19</v>
      </c>
      <c r="F401" s="200" t="s">
        <v>189</v>
      </c>
      <c r="G401" s="198"/>
      <c r="H401" s="201">
        <v>-3.43</v>
      </c>
      <c r="I401" s="202"/>
      <c r="J401" s="198"/>
      <c r="K401" s="198"/>
      <c r="L401" s="203"/>
      <c r="M401" s="204"/>
      <c r="N401" s="205"/>
      <c r="O401" s="205"/>
      <c r="P401" s="205"/>
      <c r="Q401" s="205"/>
      <c r="R401" s="205"/>
      <c r="S401" s="205"/>
      <c r="T401" s="206"/>
      <c r="AT401" s="207" t="s">
        <v>155</v>
      </c>
      <c r="AU401" s="207" t="s">
        <v>88</v>
      </c>
      <c r="AV401" s="12" t="s">
        <v>88</v>
      </c>
      <c r="AW401" s="12" t="s">
        <v>38</v>
      </c>
      <c r="AX401" s="12" t="s">
        <v>78</v>
      </c>
      <c r="AY401" s="207" t="s">
        <v>142</v>
      </c>
    </row>
    <row r="402" spans="2:51" s="11" customFormat="1" ht="11.25">
      <c r="B402" s="186"/>
      <c r="C402" s="187"/>
      <c r="D402" s="188" t="s">
        <v>155</v>
      </c>
      <c r="E402" s="189" t="s">
        <v>19</v>
      </c>
      <c r="F402" s="190" t="s">
        <v>581</v>
      </c>
      <c r="G402" s="187"/>
      <c r="H402" s="189" t="s">
        <v>19</v>
      </c>
      <c r="I402" s="191"/>
      <c r="J402" s="187"/>
      <c r="K402" s="187"/>
      <c r="L402" s="192"/>
      <c r="M402" s="193"/>
      <c r="N402" s="194"/>
      <c r="O402" s="194"/>
      <c r="P402" s="194"/>
      <c r="Q402" s="194"/>
      <c r="R402" s="194"/>
      <c r="S402" s="194"/>
      <c r="T402" s="195"/>
      <c r="AT402" s="196" t="s">
        <v>155</v>
      </c>
      <c r="AU402" s="196" t="s">
        <v>88</v>
      </c>
      <c r="AV402" s="11" t="s">
        <v>86</v>
      </c>
      <c r="AW402" s="11" t="s">
        <v>38</v>
      </c>
      <c r="AX402" s="11" t="s">
        <v>78</v>
      </c>
      <c r="AY402" s="196" t="s">
        <v>142</v>
      </c>
    </row>
    <row r="403" spans="2:51" s="12" customFormat="1" ht="11.25">
      <c r="B403" s="197"/>
      <c r="C403" s="198"/>
      <c r="D403" s="188" t="s">
        <v>155</v>
      </c>
      <c r="E403" s="199" t="s">
        <v>19</v>
      </c>
      <c r="F403" s="200" t="s">
        <v>190</v>
      </c>
      <c r="G403" s="198"/>
      <c r="H403" s="201">
        <v>109</v>
      </c>
      <c r="I403" s="202"/>
      <c r="J403" s="198"/>
      <c r="K403" s="198"/>
      <c r="L403" s="203"/>
      <c r="M403" s="204"/>
      <c r="N403" s="205"/>
      <c r="O403" s="205"/>
      <c r="P403" s="205"/>
      <c r="Q403" s="205"/>
      <c r="R403" s="205"/>
      <c r="S403" s="205"/>
      <c r="T403" s="206"/>
      <c r="AT403" s="207" t="s">
        <v>155</v>
      </c>
      <c r="AU403" s="207" t="s">
        <v>88</v>
      </c>
      <c r="AV403" s="12" t="s">
        <v>88</v>
      </c>
      <c r="AW403" s="12" t="s">
        <v>38</v>
      </c>
      <c r="AX403" s="12" t="s">
        <v>78</v>
      </c>
      <c r="AY403" s="207" t="s">
        <v>142</v>
      </c>
    </row>
    <row r="404" spans="2:51" s="12" customFormat="1" ht="11.25">
      <c r="B404" s="197"/>
      <c r="C404" s="198"/>
      <c r="D404" s="188" t="s">
        <v>155</v>
      </c>
      <c r="E404" s="199" t="s">
        <v>19</v>
      </c>
      <c r="F404" s="200" t="s">
        <v>191</v>
      </c>
      <c r="G404" s="198"/>
      <c r="H404" s="201">
        <v>28.4</v>
      </c>
      <c r="I404" s="202"/>
      <c r="J404" s="198"/>
      <c r="K404" s="198"/>
      <c r="L404" s="203"/>
      <c r="M404" s="204"/>
      <c r="N404" s="205"/>
      <c r="O404" s="205"/>
      <c r="P404" s="205"/>
      <c r="Q404" s="205"/>
      <c r="R404" s="205"/>
      <c r="S404" s="205"/>
      <c r="T404" s="206"/>
      <c r="AT404" s="207" t="s">
        <v>155</v>
      </c>
      <c r="AU404" s="207" t="s">
        <v>88</v>
      </c>
      <c r="AV404" s="12" t="s">
        <v>88</v>
      </c>
      <c r="AW404" s="12" t="s">
        <v>38</v>
      </c>
      <c r="AX404" s="12" t="s">
        <v>78</v>
      </c>
      <c r="AY404" s="207" t="s">
        <v>142</v>
      </c>
    </row>
    <row r="405" spans="2:51" s="12" customFormat="1" ht="11.25">
      <c r="B405" s="197"/>
      <c r="C405" s="198"/>
      <c r="D405" s="188" t="s">
        <v>155</v>
      </c>
      <c r="E405" s="199" t="s">
        <v>19</v>
      </c>
      <c r="F405" s="200" t="s">
        <v>194</v>
      </c>
      <c r="G405" s="198"/>
      <c r="H405" s="201">
        <v>11.8</v>
      </c>
      <c r="I405" s="202"/>
      <c r="J405" s="198"/>
      <c r="K405" s="198"/>
      <c r="L405" s="203"/>
      <c r="M405" s="204"/>
      <c r="N405" s="205"/>
      <c r="O405" s="205"/>
      <c r="P405" s="205"/>
      <c r="Q405" s="205"/>
      <c r="R405" s="205"/>
      <c r="S405" s="205"/>
      <c r="T405" s="206"/>
      <c r="AT405" s="207" t="s">
        <v>155</v>
      </c>
      <c r="AU405" s="207" t="s">
        <v>88</v>
      </c>
      <c r="AV405" s="12" t="s">
        <v>88</v>
      </c>
      <c r="AW405" s="12" t="s">
        <v>38</v>
      </c>
      <c r="AX405" s="12" t="s">
        <v>78</v>
      </c>
      <c r="AY405" s="207" t="s">
        <v>142</v>
      </c>
    </row>
    <row r="406" spans="2:51" s="12" customFormat="1" ht="11.25">
      <c r="B406" s="197"/>
      <c r="C406" s="198"/>
      <c r="D406" s="188" t="s">
        <v>155</v>
      </c>
      <c r="E406" s="199" t="s">
        <v>19</v>
      </c>
      <c r="F406" s="200" t="s">
        <v>195</v>
      </c>
      <c r="G406" s="198"/>
      <c r="H406" s="201">
        <v>1.26</v>
      </c>
      <c r="I406" s="202"/>
      <c r="J406" s="198"/>
      <c r="K406" s="198"/>
      <c r="L406" s="203"/>
      <c r="M406" s="204"/>
      <c r="N406" s="205"/>
      <c r="O406" s="205"/>
      <c r="P406" s="205"/>
      <c r="Q406" s="205"/>
      <c r="R406" s="205"/>
      <c r="S406" s="205"/>
      <c r="T406" s="206"/>
      <c r="AT406" s="207" t="s">
        <v>155</v>
      </c>
      <c r="AU406" s="207" t="s">
        <v>88</v>
      </c>
      <c r="AV406" s="12" t="s">
        <v>88</v>
      </c>
      <c r="AW406" s="12" t="s">
        <v>38</v>
      </c>
      <c r="AX406" s="12" t="s">
        <v>78</v>
      </c>
      <c r="AY406" s="207" t="s">
        <v>142</v>
      </c>
    </row>
    <row r="407" spans="2:51" s="11" customFormat="1" ht="11.25">
      <c r="B407" s="186"/>
      <c r="C407" s="187"/>
      <c r="D407" s="188" t="s">
        <v>155</v>
      </c>
      <c r="E407" s="189" t="s">
        <v>19</v>
      </c>
      <c r="F407" s="190" t="s">
        <v>198</v>
      </c>
      <c r="G407" s="187"/>
      <c r="H407" s="189" t="s">
        <v>19</v>
      </c>
      <c r="I407" s="191"/>
      <c r="J407" s="187"/>
      <c r="K407" s="187"/>
      <c r="L407" s="192"/>
      <c r="M407" s="193"/>
      <c r="N407" s="194"/>
      <c r="O407" s="194"/>
      <c r="P407" s="194"/>
      <c r="Q407" s="194"/>
      <c r="R407" s="194"/>
      <c r="S407" s="194"/>
      <c r="T407" s="195"/>
      <c r="AT407" s="196" t="s">
        <v>155</v>
      </c>
      <c r="AU407" s="196" t="s">
        <v>88</v>
      </c>
      <c r="AV407" s="11" t="s">
        <v>86</v>
      </c>
      <c r="AW407" s="11" t="s">
        <v>38</v>
      </c>
      <c r="AX407" s="11" t="s">
        <v>78</v>
      </c>
      <c r="AY407" s="196" t="s">
        <v>142</v>
      </c>
    </row>
    <row r="408" spans="2:51" s="12" customFormat="1" ht="11.25">
      <c r="B408" s="197"/>
      <c r="C408" s="198"/>
      <c r="D408" s="188" t="s">
        <v>155</v>
      </c>
      <c r="E408" s="199" t="s">
        <v>19</v>
      </c>
      <c r="F408" s="200" t="s">
        <v>199</v>
      </c>
      <c r="G408" s="198"/>
      <c r="H408" s="201">
        <v>113.155</v>
      </c>
      <c r="I408" s="202"/>
      <c r="J408" s="198"/>
      <c r="K408" s="198"/>
      <c r="L408" s="203"/>
      <c r="M408" s="204"/>
      <c r="N408" s="205"/>
      <c r="O408" s="205"/>
      <c r="P408" s="205"/>
      <c r="Q408" s="205"/>
      <c r="R408" s="205"/>
      <c r="S408" s="205"/>
      <c r="T408" s="206"/>
      <c r="AT408" s="207" t="s">
        <v>155</v>
      </c>
      <c r="AU408" s="207" t="s">
        <v>88</v>
      </c>
      <c r="AV408" s="12" t="s">
        <v>88</v>
      </c>
      <c r="AW408" s="12" t="s">
        <v>38</v>
      </c>
      <c r="AX408" s="12" t="s">
        <v>78</v>
      </c>
      <c r="AY408" s="207" t="s">
        <v>142</v>
      </c>
    </row>
    <row r="409" spans="2:51" s="11" customFormat="1" ht="11.25">
      <c r="B409" s="186"/>
      <c r="C409" s="187"/>
      <c r="D409" s="188" t="s">
        <v>155</v>
      </c>
      <c r="E409" s="189" t="s">
        <v>19</v>
      </c>
      <c r="F409" s="190" t="s">
        <v>200</v>
      </c>
      <c r="G409" s="187"/>
      <c r="H409" s="189" t="s">
        <v>19</v>
      </c>
      <c r="I409" s="191"/>
      <c r="J409" s="187"/>
      <c r="K409" s="187"/>
      <c r="L409" s="192"/>
      <c r="M409" s="193"/>
      <c r="N409" s="194"/>
      <c r="O409" s="194"/>
      <c r="P409" s="194"/>
      <c r="Q409" s="194"/>
      <c r="R409" s="194"/>
      <c r="S409" s="194"/>
      <c r="T409" s="195"/>
      <c r="AT409" s="196" t="s">
        <v>155</v>
      </c>
      <c r="AU409" s="196" t="s">
        <v>88</v>
      </c>
      <c r="AV409" s="11" t="s">
        <v>86</v>
      </c>
      <c r="AW409" s="11" t="s">
        <v>38</v>
      </c>
      <c r="AX409" s="11" t="s">
        <v>78</v>
      </c>
      <c r="AY409" s="196" t="s">
        <v>142</v>
      </c>
    </row>
    <row r="410" spans="2:51" s="12" customFormat="1" ht="11.25">
      <c r="B410" s="197"/>
      <c r="C410" s="198"/>
      <c r="D410" s="188" t="s">
        <v>155</v>
      </c>
      <c r="E410" s="199" t="s">
        <v>19</v>
      </c>
      <c r="F410" s="200" t="s">
        <v>201</v>
      </c>
      <c r="G410" s="198"/>
      <c r="H410" s="201">
        <v>60.61</v>
      </c>
      <c r="I410" s="202"/>
      <c r="J410" s="198"/>
      <c r="K410" s="198"/>
      <c r="L410" s="203"/>
      <c r="M410" s="204"/>
      <c r="N410" s="205"/>
      <c r="O410" s="205"/>
      <c r="P410" s="205"/>
      <c r="Q410" s="205"/>
      <c r="R410" s="205"/>
      <c r="S410" s="205"/>
      <c r="T410" s="206"/>
      <c r="AT410" s="207" t="s">
        <v>155</v>
      </c>
      <c r="AU410" s="207" t="s">
        <v>88</v>
      </c>
      <c r="AV410" s="12" t="s">
        <v>88</v>
      </c>
      <c r="AW410" s="12" t="s">
        <v>38</v>
      </c>
      <c r="AX410" s="12" t="s">
        <v>78</v>
      </c>
      <c r="AY410" s="207" t="s">
        <v>142</v>
      </c>
    </row>
    <row r="411" spans="2:51" s="14" customFormat="1" ht="11.25">
      <c r="B411" s="219"/>
      <c r="C411" s="220"/>
      <c r="D411" s="188" t="s">
        <v>155</v>
      </c>
      <c r="E411" s="221" t="s">
        <v>19</v>
      </c>
      <c r="F411" s="222" t="s">
        <v>207</v>
      </c>
      <c r="G411" s="220"/>
      <c r="H411" s="223">
        <v>1559.0269999999998</v>
      </c>
      <c r="I411" s="224"/>
      <c r="J411" s="220"/>
      <c r="K411" s="220"/>
      <c r="L411" s="225"/>
      <c r="M411" s="226"/>
      <c r="N411" s="227"/>
      <c r="O411" s="227"/>
      <c r="P411" s="227"/>
      <c r="Q411" s="227"/>
      <c r="R411" s="227"/>
      <c r="S411" s="227"/>
      <c r="T411" s="228"/>
      <c r="AT411" s="229" t="s">
        <v>155</v>
      </c>
      <c r="AU411" s="229" t="s">
        <v>88</v>
      </c>
      <c r="AV411" s="14" t="s">
        <v>152</v>
      </c>
      <c r="AW411" s="14" t="s">
        <v>38</v>
      </c>
      <c r="AX411" s="14" t="s">
        <v>86</v>
      </c>
      <c r="AY411" s="229" t="s">
        <v>142</v>
      </c>
    </row>
    <row r="412" spans="2:65" s="1" customFormat="1" ht="22.5" customHeight="1">
      <c r="B412" s="34"/>
      <c r="C412" s="174" t="s">
        <v>582</v>
      </c>
      <c r="D412" s="174" t="s">
        <v>147</v>
      </c>
      <c r="E412" s="175" t="s">
        <v>583</v>
      </c>
      <c r="F412" s="176" t="s">
        <v>584</v>
      </c>
      <c r="G412" s="177" t="s">
        <v>150</v>
      </c>
      <c r="H412" s="178">
        <v>1559.027</v>
      </c>
      <c r="I412" s="179"/>
      <c r="J412" s="180">
        <f>ROUND(I412*H412,2)</f>
        <v>0</v>
      </c>
      <c r="K412" s="176" t="s">
        <v>151</v>
      </c>
      <c r="L412" s="38"/>
      <c r="M412" s="181" t="s">
        <v>19</v>
      </c>
      <c r="N412" s="182" t="s">
        <v>49</v>
      </c>
      <c r="O412" s="60"/>
      <c r="P412" s="183">
        <f>O412*H412</f>
        <v>0</v>
      </c>
      <c r="Q412" s="183">
        <v>0.00034</v>
      </c>
      <c r="R412" s="183">
        <f>Q412*H412</f>
        <v>0.53006918</v>
      </c>
      <c r="S412" s="183">
        <v>0</v>
      </c>
      <c r="T412" s="184">
        <f>S412*H412</f>
        <v>0</v>
      </c>
      <c r="AR412" s="17" t="s">
        <v>301</v>
      </c>
      <c r="AT412" s="17" t="s">
        <v>147</v>
      </c>
      <c r="AU412" s="17" t="s">
        <v>88</v>
      </c>
      <c r="AY412" s="17" t="s">
        <v>142</v>
      </c>
      <c r="BE412" s="185">
        <f>IF(N412="základní",J412,0)</f>
        <v>0</v>
      </c>
      <c r="BF412" s="185">
        <f>IF(N412="snížená",J412,0)</f>
        <v>0</v>
      </c>
      <c r="BG412" s="185">
        <f>IF(N412="zákl. přenesená",J412,0)</f>
        <v>0</v>
      </c>
      <c r="BH412" s="185">
        <f>IF(N412="sníž. přenesená",J412,0)</f>
        <v>0</v>
      </c>
      <c r="BI412" s="185">
        <f>IF(N412="nulová",J412,0)</f>
        <v>0</v>
      </c>
      <c r="BJ412" s="17" t="s">
        <v>86</v>
      </c>
      <c r="BK412" s="185">
        <f>ROUND(I412*H412,2)</f>
        <v>0</v>
      </c>
      <c r="BL412" s="17" t="s">
        <v>301</v>
      </c>
      <c r="BM412" s="17" t="s">
        <v>585</v>
      </c>
    </row>
    <row r="413" spans="2:47" s="1" customFormat="1" ht="29.25">
      <c r="B413" s="34"/>
      <c r="C413" s="35"/>
      <c r="D413" s="188" t="s">
        <v>214</v>
      </c>
      <c r="E413" s="35"/>
      <c r="F413" s="230" t="s">
        <v>586</v>
      </c>
      <c r="G413" s="35"/>
      <c r="H413" s="35"/>
      <c r="I413" s="103"/>
      <c r="J413" s="35"/>
      <c r="K413" s="35"/>
      <c r="L413" s="38"/>
      <c r="M413" s="231"/>
      <c r="N413" s="60"/>
      <c r="O413" s="60"/>
      <c r="P413" s="60"/>
      <c r="Q413" s="60"/>
      <c r="R413" s="60"/>
      <c r="S413" s="60"/>
      <c r="T413" s="61"/>
      <c r="AT413" s="17" t="s">
        <v>214</v>
      </c>
      <c r="AU413" s="17" t="s">
        <v>88</v>
      </c>
    </row>
    <row r="414" spans="2:65" s="1" customFormat="1" ht="16.5" customHeight="1">
      <c r="B414" s="34"/>
      <c r="C414" s="174" t="s">
        <v>587</v>
      </c>
      <c r="D414" s="174" t="s">
        <v>147</v>
      </c>
      <c r="E414" s="175" t="s">
        <v>588</v>
      </c>
      <c r="F414" s="176" t="s">
        <v>589</v>
      </c>
      <c r="G414" s="177" t="s">
        <v>150</v>
      </c>
      <c r="H414" s="178">
        <v>1559.027</v>
      </c>
      <c r="I414" s="179"/>
      <c r="J414" s="180">
        <f>ROUND(I414*H414,2)</f>
        <v>0</v>
      </c>
      <c r="K414" s="176" t="s">
        <v>151</v>
      </c>
      <c r="L414" s="38"/>
      <c r="M414" s="181" t="s">
        <v>19</v>
      </c>
      <c r="N414" s="182" t="s">
        <v>49</v>
      </c>
      <c r="O414" s="60"/>
      <c r="P414" s="183">
        <f>O414*H414</f>
        <v>0</v>
      </c>
      <c r="Q414" s="183">
        <v>0.00014</v>
      </c>
      <c r="R414" s="183">
        <f>Q414*H414</f>
        <v>0.21826378</v>
      </c>
      <c r="S414" s="183">
        <v>0</v>
      </c>
      <c r="T414" s="184">
        <f>S414*H414</f>
        <v>0</v>
      </c>
      <c r="AR414" s="17" t="s">
        <v>301</v>
      </c>
      <c r="AT414" s="17" t="s">
        <v>147</v>
      </c>
      <c r="AU414" s="17" t="s">
        <v>88</v>
      </c>
      <c r="AY414" s="17" t="s">
        <v>142</v>
      </c>
      <c r="BE414" s="185">
        <f>IF(N414="základní",J414,0)</f>
        <v>0</v>
      </c>
      <c r="BF414" s="185">
        <f>IF(N414="snížená",J414,0)</f>
        <v>0</v>
      </c>
      <c r="BG414" s="185">
        <f>IF(N414="zákl. přenesená",J414,0)</f>
        <v>0</v>
      </c>
      <c r="BH414" s="185">
        <f>IF(N414="sníž. přenesená",J414,0)</f>
        <v>0</v>
      </c>
      <c r="BI414" s="185">
        <f>IF(N414="nulová",J414,0)</f>
        <v>0</v>
      </c>
      <c r="BJ414" s="17" t="s">
        <v>86</v>
      </c>
      <c r="BK414" s="185">
        <f>ROUND(I414*H414,2)</f>
        <v>0</v>
      </c>
      <c r="BL414" s="17" t="s">
        <v>301</v>
      </c>
      <c r="BM414" s="17" t="s">
        <v>590</v>
      </c>
    </row>
    <row r="415" spans="2:65" s="1" customFormat="1" ht="22.5" customHeight="1">
      <c r="B415" s="34"/>
      <c r="C415" s="174" t="s">
        <v>591</v>
      </c>
      <c r="D415" s="174" t="s">
        <v>147</v>
      </c>
      <c r="E415" s="175" t="s">
        <v>592</v>
      </c>
      <c r="F415" s="176" t="s">
        <v>593</v>
      </c>
      <c r="G415" s="177" t="s">
        <v>150</v>
      </c>
      <c r="H415" s="178">
        <v>1559.027</v>
      </c>
      <c r="I415" s="179"/>
      <c r="J415" s="180">
        <f>ROUND(I415*H415,2)</f>
        <v>0</v>
      </c>
      <c r="K415" s="176" t="s">
        <v>151</v>
      </c>
      <c r="L415" s="38"/>
      <c r="M415" s="181" t="s">
        <v>19</v>
      </c>
      <c r="N415" s="182" t="s">
        <v>49</v>
      </c>
      <c r="O415" s="60"/>
      <c r="P415" s="183">
        <f>O415*H415</f>
        <v>0</v>
      </c>
      <c r="Q415" s="183">
        <v>0.00072</v>
      </c>
      <c r="R415" s="183">
        <f>Q415*H415</f>
        <v>1.1224994400000001</v>
      </c>
      <c r="S415" s="183">
        <v>0</v>
      </c>
      <c r="T415" s="184">
        <f>S415*H415</f>
        <v>0</v>
      </c>
      <c r="AR415" s="17" t="s">
        <v>301</v>
      </c>
      <c r="AT415" s="17" t="s">
        <v>147</v>
      </c>
      <c r="AU415" s="17" t="s">
        <v>88</v>
      </c>
      <c r="AY415" s="17" t="s">
        <v>142</v>
      </c>
      <c r="BE415" s="185">
        <f>IF(N415="základní",J415,0)</f>
        <v>0</v>
      </c>
      <c r="BF415" s="185">
        <f>IF(N415="snížená",J415,0)</f>
        <v>0</v>
      </c>
      <c r="BG415" s="185">
        <f>IF(N415="zákl. přenesená",J415,0)</f>
        <v>0</v>
      </c>
      <c r="BH415" s="185">
        <f>IF(N415="sníž. přenesená",J415,0)</f>
        <v>0</v>
      </c>
      <c r="BI415" s="185">
        <f>IF(N415="nulová",J415,0)</f>
        <v>0</v>
      </c>
      <c r="BJ415" s="17" t="s">
        <v>86</v>
      </c>
      <c r="BK415" s="185">
        <f>ROUND(I415*H415,2)</f>
        <v>0</v>
      </c>
      <c r="BL415" s="17" t="s">
        <v>301</v>
      </c>
      <c r="BM415" s="17" t="s">
        <v>594</v>
      </c>
    </row>
    <row r="416" spans="2:65" s="1" customFormat="1" ht="16.5" customHeight="1">
      <c r="B416" s="34"/>
      <c r="C416" s="174" t="s">
        <v>595</v>
      </c>
      <c r="D416" s="174" t="s">
        <v>147</v>
      </c>
      <c r="E416" s="175" t="s">
        <v>596</v>
      </c>
      <c r="F416" s="176" t="s">
        <v>597</v>
      </c>
      <c r="G416" s="177" t="s">
        <v>150</v>
      </c>
      <c r="H416" s="178">
        <v>1559.027</v>
      </c>
      <c r="I416" s="179"/>
      <c r="J416" s="180">
        <f>ROUND(I416*H416,2)</f>
        <v>0</v>
      </c>
      <c r="K416" s="176" t="s">
        <v>469</v>
      </c>
      <c r="L416" s="38"/>
      <c r="M416" s="243" t="s">
        <v>19</v>
      </c>
      <c r="N416" s="244" t="s">
        <v>49</v>
      </c>
      <c r="O416" s="245"/>
      <c r="P416" s="246">
        <f>O416*H416</f>
        <v>0</v>
      </c>
      <c r="Q416" s="246">
        <v>0</v>
      </c>
      <c r="R416" s="246">
        <f>Q416*H416</f>
        <v>0</v>
      </c>
      <c r="S416" s="246">
        <v>0</v>
      </c>
      <c r="T416" s="247">
        <f>S416*H416</f>
        <v>0</v>
      </c>
      <c r="AR416" s="17" t="s">
        <v>301</v>
      </c>
      <c r="AT416" s="17" t="s">
        <v>147</v>
      </c>
      <c r="AU416" s="17" t="s">
        <v>88</v>
      </c>
      <c r="AY416" s="17" t="s">
        <v>142</v>
      </c>
      <c r="BE416" s="185">
        <f>IF(N416="základní",J416,0)</f>
        <v>0</v>
      </c>
      <c r="BF416" s="185">
        <f>IF(N416="snížená",J416,0)</f>
        <v>0</v>
      </c>
      <c r="BG416" s="185">
        <f>IF(N416="zákl. přenesená",J416,0)</f>
        <v>0</v>
      </c>
      <c r="BH416" s="185">
        <f>IF(N416="sníž. přenesená",J416,0)</f>
        <v>0</v>
      </c>
      <c r="BI416" s="185">
        <f>IF(N416="nulová",J416,0)</f>
        <v>0</v>
      </c>
      <c r="BJ416" s="17" t="s">
        <v>86</v>
      </c>
      <c r="BK416" s="185">
        <f>ROUND(I416*H416,2)</f>
        <v>0</v>
      </c>
      <c r="BL416" s="17" t="s">
        <v>301</v>
      </c>
      <c r="BM416" s="17" t="s">
        <v>598</v>
      </c>
    </row>
    <row r="417" spans="2:12" s="1" customFormat="1" ht="6.95" customHeight="1">
      <c r="B417" s="46"/>
      <c r="C417" s="47"/>
      <c r="D417" s="47"/>
      <c r="E417" s="47"/>
      <c r="F417" s="47"/>
      <c r="G417" s="47"/>
      <c r="H417" s="47"/>
      <c r="I417" s="125"/>
      <c r="J417" s="47"/>
      <c r="K417" s="47"/>
      <c r="L417" s="38"/>
    </row>
  </sheetData>
  <sheetProtection algorithmName="SHA-512" hashValue="aJ4OKaNCH0Y+Zrb6aiuSeezDMyfdvZUiJJNH2lbmMD5W4hmtPeu424TeVflgVpqGWN6Q/agGK6jaGgFNPCiE3A==" saltValue="JC1+Hj4008rUD4bwlPpjtum0s2gnDc/6wCXqwXbx6zQyvazklebIR2wXdm45IgToZI/b9nK14lDvDubZHmGxSA==" spinCount="100000" sheet="1" objects="1" scenarios="1" formatColumns="0" formatRows="0" autoFilter="0"/>
  <autoFilter ref="C93:K416"/>
  <mergeCells count="9">
    <mergeCell ref="E50:H50"/>
    <mergeCell ref="E84:H84"/>
    <mergeCell ref="E86:H86"/>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293"/>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97"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338"/>
      <c r="M2" s="338"/>
      <c r="N2" s="338"/>
      <c r="O2" s="338"/>
      <c r="P2" s="338"/>
      <c r="Q2" s="338"/>
      <c r="R2" s="338"/>
      <c r="S2" s="338"/>
      <c r="T2" s="338"/>
      <c r="U2" s="338"/>
      <c r="V2" s="338"/>
      <c r="AT2" s="17" t="s">
        <v>91</v>
      </c>
    </row>
    <row r="3" spans="2:46" ht="6.95" customHeight="1">
      <c r="B3" s="98"/>
      <c r="C3" s="99"/>
      <c r="D3" s="99"/>
      <c r="E3" s="99"/>
      <c r="F3" s="99"/>
      <c r="G3" s="99"/>
      <c r="H3" s="99"/>
      <c r="I3" s="100"/>
      <c r="J3" s="99"/>
      <c r="K3" s="99"/>
      <c r="L3" s="20"/>
      <c r="AT3" s="17" t="s">
        <v>88</v>
      </c>
    </row>
    <row r="4" spans="2:46" ht="24.95" customHeight="1">
      <c r="B4" s="20"/>
      <c r="D4" s="101" t="s">
        <v>105</v>
      </c>
      <c r="L4" s="20"/>
      <c r="M4" s="24" t="s">
        <v>10</v>
      </c>
      <c r="AT4" s="17" t="s">
        <v>4</v>
      </c>
    </row>
    <row r="5" spans="2:12" ht="6.95" customHeight="1">
      <c r="B5" s="20"/>
      <c r="L5" s="20"/>
    </row>
    <row r="6" spans="2:12" ht="12" customHeight="1">
      <c r="B6" s="20"/>
      <c r="D6" s="102" t="s">
        <v>16</v>
      </c>
      <c r="L6" s="20"/>
    </row>
    <row r="7" spans="2:12" ht="16.5" customHeight="1">
      <c r="B7" s="20"/>
      <c r="E7" s="367" t="str">
        <f>'Rekapitulace stavby'!K6</f>
        <v>REGENERACE PANELOVÉHO DOMU MATĚJE KOPECKÉHO 5, st.p.č. 2645, k.ú. CHEB, 650919</v>
      </c>
      <c r="F7" s="368"/>
      <c r="G7" s="368"/>
      <c r="H7" s="368"/>
      <c r="L7" s="20"/>
    </row>
    <row r="8" spans="2:12" s="1" customFormat="1" ht="12" customHeight="1">
      <c r="B8" s="38"/>
      <c r="D8" s="102" t="s">
        <v>106</v>
      </c>
      <c r="I8" s="103"/>
      <c r="L8" s="38"/>
    </row>
    <row r="9" spans="2:12" s="1" customFormat="1" ht="36.95" customHeight="1">
      <c r="B9" s="38"/>
      <c r="E9" s="369" t="s">
        <v>599</v>
      </c>
      <c r="F9" s="370"/>
      <c r="G9" s="370"/>
      <c r="H9" s="370"/>
      <c r="I9" s="103"/>
      <c r="L9" s="38"/>
    </row>
    <row r="10" spans="2:12" s="1" customFormat="1" ht="11.25">
      <c r="B10" s="38"/>
      <c r="I10" s="103"/>
      <c r="L10" s="38"/>
    </row>
    <row r="11" spans="2:12" s="1" customFormat="1" ht="12" customHeight="1">
      <c r="B11" s="38"/>
      <c r="D11" s="102" t="s">
        <v>18</v>
      </c>
      <c r="F11" s="17" t="s">
        <v>19</v>
      </c>
      <c r="I11" s="104" t="s">
        <v>20</v>
      </c>
      <c r="J11" s="17" t="s">
        <v>19</v>
      </c>
      <c r="L11" s="38"/>
    </row>
    <row r="12" spans="2:12" s="1" customFormat="1" ht="12" customHeight="1">
      <c r="B12" s="38"/>
      <c r="D12" s="102" t="s">
        <v>22</v>
      </c>
      <c r="F12" s="17" t="s">
        <v>23</v>
      </c>
      <c r="I12" s="104" t="s">
        <v>24</v>
      </c>
      <c r="J12" s="105" t="str">
        <f>'Rekapitulace stavby'!AN8</f>
        <v>3. 3. 2019</v>
      </c>
      <c r="L12" s="38"/>
    </row>
    <row r="13" spans="2:12" s="1" customFormat="1" ht="10.9" customHeight="1">
      <c r="B13" s="38"/>
      <c r="I13" s="103"/>
      <c r="L13" s="38"/>
    </row>
    <row r="14" spans="2:12" s="1" customFormat="1" ht="12" customHeight="1">
      <c r="B14" s="38"/>
      <c r="D14" s="102" t="s">
        <v>26</v>
      </c>
      <c r="I14" s="104" t="s">
        <v>27</v>
      </c>
      <c r="J14" s="17" t="s">
        <v>28</v>
      </c>
      <c r="L14" s="38"/>
    </row>
    <row r="15" spans="2:12" s="1" customFormat="1" ht="18" customHeight="1">
      <c r="B15" s="38"/>
      <c r="E15" s="17" t="s">
        <v>29</v>
      </c>
      <c r="I15" s="104" t="s">
        <v>30</v>
      </c>
      <c r="J15" s="17" t="s">
        <v>31</v>
      </c>
      <c r="L15" s="38"/>
    </row>
    <row r="16" spans="2:12" s="1" customFormat="1" ht="6.95" customHeight="1">
      <c r="B16" s="38"/>
      <c r="I16" s="103"/>
      <c r="L16" s="38"/>
    </row>
    <row r="17" spans="2:12" s="1" customFormat="1" ht="12" customHeight="1">
      <c r="B17" s="38"/>
      <c r="D17" s="102" t="s">
        <v>32</v>
      </c>
      <c r="I17" s="104" t="s">
        <v>27</v>
      </c>
      <c r="J17" s="30" t="str">
        <f>'Rekapitulace stavby'!AN13</f>
        <v>Vyplň údaj</v>
      </c>
      <c r="L17" s="38"/>
    </row>
    <row r="18" spans="2:12" s="1" customFormat="1" ht="18" customHeight="1">
      <c r="B18" s="38"/>
      <c r="E18" s="371" t="str">
        <f>'Rekapitulace stavby'!E14</f>
        <v>Vyplň údaj</v>
      </c>
      <c r="F18" s="372"/>
      <c r="G18" s="372"/>
      <c r="H18" s="372"/>
      <c r="I18" s="104" t="s">
        <v>30</v>
      </c>
      <c r="J18" s="30" t="str">
        <f>'Rekapitulace stavby'!AN14</f>
        <v>Vyplň údaj</v>
      </c>
      <c r="L18" s="38"/>
    </row>
    <row r="19" spans="2:12" s="1" customFormat="1" ht="6.95" customHeight="1">
      <c r="B19" s="38"/>
      <c r="I19" s="103"/>
      <c r="L19" s="38"/>
    </row>
    <row r="20" spans="2:12" s="1" customFormat="1" ht="12" customHeight="1">
      <c r="B20" s="38"/>
      <c r="D20" s="102" t="s">
        <v>34</v>
      </c>
      <c r="I20" s="104" t="s">
        <v>27</v>
      </c>
      <c r="J20" s="17" t="s">
        <v>35</v>
      </c>
      <c r="L20" s="38"/>
    </row>
    <row r="21" spans="2:12" s="1" customFormat="1" ht="18" customHeight="1">
      <c r="B21" s="38"/>
      <c r="E21" s="17" t="s">
        <v>36</v>
      </c>
      <c r="I21" s="104" t="s">
        <v>30</v>
      </c>
      <c r="J21" s="17" t="s">
        <v>37</v>
      </c>
      <c r="L21" s="38"/>
    </row>
    <row r="22" spans="2:12" s="1" customFormat="1" ht="6.95" customHeight="1">
      <c r="B22" s="38"/>
      <c r="I22" s="103"/>
      <c r="L22" s="38"/>
    </row>
    <row r="23" spans="2:12" s="1" customFormat="1" ht="12" customHeight="1">
      <c r="B23" s="38"/>
      <c r="D23" s="102" t="s">
        <v>39</v>
      </c>
      <c r="I23" s="104" t="s">
        <v>27</v>
      </c>
      <c r="J23" s="17" t="s">
        <v>40</v>
      </c>
      <c r="L23" s="38"/>
    </row>
    <row r="24" spans="2:12" s="1" customFormat="1" ht="18" customHeight="1">
      <c r="B24" s="38"/>
      <c r="E24" s="17" t="s">
        <v>41</v>
      </c>
      <c r="I24" s="104" t="s">
        <v>30</v>
      </c>
      <c r="J24" s="17" t="s">
        <v>19</v>
      </c>
      <c r="L24" s="38"/>
    </row>
    <row r="25" spans="2:12" s="1" customFormat="1" ht="6.95" customHeight="1">
      <c r="B25" s="38"/>
      <c r="I25" s="103"/>
      <c r="L25" s="38"/>
    </row>
    <row r="26" spans="2:12" s="1" customFormat="1" ht="12" customHeight="1">
      <c r="B26" s="38"/>
      <c r="D26" s="102" t="s">
        <v>42</v>
      </c>
      <c r="I26" s="103"/>
      <c r="L26" s="38"/>
    </row>
    <row r="27" spans="2:12" s="6" customFormat="1" ht="16.5" customHeight="1">
      <c r="B27" s="106"/>
      <c r="E27" s="373" t="s">
        <v>19</v>
      </c>
      <c r="F27" s="373"/>
      <c r="G27" s="373"/>
      <c r="H27" s="373"/>
      <c r="I27" s="107"/>
      <c r="L27" s="106"/>
    </row>
    <row r="28" spans="2:12" s="1" customFormat="1" ht="6.95" customHeight="1">
      <c r="B28" s="38"/>
      <c r="I28" s="103"/>
      <c r="L28" s="38"/>
    </row>
    <row r="29" spans="2:12" s="1" customFormat="1" ht="6.95" customHeight="1">
      <c r="B29" s="38"/>
      <c r="D29" s="56"/>
      <c r="E29" s="56"/>
      <c r="F29" s="56"/>
      <c r="G29" s="56"/>
      <c r="H29" s="56"/>
      <c r="I29" s="108"/>
      <c r="J29" s="56"/>
      <c r="K29" s="56"/>
      <c r="L29" s="38"/>
    </row>
    <row r="30" spans="2:12" s="1" customFormat="1" ht="25.35" customHeight="1">
      <c r="B30" s="38"/>
      <c r="D30" s="109" t="s">
        <v>44</v>
      </c>
      <c r="I30" s="103"/>
      <c r="J30" s="110">
        <f>ROUND(J90,2)</f>
        <v>0</v>
      </c>
      <c r="L30" s="38"/>
    </row>
    <row r="31" spans="2:12" s="1" customFormat="1" ht="6.95" customHeight="1">
      <c r="B31" s="38"/>
      <c r="D31" s="56"/>
      <c r="E31" s="56"/>
      <c r="F31" s="56"/>
      <c r="G31" s="56"/>
      <c r="H31" s="56"/>
      <c r="I31" s="108"/>
      <c r="J31" s="56"/>
      <c r="K31" s="56"/>
      <c r="L31" s="38"/>
    </row>
    <row r="32" spans="2:12" s="1" customFormat="1" ht="14.45" customHeight="1">
      <c r="B32" s="38"/>
      <c r="F32" s="111" t="s">
        <v>46</v>
      </c>
      <c r="I32" s="112" t="s">
        <v>45</v>
      </c>
      <c r="J32" s="111" t="s">
        <v>47</v>
      </c>
      <c r="L32" s="38"/>
    </row>
    <row r="33" spans="2:12" s="1" customFormat="1" ht="14.45" customHeight="1">
      <c r="B33" s="38"/>
      <c r="D33" s="102" t="s">
        <v>48</v>
      </c>
      <c r="E33" s="102" t="s">
        <v>49</v>
      </c>
      <c r="F33" s="113">
        <f>ROUND((SUM(BE90:BE292)),2)</f>
        <v>0</v>
      </c>
      <c r="I33" s="114">
        <v>0.21</v>
      </c>
      <c r="J33" s="113">
        <f>ROUND(((SUM(BE90:BE292))*I33),2)</f>
        <v>0</v>
      </c>
      <c r="L33" s="38"/>
    </row>
    <row r="34" spans="2:12" s="1" customFormat="1" ht="14.45" customHeight="1">
      <c r="B34" s="38"/>
      <c r="E34" s="102" t="s">
        <v>50</v>
      </c>
      <c r="F34" s="113">
        <f>ROUND((SUM(BF90:BF292)),2)</f>
        <v>0</v>
      </c>
      <c r="I34" s="114">
        <v>0.15</v>
      </c>
      <c r="J34" s="113">
        <f>ROUND(((SUM(BF90:BF292))*I34),2)</f>
        <v>0</v>
      </c>
      <c r="L34" s="38"/>
    </row>
    <row r="35" spans="2:12" s="1" customFormat="1" ht="14.45" customHeight="1" hidden="1">
      <c r="B35" s="38"/>
      <c r="E35" s="102" t="s">
        <v>51</v>
      </c>
      <c r="F35" s="113">
        <f>ROUND((SUM(BG90:BG292)),2)</f>
        <v>0</v>
      </c>
      <c r="I35" s="114">
        <v>0.21</v>
      </c>
      <c r="J35" s="113">
        <f>0</f>
        <v>0</v>
      </c>
      <c r="L35" s="38"/>
    </row>
    <row r="36" spans="2:12" s="1" customFormat="1" ht="14.45" customHeight="1" hidden="1">
      <c r="B36" s="38"/>
      <c r="E36" s="102" t="s">
        <v>52</v>
      </c>
      <c r="F36" s="113">
        <f>ROUND((SUM(BH90:BH292)),2)</f>
        <v>0</v>
      </c>
      <c r="I36" s="114">
        <v>0.15</v>
      </c>
      <c r="J36" s="113">
        <f>0</f>
        <v>0</v>
      </c>
      <c r="L36" s="38"/>
    </row>
    <row r="37" spans="2:12" s="1" customFormat="1" ht="14.45" customHeight="1" hidden="1">
      <c r="B37" s="38"/>
      <c r="E37" s="102" t="s">
        <v>53</v>
      </c>
      <c r="F37" s="113">
        <f>ROUND((SUM(BI90:BI292)),2)</f>
        <v>0</v>
      </c>
      <c r="I37" s="114">
        <v>0</v>
      </c>
      <c r="J37" s="113">
        <f>0</f>
        <v>0</v>
      </c>
      <c r="L37" s="38"/>
    </row>
    <row r="38" spans="2:12" s="1" customFormat="1" ht="6.95" customHeight="1">
      <c r="B38" s="38"/>
      <c r="I38" s="103"/>
      <c r="L38" s="38"/>
    </row>
    <row r="39" spans="2:12" s="1" customFormat="1" ht="25.35" customHeight="1">
      <c r="B39" s="38"/>
      <c r="C39" s="115"/>
      <c r="D39" s="116" t="s">
        <v>54</v>
      </c>
      <c r="E39" s="117"/>
      <c r="F39" s="117"/>
      <c r="G39" s="118" t="s">
        <v>55</v>
      </c>
      <c r="H39" s="119" t="s">
        <v>56</v>
      </c>
      <c r="I39" s="120"/>
      <c r="J39" s="121">
        <f>SUM(J30:J37)</f>
        <v>0</v>
      </c>
      <c r="K39" s="122"/>
      <c r="L39" s="38"/>
    </row>
    <row r="40" spans="2:12" s="1" customFormat="1" ht="14.45" customHeight="1">
      <c r="B40" s="123"/>
      <c r="C40" s="124"/>
      <c r="D40" s="124"/>
      <c r="E40" s="124"/>
      <c r="F40" s="124"/>
      <c r="G40" s="124"/>
      <c r="H40" s="124"/>
      <c r="I40" s="125"/>
      <c r="J40" s="124"/>
      <c r="K40" s="124"/>
      <c r="L40" s="38"/>
    </row>
    <row r="44" spans="2:12" s="1" customFormat="1" ht="6.95" customHeight="1">
      <c r="B44" s="126"/>
      <c r="C44" s="127"/>
      <c r="D44" s="127"/>
      <c r="E44" s="127"/>
      <c r="F44" s="127"/>
      <c r="G44" s="127"/>
      <c r="H44" s="127"/>
      <c r="I44" s="128"/>
      <c r="J44" s="127"/>
      <c r="K44" s="127"/>
      <c r="L44" s="38"/>
    </row>
    <row r="45" spans="2:12" s="1" customFormat="1" ht="24.95" customHeight="1">
      <c r="B45" s="34"/>
      <c r="C45" s="23" t="s">
        <v>108</v>
      </c>
      <c r="D45" s="35"/>
      <c r="E45" s="35"/>
      <c r="F45" s="35"/>
      <c r="G45" s="35"/>
      <c r="H45" s="35"/>
      <c r="I45" s="103"/>
      <c r="J45" s="35"/>
      <c r="K45" s="35"/>
      <c r="L45" s="38"/>
    </row>
    <row r="46" spans="2:12" s="1" customFormat="1" ht="6.95" customHeight="1">
      <c r="B46" s="34"/>
      <c r="C46" s="35"/>
      <c r="D46" s="35"/>
      <c r="E46" s="35"/>
      <c r="F46" s="35"/>
      <c r="G46" s="35"/>
      <c r="H46" s="35"/>
      <c r="I46" s="103"/>
      <c r="J46" s="35"/>
      <c r="K46" s="35"/>
      <c r="L46" s="38"/>
    </row>
    <row r="47" spans="2:12" s="1" customFormat="1" ht="12" customHeight="1">
      <c r="B47" s="34"/>
      <c r="C47" s="29" t="s">
        <v>16</v>
      </c>
      <c r="D47" s="35"/>
      <c r="E47" s="35"/>
      <c r="F47" s="35"/>
      <c r="G47" s="35"/>
      <c r="H47" s="35"/>
      <c r="I47" s="103"/>
      <c r="J47" s="35"/>
      <c r="K47" s="35"/>
      <c r="L47" s="38"/>
    </row>
    <row r="48" spans="2:12" s="1" customFormat="1" ht="16.5" customHeight="1">
      <c r="B48" s="34"/>
      <c r="C48" s="35"/>
      <c r="D48" s="35"/>
      <c r="E48" s="374" t="str">
        <f>E7</f>
        <v>REGENERACE PANELOVÉHO DOMU MATĚJE KOPECKÉHO 5, st.p.č. 2645, k.ú. CHEB, 650919</v>
      </c>
      <c r="F48" s="375"/>
      <c r="G48" s="375"/>
      <c r="H48" s="375"/>
      <c r="I48" s="103"/>
      <c r="J48" s="35"/>
      <c r="K48" s="35"/>
      <c r="L48" s="38"/>
    </row>
    <row r="49" spans="2:12" s="1" customFormat="1" ht="12" customHeight="1">
      <c r="B49" s="34"/>
      <c r="C49" s="29" t="s">
        <v>106</v>
      </c>
      <c r="D49" s="35"/>
      <c r="E49" s="35"/>
      <c r="F49" s="35"/>
      <c r="G49" s="35"/>
      <c r="H49" s="35"/>
      <c r="I49" s="103"/>
      <c r="J49" s="35"/>
      <c r="K49" s="35"/>
      <c r="L49" s="38"/>
    </row>
    <row r="50" spans="2:12" s="1" customFormat="1" ht="16.5" customHeight="1">
      <c r="B50" s="34"/>
      <c r="C50" s="35"/>
      <c r="D50" s="35"/>
      <c r="E50" s="347" t="str">
        <f>E9</f>
        <v>02 - VÝMĚNA STAVEBNÍCH VÝPLNÍ, VNĚJŠÍCH A VNITŘNÍCH PARAPETŮ</v>
      </c>
      <c r="F50" s="346"/>
      <c r="G50" s="346"/>
      <c r="H50" s="346"/>
      <c r="I50" s="103"/>
      <c r="J50" s="35"/>
      <c r="K50" s="35"/>
      <c r="L50" s="38"/>
    </row>
    <row r="51" spans="2:12" s="1" customFormat="1" ht="6.95" customHeight="1">
      <c r="B51" s="34"/>
      <c r="C51" s="35"/>
      <c r="D51" s="35"/>
      <c r="E51" s="35"/>
      <c r="F51" s="35"/>
      <c r="G51" s="35"/>
      <c r="H51" s="35"/>
      <c r="I51" s="103"/>
      <c r="J51" s="35"/>
      <c r="K51" s="35"/>
      <c r="L51" s="38"/>
    </row>
    <row r="52" spans="2:12" s="1" customFormat="1" ht="12" customHeight="1">
      <c r="B52" s="34"/>
      <c r="C52" s="29" t="s">
        <v>22</v>
      </c>
      <c r="D52" s="35"/>
      <c r="E52" s="35"/>
      <c r="F52" s="27" t="str">
        <f>F12</f>
        <v>Cheb</v>
      </c>
      <c r="G52" s="35"/>
      <c r="H52" s="35"/>
      <c r="I52" s="104" t="s">
        <v>24</v>
      </c>
      <c r="J52" s="55" t="str">
        <f>IF(J12="","",J12)</f>
        <v>3. 3. 2019</v>
      </c>
      <c r="K52" s="35"/>
      <c r="L52" s="38"/>
    </row>
    <row r="53" spans="2:12" s="1" customFormat="1" ht="6.95" customHeight="1">
      <c r="B53" s="34"/>
      <c r="C53" s="35"/>
      <c r="D53" s="35"/>
      <c r="E53" s="35"/>
      <c r="F53" s="35"/>
      <c r="G53" s="35"/>
      <c r="H53" s="35"/>
      <c r="I53" s="103"/>
      <c r="J53" s="35"/>
      <c r="K53" s="35"/>
      <c r="L53" s="38"/>
    </row>
    <row r="54" spans="2:12" s="1" customFormat="1" ht="13.7" customHeight="1">
      <c r="B54" s="34"/>
      <c r="C54" s="29" t="s">
        <v>26</v>
      </c>
      <c r="D54" s="35"/>
      <c r="E54" s="35"/>
      <c r="F54" s="27" t="str">
        <f>E15</f>
        <v>Město Cheb</v>
      </c>
      <c r="G54" s="35"/>
      <c r="H54" s="35"/>
      <c r="I54" s="104" t="s">
        <v>34</v>
      </c>
      <c r="J54" s="32" t="str">
        <f>E21</f>
        <v>Atelier Stoeckl s.r.o.</v>
      </c>
      <c r="K54" s="35"/>
      <c r="L54" s="38"/>
    </row>
    <row r="55" spans="2:12" s="1" customFormat="1" ht="13.7" customHeight="1">
      <c r="B55" s="34"/>
      <c r="C55" s="29" t="s">
        <v>32</v>
      </c>
      <c r="D55" s="35"/>
      <c r="E55" s="35"/>
      <c r="F55" s="27" t="str">
        <f>IF(E18="","",E18)</f>
        <v>Vyplň údaj</v>
      </c>
      <c r="G55" s="35"/>
      <c r="H55" s="35"/>
      <c r="I55" s="104" t="s">
        <v>39</v>
      </c>
      <c r="J55" s="32" t="str">
        <f>E24</f>
        <v>Ing. Václav Pastirik</v>
      </c>
      <c r="K55" s="35"/>
      <c r="L55" s="38"/>
    </row>
    <row r="56" spans="2:12" s="1" customFormat="1" ht="10.35" customHeight="1">
      <c r="B56" s="34"/>
      <c r="C56" s="35"/>
      <c r="D56" s="35"/>
      <c r="E56" s="35"/>
      <c r="F56" s="35"/>
      <c r="G56" s="35"/>
      <c r="H56" s="35"/>
      <c r="I56" s="103"/>
      <c r="J56" s="35"/>
      <c r="K56" s="35"/>
      <c r="L56" s="38"/>
    </row>
    <row r="57" spans="2:12" s="1" customFormat="1" ht="29.25" customHeight="1">
      <c r="B57" s="34"/>
      <c r="C57" s="129" t="s">
        <v>109</v>
      </c>
      <c r="D57" s="130"/>
      <c r="E57" s="130"/>
      <c r="F57" s="130"/>
      <c r="G57" s="130"/>
      <c r="H57" s="130"/>
      <c r="I57" s="131"/>
      <c r="J57" s="132" t="s">
        <v>110</v>
      </c>
      <c r="K57" s="130"/>
      <c r="L57" s="38"/>
    </row>
    <row r="58" spans="2:12" s="1" customFormat="1" ht="10.35" customHeight="1">
      <c r="B58" s="34"/>
      <c r="C58" s="35"/>
      <c r="D58" s="35"/>
      <c r="E58" s="35"/>
      <c r="F58" s="35"/>
      <c r="G58" s="35"/>
      <c r="H58" s="35"/>
      <c r="I58" s="103"/>
      <c r="J58" s="35"/>
      <c r="K58" s="35"/>
      <c r="L58" s="38"/>
    </row>
    <row r="59" spans="2:47" s="1" customFormat="1" ht="22.9" customHeight="1">
      <c r="B59" s="34"/>
      <c r="C59" s="133" t="s">
        <v>76</v>
      </c>
      <c r="D59" s="35"/>
      <c r="E59" s="35"/>
      <c r="F59" s="35"/>
      <c r="G59" s="35"/>
      <c r="H59" s="35"/>
      <c r="I59" s="103"/>
      <c r="J59" s="73">
        <f>J90</f>
        <v>0</v>
      </c>
      <c r="K59" s="35"/>
      <c r="L59" s="38"/>
      <c r="AU59" s="17" t="s">
        <v>111</v>
      </c>
    </row>
    <row r="60" spans="2:12" s="7" customFormat="1" ht="24.95" customHeight="1">
      <c r="B60" s="134"/>
      <c r="C60" s="135"/>
      <c r="D60" s="136" t="s">
        <v>112</v>
      </c>
      <c r="E60" s="137"/>
      <c r="F60" s="137"/>
      <c r="G60" s="137"/>
      <c r="H60" s="137"/>
      <c r="I60" s="138"/>
      <c r="J60" s="139">
        <f>J91</f>
        <v>0</v>
      </c>
      <c r="K60" s="135"/>
      <c r="L60" s="140"/>
    </row>
    <row r="61" spans="2:12" s="8" customFormat="1" ht="19.9" customHeight="1">
      <c r="B61" s="141"/>
      <c r="C61" s="142"/>
      <c r="D61" s="143" t="s">
        <v>113</v>
      </c>
      <c r="E61" s="144"/>
      <c r="F61" s="144"/>
      <c r="G61" s="144"/>
      <c r="H61" s="144"/>
      <c r="I61" s="145"/>
      <c r="J61" s="146">
        <f>J92</f>
        <v>0</v>
      </c>
      <c r="K61" s="142"/>
      <c r="L61" s="147"/>
    </row>
    <row r="62" spans="2:12" s="8" customFormat="1" ht="14.85" customHeight="1">
      <c r="B62" s="141"/>
      <c r="C62" s="142"/>
      <c r="D62" s="143" t="s">
        <v>114</v>
      </c>
      <c r="E62" s="144"/>
      <c r="F62" s="144"/>
      <c r="G62" s="144"/>
      <c r="H62" s="144"/>
      <c r="I62" s="145"/>
      <c r="J62" s="146">
        <f>J93</f>
        <v>0</v>
      </c>
      <c r="K62" s="142"/>
      <c r="L62" s="147"/>
    </row>
    <row r="63" spans="2:12" s="8" customFormat="1" ht="19.9" customHeight="1">
      <c r="B63" s="141"/>
      <c r="C63" s="142"/>
      <c r="D63" s="143" t="s">
        <v>115</v>
      </c>
      <c r="E63" s="144"/>
      <c r="F63" s="144"/>
      <c r="G63" s="144"/>
      <c r="H63" s="144"/>
      <c r="I63" s="145"/>
      <c r="J63" s="146">
        <f>J145</f>
        <v>0</v>
      </c>
      <c r="K63" s="142"/>
      <c r="L63" s="147"/>
    </row>
    <row r="64" spans="2:12" s="8" customFormat="1" ht="19.9" customHeight="1">
      <c r="B64" s="141"/>
      <c r="C64" s="142"/>
      <c r="D64" s="143" t="s">
        <v>119</v>
      </c>
      <c r="E64" s="144"/>
      <c r="F64" s="144"/>
      <c r="G64" s="144"/>
      <c r="H64" s="144"/>
      <c r="I64" s="145"/>
      <c r="J64" s="146">
        <f>J187</f>
        <v>0</v>
      </c>
      <c r="K64" s="142"/>
      <c r="L64" s="147"/>
    </row>
    <row r="65" spans="2:12" s="8" customFormat="1" ht="19.9" customHeight="1">
      <c r="B65" s="141"/>
      <c r="C65" s="142"/>
      <c r="D65" s="143" t="s">
        <v>120</v>
      </c>
      <c r="E65" s="144"/>
      <c r="F65" s="144"/>
      <c r="G65" s="144"/>
      <c r="H65" s="144"/>
      <c r="I65" s="145"/>
      <c r="J65" s="146">
        <f>J197</f>
        <v>0</v>
      </c>
      <c r="K65" s="142"/>
      <c r="L65" s="147"/>
    </row>
    <row r="66" spans="2:12" s="7" customFormat="1" ht="24.95" customHeight="1">
      <c r="B66" s="134"/>
      <c r="C66" s="135"/>
      <c r="D66" s="136" t="s">
        <v>121</v>
      </c>
      <c r="E66" s="137"/>
      <c r="F66" s="137"/>
      <c r="G66" s="137"/>
      <c r="H66" s="137"/>
      <c r="I66" s="138"/>
      <c r="J66" s="139">
        <f>J200</f>
        <v>0</v>
      </c>
      <c r="K66" s="135"/>
      <c r="L66" s="140"/>
    </row>
    <row r="67" spans="2:12" s="8" customFormat="1" ht="19.9" customHeight="1">
      <c r="B67" s="141"/>
      <c r="C67" s="142"/>
      <c r="D67" s="143" t="s">
        <v>124</v>
      </c>
      <c r="E67" s="144"/>
      <c r="F67" s="144"/>
      <c r="G67" s="144"/>
      <c r="H67" s="144"/>
      <c r="I67" s="145"/>
      <c r="J67" s="146">
        <f>J201</f>
        <v>0</v>
      </c>
      <c r="K67" s="142"/>
      <c r="L67" s="147"/>
    </row>
    <row r="68" spans="2:12" s="8" customFormat="1" ht="19.9" customHeight="1">
      <c r="B68" s="141"/>
      <c r="C68" s="142"/>
      <c r="D68" s="143" t="s">
        <v>600</v>
      </c>
      <c r="E68" s="144"/>
      <c r="F68" s="144"/>
      <c r="G68" s="144"/>
      <c r="H68" s="144"/>
      <c r="I68" s="145"/>
      <c r="J68" s="146">
        <f>J215</f>
        <v>0</v>
      </c>
      <c r="K68" s="142"/>
      <c r="L68" s="147"/>
    </row>
    <row r="69" spans="2:12" s="8" customFormat="1" ht="19.9" customHeight="1">
      <c r="B69" s="141"/>
      <c r="C69" s="142"/>
      <c r="D69" s="143" t="s">
        <v>125</v>
      </c>
      <c r="E69" s="144"/>
      <c r="F69" s="144"/>
      <c r="G69" s="144"/>
      <c r="H69" s="144"/>
      <c r="I69" s="145"/>
      <c r="J69" s="146">
        <f>J256</f>
        <v>0</v>
      </c>
      <c r="K69" s="142"/>
      <c r="L69" s="147"/>
    </row>
    <row r="70" spans="2:12" s="8" customFormat="1" ht="19.9" customHeight="1">
      <c r="B70" s="141"/>
      <c r="C70" s="142"/>
      <c r="D70" s="143" t="s">
        <v>601</v>
      </c>
      <c r="E70" s="144"/>
      <c r="F70" s="144"/>
      <c r="G70" s="144"/>
      <c r="H70" s="144"/>
      <c r="I70" s="145"/>
      <c r="J70" s="146">
        <f>J272</f>
        <v>0</v>
      </c>
      <c r="K70" s="142"/>
      <c r="L70" s="147"/>
    </row>
    <row r="71" spans="2:12" s="1" customFormat="1" ht="21.75" customHeight="1">
      <c r="B71" s="34"/>
      <c r="C71" s="35"/>
      <c r="D71" s="35"/>
      <c r="E71" s="35"/>
      <c r="F71" s="35"/>
      <c r="G71" s="35"/>
      <c r="H71" s="35"/>
      <c r="I71" s="103"/>
      <c r="J71" s="35"/>
      <c r="K71" s="35"/>
      <c r="L71" s="38"/>
    </row>
    <row r="72" spans="2:12" s="1" customFormat="1" ht="6.95" customHeight="1">
      <c r="B72" s="46"/>
      <c r="C72" s="47"/>
      <c r="D72" s="47"/>
      <c r="E72" s="47"/>
      <c r="F72" s="47"/>
      <c r="G72" s="47"/>
      <c r="H72" s="47"/>
      <c r="I72" s="125"/>
      <c r="J72" s="47"/>
      <c r="K72" s="47"/>
      <c r="L72" s="38"/>
    </row>
    <row r="76" spans="2:12" s="1" customFormat="1" ht="6.95" customHeight="1">
      <c r="B76" s="48"/>
      <c r="C76" s="49"/>
      <c r="D76" s="49"/>
      <c r="E76" s="49"/>
      <c r="F76" s="49"/>
      <c r="G76" s="49"/>
      <c r="H76" s="49"/>
      <c r="I76" s="128"/>
      <c r="J76" s="49"/>
      <c r="K76" s="49"/>
      <c r="L76" s="38"/>
    </row>
    <row r="77" spans="2:12" s="1" customFormat="1" ht="24.95" customHeight="1">
      <c r="B77" s="34"/>
      <c r="C77" s="23" t="s">
        <v>127</v>
      </c>
      <c r="D77" s="35"/>
      <c r="E77" s="35"/>
      <c r="F77" s="35"/>
      <c r="G77" s="35"/>
      <c r="H77" s="35"/>
      <c r="I77" s="103"/>
      <c r="J77" s="35"/>
      <c r="K77" s="35"/>
      <c r="L77" s="38"/>
    </row>
    <row r="78" spans="2:12" s="1" customFormat="1" ht="6.95" customHeight="1">
      <c r="B78" s="34"/>
      <c r="C78" s="35"/>
      <c r="D78" s="35"/>
      <c r="E78" s="35"/>
      <c r="F78" s="35"/>
      <c r="G78" s="35"/>
      <c r="H78" s="35"/>
      <c r="I78" s="103"/>
      <c r="J78" s="35"/>
      <c r="K78" s="35"/>
      <c r="L78" s="38"/>
    </row>
    <row r="79" spans="2:12" s="1" customFormat="1" ht="12" customHeight="1">
      <c r="B79" s="34"/>
      <c r="C79" s="29" t="s">
        <v>16</v>
      </c>
      <c r="D79" s="35"/>
      <c r="E79" s="35"/>
      <c r="F79" s="35"/>
      <c r="G79" s="35"/>
      <c r="H79" s="35"/>
      <c r="I79" s="103"/>
      <c r="J79" s="35"/>
      <c r="K79" s="35"/>
      <c r="L79" s="38"/>
    </row>
    <row r="80" spans="2:12" s="1" customFormat="1" ht="16.5" customHeight="1">
      <c r="B80" s="34"/>
      <c r="C80" s="35"/>
      <c r="D80" s="35"/>
      <c r="E80" s="374" t="str">
        <f>E7</f>
        <v>REGENERACE PANELOVÉHO DOMU MATĚJE KOPECKÉHO 5, st.p.č. 2645, k.ú. CHEB, 650919</v>
      </c>
      <c r="F80" s="375"/>
      <c r="G80" s="375"/>
      <c r="H80" s="375"/>
      <c r="I80" s="103"/>
      <c r="J80" s="35"/>
      <c r="K80" s="35"/>
      <c r="L80" s="38"/>
    </row>
    <row r="81" spans="2:12" s="1" customFormat="1" ht="12" customHeight="1">
      <c r="B81" s="34"/>
      <c r="C81" s="29" t="s">
        <v>106</v>
      </c>
      <c r="D81" s="35"/>
      <c r="E81" s="35"/>
      <c r="F81" s="35"/>
      <c r="G81" s="35"/>
      <c r="H81" s="35"/>
      <c r="I81" s="103"/>
      <c r="J81" s="35"/>
      <c r="K81" s="35"/>
      <c r="L81" s="38"/>
    </row>
    <row r="82" spans="2:12" s="1" customFormat="1" ht="16.5" customHeight="1">
      <c r="B82" s="34"/>
      <c r="C82" s="35"/>
      <c r="D82" s="35"/>
      <c r="E82" s="347" t="str">
        <f>E9</f>
        <v>02 - VÝMĚNA STAVEBNÍCH VÝPLNÍ, VNĚJŠÍCH A VNITŘNÍCH PARAPETŮ</v>
      </c>
      <c r="F82" s="346"/>
      <c r="G82" s="346"/>
      <c r="H82" s="346"/>
      <c r="I82" s="103"/>
      <c r="J82" s="35"/>
      <c r="K82" s="35"/>
      <c r="L82" s="38"/>
    </row>
    <row r="83" spans="2:12" s="1" customFormat="1" ht="6.95" customHeight="1">
      <c r="B83" s="34"/>
      <c r="C83" s="35"/>
      <c r="D83" s="35"/>
      <c r="E83" s="35"/>
      <c r="F83" s="35"/>
      <c r="G83" s="35"/>
      <c r="H83" s="35"/>
      <c r="I83" s="103"/>
      <c r="J83" s="35"/>
      <c r="K83" s="35"/>
      <c r="L83" s="38"/>
    </row>
    <row r="84" spans="2:12" s="1" customFormat="1" ht="12" customHeight="1">
      <c r="B84" s="34"/>
      <c r="C84" s="29" t="s">
        <v>22</v>
      </c>
      <c r="D84" s="35"/>
      <c r="E84" s="35"/>
      <c r="F84" s="27" t="str">
        <f>F12</f>
        <v>Cheb</v>
      </c>
      <c r="G84" s="35"/>
      <c r="H84" s="35"/>
      <c r="I84" s="104" t="s">
        <v>24</v>
      </c>
      <c r="J84" s="55" t="str">
        <f>IF(J12="","",J12)</f>
        <v>3. 3. 2019</v>
      </c>
      <c r="K84" s="35"/>
      <c r="L84" s="38"/>
    </row>
    <row r="85" spans="2:12" s="1" customFormat="1" ht="6.95" customHeight="1">
      <c r="B85" s="34"/>
      <c r="C85" s="35"/>
      <c r="D85" s="35"/>
      <c r="E85" s="35"/>
      <c r="F85" s="35"/>
      <c r="G85" s="35"/>
      <c r="H85" s="35"/>
      <c r="I85" s="103"/>
      <c r="J85" s="35"/>
      <c r="K85" s="35"/>
      <c r="L85" s="38"/>
    </row>
    <row r="86" spans="2:12" s="1" customFormat="1" ht="13.7" customHeight="1">
      <c r="B86" s="34"/>
      <c r="C86" s="29" t="s">
        <v>26</v>
      </c>
      <c r="D86" s="35"/>
      <c r="E86" s="35"/>
      <c r="F86" s="27" t="str">
        <f>E15</f>
        <v>Město Cheb</v>
      </c>
      <c r="G86" s="35"/>
      <c r="H86" s="35"/>
      <c r="I86" s="104" t="s">
        <v>34</v>
      </c>
      <c r="J86" s="32" t="str">
        <f>E21</f>
        <v>Atelier Stoeckl s.r.o.</v>
      </c>
      <c r="K86" s="35"/>
      <c r="L86" s="38"/>
    </row>
    <row r="87" spans="2:12" s="1" customFormat="1" ht="13.7" customHeight="1">
      <c r="B87" s="34"/>
      <c r="C87" s="29" t="s">
        <v>32</v>
      </c>
      <c r="D87" s="35"/>
      <c r="E87" s="35"/>
      <c r="F87" s="27" t="str">
        <f>IF(E18="","",E18)</f>
        <v>Vyplň údaj</v>
      </c>
      <c r="G87" s="35"/>
      <c r="H87" s="35"/>
      <c r="I87" s="104" t="s">
        <v>39</v>
      </c>
      <c r="J87" s="32" t="str">
        <f>E24</f>
        <v>Ing. Václav Pastirik</v>
      </c>
      <c r="K87" s="35"/>
      <c r="L87" s="38"/>
    </row>
    <row r="88" spans="2:12" s="1" customFormat="1" ht="10.35" customHeight="1">
      <c r="B88" s="34"/>
      <c r="C88" s="35"/>
      <c r="D88" s="35"/>
      <c r="E88" s="35"/>
      <c r="F88" s="35"/>
      <c r="G88" s="35"/>
      <c r="H88" s="35"/>
      <c r="I88" s="103"/>
      <c r="J88" s="35"/>
      <c r="K88" s="35"/>
      <c r="L88" s="38"/>
    </row>
    <row r="89" spans="2:20" s="9" customFormat="1" ht="29.25" customHeight="1">
      <c r="B89" s="148"/>
      <c r="C89" s="149" t="s">
        <v>128</v>
      </c>
      <c r="D89" s="150" t="s">
        <v>63</v>
      </c>
      <c r="E89" s="150" t="s">
        <v>59</v>
      </c>
      <c r="F89" s="150" t="s">
        <v>60</v>
      </c>
      <c r="G89" s="150" t="s">
        <v>129</v>
      </c>
      <c r="H89" s="150" t="s">
        <v>130</v>
      </c>
      <c r="I89" s="151" t="s">
        <v>131</v>
      </c>
      <c r="J89" s="150" t="s">
        <v>110</v>
      </c>
      <c r="K89" s="152" t="s">
        <v>132</v>
      </c>
      <c r="L89" s="153"/>
      <c r="M89" s="64" t="s">
        <v>19</v>
      </c>
      <c r="N89" s="65" t="s">
        <v>48</v>
      </c>
      <c r="O89" s="65" t="s">
        <v>133</v>
      </c>
      <c r="P89" s="65" t="s">
        <v>134</v>
      </c>
      <c r="Q89" s="65" t="s">
        <v>135</v>
      </c>
      <c r="R89" s="65" t="s">
        <v>136</v>
      </c>
      <c r="S89" s="65" t="s">
        <v>137</v>
      </c>
      <c r="T89" s="66" t="s">
        <v>138</v>
      </c>
    </row>
    <row r="90" spans="2:63" s="1" customFormat="1" ht="22.9" customHeight="1">
      <c r="B90" s="34"/>
      <c r="C90" s="71" t="s">
        <v>139</v>
      </c>
      <c r="D90" s="35"/>
      <c r="E90" s="35"/>
      <c r="F90" s="35"/>
      <c r="G90" s="35"/>
      <c r="H90" s="35"/>
      <c r="I90" s="103"/>
      <c r="J90" s="154">
        <f>BK90</f>
        <v>0</v>
      </c>
      <c r="K90" s="35"/>
      <c r="L90" s="38"/>
      <c r="M90" s="67"/>
      <c r="N90" s="68"/>
      <c r="O90" s="68"/>
      <c r="P90" s="155">
        <f>P91+P200</f>
        <v>0</v>
      </c>
      <c r="Q90" s="68"/>
      <c r="R90" s="155">
        <f>R91+R200</f>
        <v>18.234748279999998</v>
      </c>
      <c r="S90" s="68"/>
      <c r="T90" s="156">
        <f>T91+T200</f>
        <v>29.418594099999993</v>
      </c>
      <c r="AT90" s="17" t="s">
        <v>77</v>
      </c>
      <c r="AU90" s="17" t="s">
        <v>111</v>
      </c>
      <c r="BK90" s="157">
        <f>BK91+BK200</f>
        <v>0</v>
      </c>
    </row>
    <row r="91" spans="2:63" s="10" customFormat="1" ht="25.9" customHeight="1">
      <c r="B91" s="158"/>
      <c r="C91" s="159"/>
      <c r="D91" s="160" t="s">
        <v>77</v>
      </c>
      <c r="E91" s="161" t="s">
        <v>140</v>
      </c>
      <c r="F91" s="161" t="s">
        <v>141</v>
      </c>
      <c r="G91" s="159"/>
      <c r="H91" s="159"/>
      <c r="I91" s="162"/>
      <c r="J91" s="163">
        <f>BK91</f>
        <v>0</v>
      </c>
      <c r="K91" s="159"/>
      <c r="L91" s="164"/>
      <c r="M91" s="165"/>
      <c r="N91" s="166"/>
      <c r="O91" s="166"/>
      <c r="P91" s="167">
        <f>P92+P145+P187+P197</f>
        <v>0</v>
      </c>
      <c r="Q91" s="166"/>
      <c r="R91" s="167">
        <f>R92+R145+R187+R197</f>
        <v>17.9218114</v>
      </c>
      <c r="S91" s="166"/>
      <c r="T91" s="168">
        <f>T92+T145+T187+T197</f>
        <v>27.97456499999999</v>
      </c>
      <c r="AR91" s="169" t="s">
        <v>86</v>
      </c>
      <c r="AT91" s="170" t="s">
        <v>77</v>
      </c>
      <c r="AU91" s="170" t="s">
        <v>78</v>
      </c>
      <c r="AY91" s="169" t="s">
        <v>142</v>
      </c>
      <c r="BK91" s="171">
        <f>BK92+BK145+BK187+BK197</f>
        <v>0</v>
      </c>
    </row>
    <row r="92" spans="2:63" s="10" customFormat="1" ht="22.9" customHeight="1">
      <c r="B92" s="158"/>
      <c r="C92" s="159"/>
      <c r="D92" s="160" t="s">
        <v>77</v>
      </c>
      <c r="E92" s="172" t="s">
        <v>143</v>
      </c>
      <c r="F92" s="172" t="s">
        <v>144</v>
      </c>
      <c r="G92" s="159"/>
      <c r="H92" s="159"/>
      <c r="I92" s="162"/>
      <c r="J92" s="173">
        <f>BK92</f>
        <v>0</v>
      </c>
      <c r="K92" s="159"/>
      <c r="L92" s="164"/>
      <c r="M92" s="165"/>
      <c r="N92" s="166"/>
      <c r="O92" s="166"/>
      <c r="P92" s="167">
        <f>P93</f>
        <v>0</v>
      </c>
      <c r="Q92" s="166"/>
      <c r="R92" s="167">
        <f>R93</f>
        <v>17.8294639</v>
      </c>
      <c r="S92" s="166"/>
      <c r="T92" s="168">
        <f>T93</f>
        <v>0</v>
      </c>
      <c r="AR92" s="169" t="s">
        <v>86</v>
      </c>
      <c r="AT92" s="170" t="s">
        <v>77</v>
      </c>
      <c r="AU92" s="170" t="s">
        <v>86</v>
      </c>
      <c r="AY92" s="169" t="s">
        <v>142</v>
      </c>
      <c r="BK92" s="171">
        <f>BK93</f>
        <v>0</v>
      </c>
    </row>
    <row r="93" spans="2:63" s="10" customFormat="1" ht="20.85" customHeight="1">
      <c r="B93" s="158"/>
      <c r="C93" s="159"/>
      <c r="D93" s="160" t="s">
        <v>77</v>
      </c>
      <c r="E93" s="172" t="s">
        <v>145</v>
      </c>
      <c r="F93" s="172" t="s">
        <v>146</v>
      </c>
      <c r="G93" s="159"/>
      <c r="H93" s="159"/>
      <c r="I93" s="162"/>
      <c r="J93" s="173">
        <f>BK93</f>
        <v>0</v>
      </c>
      <c r="K93" s="159"/>
      <c r="L93" s="164"/>
      <c r="M93" s="165"/>
      <c r="N93" s="166"/>
      <c r="O93" s="166"/>
      <c r="P93" s="167">
        <f>SUM(P94:P144)</f>
        <v>0</v>
      </c>
      <c r="Q93" s="166"/>
      <c r="R93" s="167">
        <f>SUM(R94:R144)</f>
        <v>17.8294639</v>
      </c>
      <c r="S93" s="166"/>
      <c r="T93" s="168">
        <f>SUM(T94:T144)</f>
        <v>0</v>
      </c>
      <c r="AR93" s="169" t="s">
        <v>86</v>
      </c>
      <c r="AT93" s="170" t="s">
        <v>77</v>
      </c>
      <c r="AU93" s="170" t="s">
        <v>88</v>
      </c>
      <c r="AY93" s="169" t="s">
        <v>142</v>
      </c>
      <c r="BK93" s="171">
        <f>SUM(BK94:BK144)</f>
        <v>0</v>
      </c>
    </row>
    <row r="94" spans="2:65" s="1" customFormat="1" ht="16.5" customHeight="1">
      <c r="B94" s="34"/>
      <c r="C94" s="174" t="s">
        <v>86</v>
      </c>
      <c r="D94" s="174" t="s">
        <v>147</v>
      </c>
      <c r="E94" s="175" t="s">
        <v>602</v>
      </c>
      <c r="F94" s="176" t="s">
        <v>603</v>
      </c>
      <c r="G94" s="177" t="s">
        <v>150</v>
      </c>
      <c r="H94" s="178">
        <v>879.5</v>
      </c>
      <c r="I94" s="179"/>
      <c r="J94" s="180">
        <f>ROUND(I94*H94,2)</f>
        <v>0</v>
      </c>
      <c r="K94" s="176" t="s">
        <v>151</v>
      </c>
      <c r="L94" s="38"/>
      <c r="M94" s="181" t="s">
        <v>19</v>
      </c>
      <c r="N94" s="182" t="s">
        <v>49</v>
      </c>
      <c r="O94" s="60"/>
      <c r="P94" s="183">
        <f>O94*H94</f>
        <v>0</v>
      </c>
      <c r="Q94" s="183">
        <v>0</v>
      </c>
      <c r="R94" s="183">
        <f>Q94*H94</f>
        <v>0</v>
      </c>
      <c r="S94" s="183">
        <v>0</v>
      </c>
      <c r="T94" s="184">
        <f>S94*H94</f>
        <v>0</v>
      </c>
      <c r="AR94" s="17" t="s">
        <v>152</v>
      </c>
      <c r="AT94" s="17" t="s">
        <v>147</v>
      </c>
      <c r="AU94" s="17" t="s">
        <v>153</v>
      </c>
      <c r="AY94" s="17" t="s">
        <v>142</v>
      </c>
      <c r="BE94" s="185">
        <f>IF(N94="základní",J94,0)</f>
        <v>0</v>
      </c>
      <c r="BF94" s="185">
        <f>IF(N94="snížená",J94,0)</f>
        <v>0</v>
      </c>
      <c r="BG94" s="185">
        <f>IF(N94="zákl. přenesená",J94,0)</f>
        <v>0</v>
      </c>
      <c r="BH94" s="185">
        <f>IF(N94="sníž. přenesená",J94,0)</f>
        <v>0</v>
      </c>
      <c r="BI94" s="185">
        <f>IF(N94="nulová",J94,0)</f>
        <v>0</v>
      </c>
      <c r="BJ94" s="17" t="s">
        <v>86</v>
      </c>
      <c r="BK94" s="185">
        <f>ROUND(I94*H94,2)</f>
        <v>0</v>
      </c>
      <c r="BL94" s="17" t="s">
        <v>152</v>
      </c>
      <c r="BM94" s="17" t="s">
        <v>604</v>
      </c>
    </row>
    <row r="95" spans="2:47" s="1" customFormat="1" ht="39">
      <c r="B95" s="34"/>
      <c r="C95" s="35"/>
      <c r="D95" s="188" t="s">
        <v>214</v>
      </c>
      <c r="E95" s="35"/>
      <c r="F95" s="230" t="s">
        <v>605</v>
      </c>
      <c r="G95" s="35"/>
      <c r="H95" s="35"/>
      <c r="I95" s="103"/>
      <c r="J95" s="35"/>
      <c r="K95" s="35"/>
      <c r="L95" s="38"/>
      <c r="M95" s="231"/>
      <c r="N95" s="60"/>
      <c r="O95" s="60"/>
      <c r="P95" s="60"/>
      <c r="Q95" s="60"/>
      <c r="R95" s="60"/>
      <c r="S95" s="60"/>
      <c r="T95" s="61"/>
      <c r="AT95" s="17" t="s">
        <v>214</v>
      </c>
      <c r="AU95" s="17" t="s">
        <v>153</v>
      </c>
    </row>
    <row r="96" spans="2:51" s="11" customFormat="1" ht="11.25">
      <c r="B96" s="186"/>
      <c r="C96" s="187"/>
      <c r="D96" s="188" t="s">
        <v>155</v>
      </c>
      <c r="E96" s="189" t="s">
        <v>19</v>
      </c>
      <c r="F96" s="190" t="s">
        <v>606</v>
      </c>
      <c r="G96" s="187"/>
      <c r="H96" s="189" t="s">
        <v>19</v>
      </c>
      <c r="I96" s="191"/>
      <c r="J96" s="187"/>
      <c r="K96" s="187"/>
      <c r="L96" s="192"/>
      <c r="M96" s="193"/>
      <c r="N96" s="194"/>
      <c r="O96" s="194"/>
      <c r="P96" s="194"/>
      <c r="Q96" s="194"/>
      <c r="R96" s="194"/>
      <c r="S96" s="194"/>
      <c r="T96" s="195"/>
      <c r="AT96" s="196" t="s">
        <v>155</v>
      </c>
      <c r="AU96" s="196" t="s">
        <v>153</v>
      </c>
      <c r="AV96" s="11" t="s">
        <v>86</v>
      </c>
      <c r="AW96" s="11" t="s">
        <v>38</v>
      </c>
      <c r="AX96" s="11" t="s">
        <v>78</v>
      </c>
      <c r="AY96" s="196" t="s">
        <v>142</v>
      </c>
    </row>
    <row r="97" spans="2:51" s="12" customFormat="1" ht="11.25">
      <c r="B97" s="197"/>
      <c r="C97" s="198"/>
      <c r="D97" s="188" t="s">
        <v>155</v>
      </c>
      <c r="E97" s="199" t="s">
        <v>19</v>
      </c>
      <c r="F97" s="200" t="s">
        <v>607</v>
      </c>
      <c r="G97" s="198"/>
      <c r="H97" s="201">
        <v>879.5</v>
      </c>
      <c r="I97" s="202"/>
      <c r="J97" s="198"/>
      <c r="K97" s="198"/>
      <c r="L97" s="203"/>
      <c r="M97" s="204"/>
      <c r="N97" s="205"/>
      <c r="O97" s="205"/>
      <c r="P97" s="205"/>
      <c r="Q97" s="205"/>
      <c r="R97" s="205"/>
      <c r="S97" s="205"/>
      <c r="T97" s="206"/>
      <c r="AT97" s="207" t="s">
        <v>155</v>
      </c>
      <c r="AU97" s="207" t="s">
        <v>153</v>
      </c>
      <c r="AV97" s="12" t="s">
        <v>88</v>
      </c>
      <c r="AW97" s="12" t="s">
        <v>38</v>
      </c>
      <c r="AX97" s="12" t="s">
        <v>86</v>
      </c>
      <c r="AY97" s="207" t="s">
        <v>142</v>
      </c>
    </row>
    <row r="98" spans="2:65" s="1" customFormat="1" ht="16.5" customHeight="1">
      <c r="B98" s="34"/>
      <c r="C98" s="174" t="s">
        <v>88</v>
      </c>
      <c r="D98" s="174" t="s">
        <v>147</v>
      </c>
      <c r="E98" s="175" t="s">
        <v>608</v>
      </c>
      <c r="F98" s="176" t="s">
        <v>609</v>
      </c>
      <c r="G98" s="177" t="s">
        <v>150</v>
      </c>
      <c r="H98" s="178">
        <v>567.897</v>
      </c>
      <c r="I98" s="179"/>
      <c r="J98" s="180">
        <f>ROUND(I98*H98,2)</f>
        <v>0</v>
      </c>
      <c r="K98" s="176" t="s">
        <v>151</v>
      </c>
      <c r="L98" s="38"/>
      <c r="M98" s="181" t="s">
        <v>19</v>
      </c>
      <c r="N98" s="182" t="s">
        <v>49</v>
      </c>
      <c r="O98" s="60"/>
      <c r="P98" s="183">
        <f>O98*H98</f>
        <v>0</v>
      </c>
      <c r="Q98" s="183">
        <v>0</v>
      </c>
      <c r="R98" s="183">
        <f>Q98*H98</f>
        <v>0</v>
      </c>
      <c r="S98" s="183">
        <v>0</v>
      </c>
      <c r="T98" s="184">
        <f>S98*H98</f>
        <v>0</v>
      </c>
      <c r="AR98" s="17" t="s">
        <v>152</v>
      </c>
      <c r="AT98" s="17" t="s">
        <v>147</v>
      </c>
      <c r="AU98" s="17" t="s">
        <v>153</v>
      </c>
      <c r="AY98" s="17" t="s">
        <v>142</v>
      </c>
      <c r="BE98" s="185">
        <f>IF(N98="základní",J98,0)</f>
        <v>0</v>
      </c>
      <c r="BF98" s="185">
        <f>IF(N98="snížená",J98,0)</f>
        <v>0</v>
      </c>
      <c r="BG98" s="185">
        <f>IF(N98="zákl. přenesená",J98,0)</f>
        <v>0</v>
      </c>
      <c r="BH98" s="185">
        <f>IF(N98="sníž. přenesená",J98,0)</f>
        <v>0</v>
      </c>
      <c r="BI98" s="185">
        <f>IF(N98="nulová",J98,0)</f>
        <v>0</v>
      </c>
      <c r="BJ98" s="17" t="s">
        <v>86</v>
      </c>
      <c r="BK98" s="185">
        <f>ROUND(I98*H98,2)</f>
        <v>0</v>
      </c>
      <c r="BL98" s="17" t="s">
        <v>152</v>
      </c>
      <c r="BM98" s="17" t="s">
        <v>610</v>
      </c>
    </row>
    <row r="99" spans="2:47" s="1" customFormat="1" ht="39">
      <c r="B99" s="34"/>
      <c r="C99" s="35"/>
      <c r="D99" s="188" t="s">
        <v>214</v>
      </c>
      <c r="E99" s="35"/>
      <c r="F99" s="230" t="s">
        <v>215</v>
      </c>
      <c r="G99" s="35"/>
      <c r="H99" s="35"/>
      <c r="I99" s="103"/>
      <c r="J99" s="35"/>
      <c r="K99" s="35"/>
      <c r="L99" s="38"/>
      <c r="M99" s="231"/>
      <c r="N99" s="60"/>
      <c r="O99" s="60"/>
      <c r="P99" s="60"/>
      <c r="Q99" s="60"/>
      <c r="R99" s="60"/>
      <c r="S99" s="60"/>
      <c r="T99" s="61"/>
      <c r="AT99" s="17" t="s">
        <v>214</v>
      </c>
      <c r="AU99" s="17" t="s">
        <v>153</v>
      </c>
    </row>
    <row r="100" spans="2:47" s="1" customFormat="1" ht="19.5">
      <c r="B100" s="34"/>
      <c r="C100" s="35"/>
      <c r="D100" s="188" t="s">
        <v>216</v>
      </c>
      <c r="E100" s="35"/>
      <c r="F100" s="230" t="s">
        <v>611</v>
      </c>
      <c r="G100" s="35"/>
      <c r="H100" s="35"/>
      <c r="I100" s="103"/>
      <c r="J100" s="35"/>
      <c r="K100" s="35"/>
      <c r="L100" s="38"/>
      <c r="M100" s="231"/>
      <c r="N100" s="60"/>
      <c r="O100" s="60"/>
      <c r="P100" s="60"/>
      <c r="Q100" s="60"/>
      <c r="R100" s="60"/>
      <c r="S100" s="60"/>
      <c r="T100" s="61"/>
      <c r="AT100" s="17" t="s">
        <v>216</v>
      </c>
      <c r="AU100" s="17" t="s">
        <v>153</v>
      </c>
    </row>
    <row r="101" spans="2:51" s="11" customFormat="1" ht="11.25">
      <c r="B101" s="186"/>
      <c r="C101" s="187"/>
      <c r="D101" s="188" t="s">
        <v>155</v>
      </c>
      <c r="E101" s="189" t="s">
        <v>19</v>
      </c>
      <c r="F101" s="190" t="s">
        <v>218</v>
      </c>
      <c r="G101" s="187"/>
      <c r="H101" s="189" t="s">
        <v>19</v>
      </c>
      <c r="I101" s="191"/>
      <c r="J101" s="187"/>
      <c r="K101" s="187"/>
      <c r="L101" s="192"/>
      <c r="M101" s="193"/>
      <c r="N101" s="194"/>
      <c r="O101" s="194"/>
      <c r="P101" s="194"/>
      <c r="Q101" s="194"/>
      <c r="R101" s="194"/>
      <c r="S101" s="194"/>
      <c r="T101" s="195"/>
      <c r="AT101" s="196" t="s">
        <v>155</v>
      </c>
      <c r="AU101" s="196" t="s">
        <v>153</v>
      </c>
      <c r="AV101" s="11" t="s">
        <v>86</v>
      </c>
      <c r="AW101" s="11" t="s">
        <v>38</v>
      </c>
      <c r="AX101" s="11" t="s">
        <v>78</v>
      </c>
      <c r="AY101" s="196" t="s">
        <v>142</v>
      </c>
    </row>
    <row r="102" spans="2:51" s="12" customFormat="1" ht="11.25">
      <c r="B102" s="197"/>
      <c r="C102" s="198"/>
      <c r="D102" s="188" t="s">
        <v>155</v>
      </c>
      <c r="E102" s="199" t="s">
        <v>19</v>
      </c>
      <c r="F102" s="200" t="s">
        <v>219</v>
      </c>
      <c r="G102" s="198"/>
      <c r="H102" s="201">
        <v>331.905</v>
      </c>
      <c r="I102" s="202"/>
      <c r="J102" s="198"/>
      <c r="K102" s="198"/>
      <c r="L102" s="203"/>
      <c r="M102" s="204"/>
      <c r="N102" s="205"/>
      <c r="O102" s="205"/>
      <c r="P102" s="205"/>
      <c r="Q102" s="205"/>
      <c r="R102" s="205"/>
      <c r="S102" s="205"/>
      <c r="T102" s="206"/>
      <c r="AT102" s="207" t="s">
        <v>155</v>
      </c>
      <c r="AU102" s="207" t="s">
        <v>153</v>
      </c>
      <c r="AV102" s="12" t="s">
        <v>88</v>
      </c>
      <c r="AW102" s="12" t="s">
        <v>38</v>
      </c>
      <c r="AX102" s="12" t="s">
        <v>78</v>
      </c>
      <c r="AY102" s="207" t="s">
        <v>142</v>
      </c>
    </row>
    <row r="103" spans="2:51" s="12" customFormat="1" ht="11.25">
      <c r="B103" s="197"/>
      <c r="C103" s="198"/>
      <c r="D103" s="188" t="s">
        <v>155</v>
      </c>
      <c r="E103" s="199" t="s">
        <v>19</v>
      </c>
      <c r="F103" s="200" t="s">
        <v>220</v>
      </c>
      <c r="G103" s="198"/>
      <c r="H103" s="201">
        <v>105</v>
      </c>
      <c r="I103" s="202"/>
      <c r="J103" s="198"/>
      <c r="K103" s="198"/>
      <c r="L103" s="203"/>
      <c r="M103" s="204"/>
      <c r="N103" s="205"/>
      <c r="O103" s="205"/>
      <c r="P103" s="205"/>
      <c r="Q103" s="205"/>
      <c r="R103" s="205"/>
      <c r="S103" s="205"/>
      <c r="T103" s="206"/>
      <c r="AT103" s="207" t="s">
        <v>155</v>
      </c>
      <c r="AU103" s="207" t="s">
        <v>153</v>
      </c>
      <c r="AV103" s="12" t="s">
        <v>88</v>
      </c>
      <c r="AW103" s="12" t="s">
        <v>38</v>
      </c>
      <c r="AX103" s="12" t="s">
        <v>78</v>
      </c>
      <c r="AY103" s="207" t="s">
        <v>142</v>
      </c>
    </row>
    <row r="104" spans="2:51" s="12" customFormat="1" ht="11.25">
      <c r="B104" s="197"/>
      <c r="C104" s="198"/>
      <c r="D104" s="188" t="s">
        <v>155</v>
      </c>
      <c r="E104" s="199" t="s">
        <v>19</v>
      </c>
      <c r="F104" s="200" t="s">
        <v>221</v>
      </c>
      <c r="G104" s="198"/>
      <c r="H104" s="201">
        <v>30.375</v>
      </c>
      <c r="I104" s="202"/>
      <c r="J104" s="198"/>
      <c r="K104" s="198"/>
      <c r="L104" s="203"/>
      <c r="M104" s="204"/>
      <c r="N104" s="205"/>
      <c r="O104" s="205"/>
      <c r="P104" s="205"/>
      <c r="Q104" s="205"/>
      <c r="R104" s="205"/>
      <c r="S104" s="205"/>
      <c r="T104" s="206"/>
      <c r="AT104" s="207" t="s">
        <v>155</v>
      </c>
      <c r="AU104" s="207" t="s">
        <v>153</v>
      </c>
      <c r="AV104" s="12" t="s">
        <v>88</v>
      </c>
      <c r="AW104" s="12" t="s">
        <v>38</v>
      </c>
      <c r="AX104" s="12" t="s">
        <v>78</v>
      </c>
      <c r="AY104" s="207" t="s">
        <v>142</v>
      </c>
    </row>
    <row r="105" spans="2:51" s="12" customFormat="1" ht="11.25">
      <c r="B105" s="197"/>
      <c r="C105" s="198"/>
      <c r="D105" s="188" t="s">
        <v>155</v>
      </c>
      <c r="E105" s="199" t="s">
        <v>19</v>
      </c>
      <c r="F105" s="200" t="s">
        <v>222</v>
      </c>
      <c r="G105" s="198"/>
      <c r="H105" s="201">
        <v>23.925</v>
      </c>
      <c r="I105" s="202"/>
      <c r="J105" s="198"/>
      <c r="K105" s="198"/>
      <c r="L105" s="203"/>
      <c r="M105" s="204"/>
      <c r="N105" s="205"/>
      <c r="O105" s="205"/>
      <c r="P105" s="205"/>
      <c r="Q105" s="205"/>
      <c r="R105" s="205"/>
      <c r="S105" s="205"/>
      <c r="T105" s="206"/>
      <c r="AT105" s="207" t="s">
        <v>155</v>
      </c>
      <c r="AU105" s="207" t="s">
        <v>153</v>
      </c>
      <c r="AV105" s="12" t="s">
        <v>88</v>
      </c>
      <c r="AW105" s="12" t="s">
        <v>38</v>
      </c>
      <c r="AX105" s="12" t="s">
        <v>78</v>
      </c>
      <c r="AY105" s="207" t="s">
        <v>142</v>
      </c>
    </row>
    <row r="106" spans="2:51" s="12" customFormat="1" ht="11.25">
      <c r="B106" s="197"/>
      <c r="C106" s="198"/>
      <c r="D106" s="188" t="s">
        <v>155</v>
      </c>
      <c r="E106" s="199" t="s">
        <v>19</v>
      </c>
      <c r="F106" s="200" t="s">
        <v>223</v>
      </c>
      <c r="G106" s="198"/>
      <c r="H106" s="201">
        <v>41.4</v>
      </c>
      <c r="I106" s="202"/>
      <c r="J106" s="198"/>
      <c r="K106" s="198"/>
      <c r="L106" s="203"/>
      <c r="M106" s="204"/>
      <c r="N106" s="205"/>
      <c r="O106" s="205"/>
      <c r="P106" s="205"/>
      <c r="Q106" s="205"/>
      <c r="R106" s="205"/>
      <c r="S106" s="205"/>
      <c r="T106" s="206"/>
      <c r="AT106" s="207" t="s">
        <v>155</v>
      </c>
      <c r="AU106" s="207" t="s">
        <v>153</v>
      </c>
      <c r="AV106" s="12" t="s">
        <v>88</v>
      </c>
      <c r="AW106" s="12" t="s">
        <v>38</v>
      </c>
      <c r="AX106" s="12" t="s">
        <v>78</v>
      </c>
      <c r="AY106" s="207" t="s">
        <v>142</v>
      </c>
    </row>
    <row r="107" spans="2:51" s="12" customFormat="1" ht="11.25">
      <c r="B107" s="197"/>
      <c r="C107" s="198"/>
      <c r="D107" s="188" t="s">
        <v>155</v>
      </c>
      <c r="E107" s="199" t="s">
        <v>19</v>
      </c>
      <c r="F107" s="200" t="s">
        <v>224</v>
      </c>
      <c r="G107" s="198"/>
      <c r="H107" s="201">
        <v>9.75</v>
      </c>
      <c r="I107" s="202"/>
      <c r="J107" s="198"/>
      <c r="K107" s="198"/>
      <c r="L107" s="203"/>
      <c r="M107" s="204"/>
      <c r="N107" s="205"/>
      <c r="O107" s="205"/>
      <c r="P107" s="205"/>
      <c r="Q107" s="205"/>
      <c r="R107" s="205"/>
      <c r="S107" s="205"/>
      <c r="T107" s="206"/>
      <c r="AT107" s="207" t="s">
        <v>155</v>
      </c>
      <c r="AU107" s="207" t="s">
        <v>153</v>
      </c>
      <c r="AV107" s="12" t="s">
        <v>88</v>
      </c>
      <c r="AW107" s="12" t="s">
        <v>38</v>
      </c>
      <c r="AX107" s="12" t="s">
        <v>78</v>
      </c>
      <c r="AY107" s="207" t="s">
        <v>142</v>
      </c>
    </row>
    <row r="108" spans="2:51" s="12" customFormat="1" ht="11.25">
      <c r="B108" s="197"/>
      <c r="C108" s="198"/>
      <c r="D108" s="188" t="s">
        <v>155</v>
      </c>
      <c r="E108" s="199" t="s">
        <v>19</v>
      </c>
      <c r="F108" s="200" t="s">
        <v>225</v>
      </c>
      <c r="G108" s="198"/>
      <c r="H108" s="201">
        <v>12.96</v>
      </c>
      <c r="I108" s="202"/>
      <c r="J108" s="198"/>
      <c r="K108" s="198"/>
      <c r="L108" s="203"/>
      <c r="M108" s="204"/>
      <c r="N108" s="205"/>
      <c r="O108" s="205"/>
      <c r="P108" s="205"/>
      <c r="Q108" s="205"/>
      <c r="R108" s="205"/>
      <c r="S108" s="205"/>
      <c r="T108" s="206"/>
      <c r="AT108" s="207" t="s">
        <v>155</v>
      </c>
      <c r="AU108" s="207" t="s">
        <v>153</v>
      </c>
      <c r="AV108" s="12" t="s">
        <v>88</v>
      </c>
      <c r="AW108" s="12" t="s">
        <v>38</v>
      </c>
      <c r="AX108" s="12" t="s">
        <v>78</v>
      </c>
      <c r="AY108" s="207" t="s">
        <v>142</v>
      </c>
    </row>
    <row r="109" spans="2:51" s="12" customFormat="1" ht="11.25">
      <c r="B109" s="197"/>
      <c r="C109" s="198"/>
      <c r="D109" s="188" t="s">
        <v>155</v>
      </c>
      <c r="E109" s="199" t="s">
        <v>19</v>
      </c>
      <c r="F109" s="200" t="s">
        <v>226</v>
      </c>
      <c r="G109" s="198"/>
      <c r="H109" s="201">
        <v>3.698</v>
      </c>
      <c r="I109" s="202"/>
      <c r="J109" s="198"/>
      <c r="K109" s="198"/>
      <c r="L109" s="203"/>
      <c r="M109" s="204"/>
      <c r="N109" s="205"/>
      <c r="O109" s="205"/>
      <c r="P109" s="205"/>
      <c r="Q109" s="205"/>
      <c r="R109" s="205"/>
      <c r="S109" s="205"/>
      <c r="T109" s="206"/>
      <c r="AT109" s="207" t="s">
        <v>155</v>
      </c>
      <c r="AU109" s="207" t="s">
        <v>153</v>
      </c>
      <c r="AV109" s="12" t="s">
        <v>88</v>
      </c>
      <c r="AW109" s="12" t="s">
        <v>38</v>
      </c>
      <c r="AX109" s="12" t="s">
        <v>78</v>
      </c>
      <c r="AY109" s="207" t="s">
        <v>142</v>
      </c>
    </row>
    <row r="110" spans="2:51" s="12" customFormat="1" ht="11.25">
      <c r="B110" s="197"/>
      <c r="C110" s="198"/>
      <c r="D110" s="188" t="s">
        <v>155</v>
      </c>
      <c r="E110" s="199" t="s">
        <v>19</v>
      </c>
      <c r="F110" s="200" t="s">
        <v>227</v>
      </c>
      <c r="G110" s="198"/>
      <c r="H110" s="201">
        <v>3.43</v>
      </c>
      <c r="I110" s="202"/>
      <c r="J110" s="198"/>
      <c r="K110" s="198"/>
      <c r="L110" s="203"/>
      <c r="M110" s="204"/>
      <c r="N110" s="205"/>
      <c r="O110" s="205"/>
      <c r="P110" s="205"/>
      <c r="Q110" s="205"/>
      <c r="R110" s="205"/>
      <c r="S110" s="205"/>
      <c r="T110" s="206"/>
      <c r="AT110" s="207" t="s">
        <v>155</v>
      </c>
      <c r="AU110" s="207" t="s">
        <v>153</v>
      </c>
      <c r="AV110" s="12" t="s">
        <v>88</v>
      </c>
      <c r="AW110" s="12" t="s">
        <v>38</v>
      </c>
      <c r="AX110" s="12" t="s">
        <v>78</v>
      </c>
      <c r="AY110" s="207" t="s">
        <v>142</v>
      </c>
    </row>
    <row r="111" spans="2:51" s="12" customFormat="1" ht="11.25">
      <c r="B111" s="197"/>
      <c r="C111" s="198"/>
      <c r="D111" s="188" t="s">
        <v>155</v>
      </c>
      <c r="E111" s="199" t="s">
        <v>19</v>
      </c>
      <c r="F111" s="200" t="s">
        <v>228</v>
      </c>
      <c r="G111" s="198"/>
      <c r="H111" s="201">
        <v>5.454</v>
      </c>
      <c r="I111" s="202"/>
      <c r="J111" s="198"/>
      <c r="K111" s="198"/>
      <c r="L111" s="203"/>
      <c r="M111" s="204"/>
      <c r="N111" s="205"/>
      <c r="O111" s="205"/>
      <c r="P111" s="205"/>
      <c r="Q111" s="205"/>
      <c r="R111" s="205"/>
      <c r="S111" s="205"/>
      <c r="T111" s="206"/>
      <c r="AT111" s="207" t="s">
        <v>155</v>
      </c>
      <c r="AU111" s="207" t="s">
        <v>153</v>
      </c>
      <c r="AV111" s="12" t="s">
        <v>88</v>
      </c>
      <c r="AW111" s="12" t="s">
        <v>38</v>
      </c>
      <c r="AX111" s="12" t="s">
        <v>78</v>
      </c>
      <c r="AY111" s="207" t="s">
        <v>142</v>
      </c>
    </row>
    <row r="112" spans="2:51" s="14" customFormat="1" ht="11.25">
      <c r="B112" s="219"/>
      <c r="C112" s="220"/>
      <c r="D112" s="188" t="s">
        <v>155</v>
      </c>
      <c r="E112" s="221" t="s">
        <v>19</v>
      </c>
      <c r="F112" s="222" t="s">
        <v>207</v>
      </c>
      <c r="G112" s="220"/>
      <c r="H112" s="223">
        <v>567.897</v>
      </c>
      <c r="I112" s="224"/>
      <c r="J112" s="220"/>
      <c r="K112" s="220"/>
      <c r="L112" s="225"/>
      <c r="M112" s="226"/>
      <c r="N112" s="227"/>
      <c r="O112" s="227"/>
      <c r="P112" s="227"/>
      <c r="Q112" s="227"/>
      <c r="R112" s="227"/>
      <c r="S112" s="227"/>
      <c r="T112" s="228"/>
      <c r="AT112" s="229" t="s">
        <v>155</v>
      </c>
      <c r="AU112" s="229" t="s">
        <v>153</v>
      </c>
      <c r="AV112" s="14" t="s">
        <v>152</v>
      </c>
      <c r="AW112" s="14" t="s">
        <v>38</v>
      </c>
      <c r="AX112" s="14" t="s">
        <v>86</v>
      </c>
      <c r="AY112" s="229" t="s">
        <v>142</v>
      </c>
    </row>
    <row r="113" spans="2:65" s="1" customFormat="1" ht="16.5" customHeight="1">
      <c r="B113" s="34"/>
      <c r="C113" s="174" t="s">
        <v>153</v>
      </c>
      <c r="D113" s="174" t="s">
        <v>147</v>
      </c>
      <c r="E113" s="175" t="s">
        <v>612</v>
      </c>
      <c r="F113" s="176" t="s">
        <v>613</v>
      </c>
      <c r="G113" s="177" t="s">
        <v>150</v>
      </c>
      <c r="H113" s="178">
        <v>257.834</v>
      </c>
      <c r="I113" s="179"/>
      <c r="J113" s="180">
        <f>ROUND(I113*H113,2)</f>
        <v>0</v>
      </c>
      <c r="K113" s="176" t="s">
        <v>151</v>
      </c>
      <c r="L113" s="38"/>
      <c r="M113" s="181" t="s">
        <v>19</v>
      </c>
      <c r="N113" s="182" t="s">
        <v>49</v>
      </c>
      <c r="O113" s="60"/>
      <c r="P113" s="183">
        <f>O113*H113</f>
        <v>0</v>
      </c>
      <c r="Q113" s="183">
        <v>0.03358</v>
      </c>
      <c r="R113" s="183">
        <f>Q113*H113</f>
        <v>8.65806572</v>
      </c>
      <c r="S113" s="183">
        <v>0</v>
      </c>
      <c r="T113" s="184">
        <f>S113*H113</f>
        <v>0</v>
      </c>
      <c r="AR113" s="17" t="s">
        <v>152</v>
      </c>
      <c r="AT113" s="17" t="s">
        <v>147</v>
      </c>
      <c r="AU113" s="17" t="s">
        <v>153</v>
      </c>
      <c r="AY113" s="17" t="s">
        <v>142</v>
      </c>
      <c r="BE113" s="185">
        <f>IF(N113="základní",J113,0)</f>
        <v>0</v>
      </c>
      <c r="BF113" s="185">
        <f>IF(N113="snížená",J113,0)</f>
        <v>0</v>
      </c>
      <c r="BG113" s="185">
        <f>IF(N113="zákl. přenesená",J113,0)</f>
        <v>0</v>
      </c>
      <c r="BH113" s="185">
        <f>IF(N113="sníž. přenesená",J113,0)</f>
        <v>0</v>
      </c>
      <c r="BI113" s="185">
        <f>IF(N113="nulová",J113,0)</f>
        <v>0</v>
      </c>
      <c r="BJ113" s="17" t="s">
        <v>86</v>
      </c>
      <c r="BK113" s="185">
        <f>ROUND(I113*H113,2)</f>
        <v>0</v>
      </c>
      <c r="BL113" s="17" t="s">
        <v>152</v>
      </c>
      <c r="BM113" s="17" t="s">
        <v>614</v>
      </c>
    </row>
    <row r="114" spans="2:47" s="1" customFormat="1" ht="39">
      <c r="B114" s="34"/>
      <c r="C114" s="35"/>
      <c r="D114" s="188" t="s">
        <v>214</v>
      </c>
      <c r="E114" s="35"/>
      <c r="F114" s="230" t="s">
        <v>615</v>
      </c>
      <c r="G114" s="35"/>
      <c r="H114" s="35"/>
      <c r="I114" s="103"/>
      <c r="J114" s="35"/>
      <c r="K114" s="35"/>
      <c r="L114" s="38"/>
      <c r="M114" s="231"/>
      <c r="N114" s="60"/>
      <c r="O114" s="60"/>
      <c r="P114" s="60"/>
      <c r="Q114" s="60"/>
      <c r="R114" s="60"/>
      <c r="S114" s="60"/>
      <c r="T114" s="61"/>
      <c r="AT114" s="17" t="s">
        <v>214</v>
      </c>
      <c r="AU114" s="17" t="s">
        <v>153</v>
      </c>
    </row>
    <row r="115" spans="2:51" s="11" customFormat="1" ht="11.25">
      <c r="B115" s="186"/>
      <c r="C115" s="187"/>
      <c r="D115" s="188" t="s">
        <v>155</v>
      </c>
      <c r="E115" s="189" t="s">
        <v>19</v>
      </c>
      <c r="F115" s="190" t="s">
        <v>233</v>
      </c>
      <c r="G115" s="187"/>
      <c r="H115" s="189" t="s">
        <v>19</v>
      </c>
      <c r="I115" s="191"/>
      <c r="J115" s="187"/>
      <c r="K115" s="187"/>
      <c r="L115" s="192"/>
      <c r="M115" s="193"/>
      <c r="N115" s="194"/>
      <c r="O115" s="194"/>
      <c r="P115" s="194"/>
      <c r="Q115" s="194"/>
      <c r="R115" s="194"/>
      <c r="S115" s="194"/>
      <c r="T115" s="195"/>
      <c r="AT115" s="196" t="s">
        <v>155</v>
      </c>
      <c r="AU115" s="196" t="s">
        <v>153</v>
      </c>
      <c r="AV115" s="11" t="s">
        <v>86</v>
      </c>
      <c r="AW115" s="11" t="s">
        <v>38</v>
      </c>
      <c r="AX115" s="11" t="s">
        <v>78</v>
      </c>
      <c r="AY115" s="196" t="s">
        <v>142</v>
      </c>
    </row>
    <row r="116" spans="2:51" s="12" customFormat="1" ht="11.25">
      <c r="B116" s="197"/>
      <c r="C116" s="198"/>
      <c r="D116" s="188" t="s">
        <v>155</v>
      </c>
      <c r="E116" s="199" t="s">
        <v>19</v>
      </c>
      <c r="F116" s="200" t="s">
        <v>616</v>
      </c>
      <c r="G116" s="198"/>
      <c r="H116" s="201">
        <v>257.834</v>
      </c>
      <c r="I116" s="202"/>
      <c r="J116" s="198"/>
      <c r="K116" s="198"/>
      <c r="L116" s="203"/>
      <c r="M116" s="204"/>
      <c r="N116" s="205"/>
      <c r="O116" s="205"/>
      <c r="P116" s="205"/>
      <c r="Q116" s="205"/>
      <c r="R116" s="205"/>
      <c r="S116" s="205"/>
      <c r="T116" s="206"/>
      <c r="AT116" s="207" t="s">
        <v>155</v>
      </c>
      <c r="AU116" s="207" t="s">
        <v>153</v>
      </c>
      <c r="AV116" s="12" t="s">
        <v>88</v>
      </c>
      <c r="AW116" s="12" t="s">
        <v>38</v>
      </c>
      <c r="AX116" s="12" t="s">
        <v>86</v>
      </c>
      <c r="AY116" s="207" t="s">
        <v>142</v>
      </c>
    </row>
    <row r="117" spans="2:65" s="1" customFormat="1" ht="16.5" customHeight="1">
      <c r="B117" s="34"/>
      <c r="C117" s="174" t="s">
        <v>152</v>
      </c>
      <c r="D117" s="174" t="s">
        <v>147</v>
      </c>
      <c r="E117" s="175" t="s">
        <v>617</v>
      </c>
      <c r="F117" s="176" t="s">
        <v>618</v>
      </c>
      <c r="G117" s="177" t="s">
        <v>257</v>
      </c>
      <c r="H117" s="178">
        <v>1292.92</v>
      </c>
      <c r="I117" s="179"/>
      <c r="J117" s="180">
        <f>ROUND(I117*H117,2)</f>
        <v>0</v>
      </c>
      <c r="K117" s="176" t="s">
        <v>151</v>
      </c>
      <c r="L117" s="38"/>
      <c r="M117" s="181" t="s">
        <v>19</v>
      </c>
      <c r="N117" s="182" t="s">
        <v>49</v>
      </c>
      <c r="O117" s="60"/>
      <c r="P117" s="183">
        <f>O117*H117</f>
        <v>0</v>
      </c>
      <c r="Q117" s="183">
        <v>0.0015</v>
      </c>
      <c r="R117" s="183">
        <f>Q117*H117</f>
        <v>1.93938</v>
      </c>
      <c r="S117" s="183">
        <v>0</v>
      </c>
      <c r="T117" s="184">
        <f>S117*H117</f>
        <v>0</v>
      </c>
      <c r="AR117" s="17" t="s">
        <v>152</v>
      </c>
      <c r="AT117" s="17" t="s">
        <v>147</v>
      </c>
      <c r="AU117" s="17" t="s">
        <v>153</v>
      </c>
      <c r="AY117" s="17" t="s">
        <v>142</v>
      </c>
      <c r="BE117" s="185">
        <f>IF(N117="základní",J117,0)</f>
        <v>0</v>
      </c>
      <c r="BF117" s="185">
        <f>IF(N117="snížená",J117,0)</f>
        <v>0</v>
      </c>
      <c r="BG117" s="185">
        <f>IF(N117="zákl. přenesená",J117,0)</f>
        <v>0</v>
      </c>
      <c r="BH117" s="185">
        <f>IF(N117="sníž. přenesená",J117,0)</f>
        <v>0</v>
      </c>
      <c r="BI117" s="185">
        <f>IF(N117="nulová",J117,0)</f>
        <v>0</v>
      </c>
      <c r="BJ117" s="17" t="s">
        <v>86</v>
      </c>
      <c r="BK117" s="185">
        <f>ROUND(I117*H117,2)</f>
        <v>0</v>
      </c>
      <c r="BL117" s="17" t="s">
        <v>152</v>
      </c>
      <c r="BM117" s="17" t="s">
        <v>619</v>
      </c>
    </row>
    <row r="118" spans="2:47" s="1" customFormat="1" ht="39">
      <c r="B118" s="34"/>
      <c r="C118" s="35"/>
      <c r="D118" s="188" t="s">
        <v>214</v>
      </c>
      <c r="E118" s="35"/>
      <c r="F118" s="230" t="s">
        <v>620</v>
      </c>
      <c r="G118" s="35"/>
      <c r="H118" s="35"/>
      <c r="I118" s="103"/>
      <c r="J118" s="35"/>
      <c r="K118" s="35"/>
      <c r="L118" s="38"/>
      <c r="M118" s="231"/>
      <c r="N118" s="60"/>
      <c r="O118" s="60"/>
      <c r="P118" s="60"/>
      <c r="Q118" s="60"/>
      <c r="R118" s="60"/>
      <c r="S118" s="60"/>
      <c r="T118" s="61"/>
      <c r="AT118" s="17" t="s">
        <v>214</v>
      </c>
      <c r="AU118" s="17" t="s">
        <v>153</v>
      </c>
    </row>
    <row r="119" spans="2:47" s="1" customFormat="1" ht="19.5">
      <c r="B119" s="34"/>
      <c r="C119" s="35"/>
      <c r="D119" s="188" t="s">
        <v>216</v>
      </c>
      <c r="E119" s="35"/>
      <c r="F119" s="230" t="s">
        <v>621</v>
      </c>
      <c r="G119" s="35"/>
      <c r="H119" s="35"/>
      <c r="I119" s="103"/>
      <c r="J119" s="35"/>
      <c r="K119" s="35"/>
      <c r="L119" s="38"/>
      <c r="M119" s="231"/>
      <c r="N119" s="60"/>
      <c r="O119" s="60"/>
      <c r="P119" s="60"/>
      <c r="Q119" s="60"/>
      <c r="R119" s="60"/>
      <c r="S119" s="60"/>
      <c r="T119" s="61"/>
      <c r="AT119" s="17" t="s">
        <v>216</v>
      </c>
      <c r="AU119" s="17" t="s">
        <v>153</v>
      </c>
    </row>
    <row r="120" spans="2:51" s="11" customFormat="1" ht="11.25">
      <c r="B120" s="186"/>
      <c r="C120" s="187"/>
      <c r="D120" s="188" t="s">
        <v>155</v>
      </c>
      <c r="E120" s="189" t="s">
        <v>19</v>
      </c>
      <c r="F120" s="190" t="s">
        <v>218</v>
      </c>
      <c r="G120" s="187"/>
      <c r="H120" s="189" t="s">
        <v>19</v>
      </c>
      <c r="I120" s="191"/>
      <c r="J120" s="187"/>
      <c r="K120" s="187"/>
      <c r="L120" s="192"/>
      <c r="M120" s="193"/>
      <c r="N120" s="194"/>
      <c r="O120" s="194"/>
      <c r="P120" s="194"/>
      <c r="Q120" s="194"/>
      <c r="R120" s="194"/>
      <c r="S120" s="194"/>
      <c r="T120" s="195"/>
      <c r="AT120" s="196" t="s">
        <v>155</v>
      </c>
      <c r="AU120" s="196" t="s">
        <v>153</v>
      </c>
      <c r="AV120" s="11" t="s">
        <v>86</v>
      </c>
      <c r="AW120" s="11" t="s">
        <v>38</v>
      </c>
      <c r="AX120" s="11" t="s">
        <v>78</v>
      </c>
      <c r="AY120" s="196" t="s">
        <v>142</v>
      </c>
    </row>
    <row r="121" spans="2:51" s="12" customFormat="1" ht="11.25">
      <c r="B121" s="197"/>
      <c r="C121" s="198"/>
      <c r="D121" s="188" t="s">
        <v>155</v>
      </c>
      <c r="E121" s="199" t="s">
        <v>19</v>
      </c>
      <c r="F121" s="200" t="s">
        <v>622</v>
      </c>
      <c r="G121" s="198"/>
      <c r="H121" s="201">
        <v>773.9</v>
      </c>
      <c r="I121" s="202"/>
      <c r="J121" s="198"/>
      <c r="K121" s="198"/>
      <c r="L121" s="203"/>
      <c r="M121" s="204"/>
      <c r="N121" s="205"/>
      <c r="O121" s="205"/>
      <c r="P121" s="205"/>
      <c r="Q121" s="205"/>
      <c r="R121" s="205"/>
      <c r="S121" s="205"/>
      <c r="T121" s="206"/>
      <c r="AT121" s="207" t="s">
        <v>155</v>
      </c>
      <c r="AU121" s="207" t="s">
        <v>153</v>
      </c>
      <c r="AV121" s="12" t="s">
        <v>88</v>
      </c>
      <c r="AW121" s="12" t="s">
        <v>38</v>
      </c>
      <c r="AX121" s="12" t="s">
        <v>78</v>
      </c>
      <c r="AY121" s="207" t="s">
        <v>142</v>
      </c>
    </row>
    <row r="122" spans="2:51" s="12" customFormat="1" ht="11.25">
      <c r="B122" s="197"/>
      <c r="C122" s="198"/>
      <c r="D122" s="188" t="s">
        <v>155</v>
      </c>
      <c r="E122" s="199" t="s">
        <v>19</v>
      </c>
      <c r="F122" s="200" t="s">
        <v>623</v>
      </c>
      <c r="G122" s="198"/>
      <c r="H122" s="201">
        <v>184</v>
      </c>
      <c r="I122" s="202"/>
      <c r="J122" s="198"/>
      <c r="K122" s="198"/>
      <c r="L122" s="203"/>
      <c r="M122" s="204"/>
      <c r="N122" s="205"/>
      <c r="O122" s="205"/>
      <c r="P122" s="205"/>
      <c r="Q122" s="205"/>
      <c r="R122" s="205"/>
      <c r="S122" s="205"/>
      <c r="T122" s="206"/>
      <c r="AT122" s="207" t="s">
        <v>155</v>
      </c>
      <c r="AU122" s="207" t="s">
        <v>153</v>
      </c>
      <c r="AV122" s="12" t="s">
        <v>88</v>
      </c>
      <c r="AW122" s="12" t="s">
        <v>38</v>
      </c>
      <c r="AX122" s="12" t="s">
        <v>78</v>
      </c>
      <c r="AY122" s="207" t="s">
        <v>142</v>
      </c>
    </row>
    <row r="123" spans="2:51" s="12" customFormat="1" ht="11.25">
      <c r="B123" s="197"/>
      <c r="C123" s="198"/>
      <c r="D123" s="188" t="s">
        <v>155</v>
      </c>
      <c r="E123" s="199" t="s">
        <v>19</v>
      </c>
      <c r="F123" s="200" t="s">
        <v>624</v>
      </c>
      <c r="G123" s="198"/>
      <c r="H123" s="201">
        <v>67.5</v>
      </c>
      <c r="I123" s="202"/>
      <c r="J123" s="198"/>
      <c r="K123" s="198"/>
      <c r="L123" s="203"/>
      <c r="M123" s="204"/>
      <c r="N123" s="205"/>
      <c r="O123" s="205"/>
      <c r="P123" s="205"/>
      <c r="Q123" s="205"/>
      <c r="R123" s="205"/>
      <c r="S123" s="205"/>
      <c r="T123" s="206"/>
      <c r="AT123" s="207" t="s">
        <v>155</v>
      </c>
      <c r="AU123" s="207" t="s">
        <v>153</v>
      </c>
      <c r="AV123" s="12" t="s">
        <v>88</v>
      </c>
      <c r="AW123" s="12" t="s">
        <v>38</v>
      </c>
      <c r="AX123" s="12" t="s">
        <v>78</v>
      </c>
      <c r="AY123" s="207" t="s">
        <v>142</v>
      </c>
    </row>
    <row r="124" spans="2:51" s="12" customFormat="1" ht="11.25">
      <c r="B124" s="197"/>
      <c r="C124" s="198"/>
      <c r="D124" s="188" t="s">
        <v>155</v>
      </c>
      <c r="E124" s="199" t="s">
        <v>19</v>
      </c>
      <c r="F124" s="200" t="s">
        <v>625</v>
      </c>
      <c r="G124" s="198"/>
      <c r="H124" s="201">
        <v>64.9</v>
      </c>
      <c r="I124" s="202"/>
      <c r="J124" s="198"/>
      <c r="K124" s="198"/>
      <c r="L124" s="203"/>
      <c r="M124" s="204"/>
      <c r="N124" s="205"/>
      <c r="O124" s="205"/>
      <c r="P124" s="205"/>
      <c r="Q124" s="205"/>
      <c r="R124" s="205"/>
      <c r="S124" s="205"/>
      <c r="T124" s="206"/>
      <c r="AT124" s="207" t="s">
        <v>155</v>
      </c>
      <c r="AU124" s="207" t="s">
        <v>153</v>
      </c>
      <c r="AV124" s="12" t="s">
        <v>88</v>
      </c>
      <c r="AW124" s="12" t="s">
        <v>38</v>
      </c>
      <c r="AX124" s="12" t="s">
        <v>78</v>
      </c>
      <c r="AY124" s="207" t="s">
        <v>142</v>
      </c>
    </row>
    <row r="125" spans="2:51" s="12" customFormat="1" ht="11.25">
      <c r="B125" s="197"/>
      <c r="C125" s="198"/>
      <c r="D125" s="188" t="s">
        <v>155</v>
      </c>
      <c r="E125" s="199" t="s">
        <v>19</v>
      </c>
      <c r="F125" s="200" t="s">
        <v>626</v>
      </c>
      <c r="G125" s="198"/>
      <c r="H125" s="201">
        <v>95</v>
      </c>
      <c r="I125" s="202"/>
      <c r="J125" s="198"/>
      <c r="K125" s="198"/>
      <c r="L125" s="203"/>
      <c r="M125" s="204"/>
      <c r="N125" s="205"/>
      <c r="O125" s="205"/>
      <c r="P125" s="205"/>
      <c r="Q125" s="205"/>
      <c r="R125" s="205"/>
      <c r="S125" s="205"/>
      <c r="T125" s="206"/>
      <c r="AT125" s="207" t="s">
        <v>155</v>
      </c>
      <c r="AU125" s="207" t="s">
        <v>153</v>
      </c>
      <c r="AV125" s="12" t="s">
        <v>88</v>
      </c>
      <c r="AW125" s="12" t="s">
        <v>38</v>
      </c>
      <c r="AX125" s="12" t="s">
        <v>78</v>
      </c>
      <c r="AY125" s="207" t="s">
        <v>142</v>
      </c>
    </row>
    <row r="126" spans="2:51" s="12" customFormat="1" ht="11.25">
      <c r="B126" s="197"/>
      <c r="C126" s="198"/>
      <c r="D126" s="188" t="s">
        <v>155</v>
      </c>
      <c r="E126" s="199" t="s">
        <v>19</v>
      </c>
      <c r="F126" s="200" t="s">
        <v>627</v>
      </c>
      <c r="G126" s="198"/>
      <c r="H126" s="201">
        <v>45.6</v>
      </c>
      <c r="I126" s="202"/>
      <c r="J126" s="198"/>
      <c r="K126" s="198"/>
      <c r="L126" s="203"/>
      <c r="M126" s="204"/>
      <c r="N126" s="205"/>
      <c r="O126" s="205"/>
      <c r="P126" s="205"/>
      <c r="Q126" s="205"/>
      <c r="R126" s="205"/>
      <c r="S126" s="205"/>
      <c r="T126" s="206"/>
      <c r="AT126" s="207" t="s">
        <v>155</v>
      </c>
      <c r="AU126" s="207" t="s">
        <v>153</v>
      </c>
      <c r="AV126" s="12" t="s">
        <v>88</v>
      </c>
      <c r="AW126" s="12" t="s">
        <v>38</v>
      </c>
      <c r="AX126" s="12" t="s">
        <v>78</v>
      </c>
      <c r="AY126" s="207" t="s">
        <v>142</v>
      </c>
    </row>
    <row r="127" spans="2:51" s="12" customFormat="1" ht="11.25">
      <c r="B127" s="197"/>
      <c r="C127" s="198"/>
      <c r="D127" s="188" t="s">
        <v>155</v>
      </c>
      <c r="E127" s="199" t="s">
        <v>19</v>
      </c>
      <c r="F127" s="200" t="s">
        <v>628</v>
      </c>
      <c r="G127" s="198"/>
      <c r="H127" s="201">
        <v>28.8</v>
      </c>
      <c r="I127" s="202"/>
      <c r="J127" s="198"/>
      <c r="K127" s="198"/>
      <c r="L127" s="203"/>
      <c r="M127" s="204"/>
      <c r="N127" s="205"/>
      <c r="O127" s="205"/>
      <c r="P127" s="205"/>
      <c r="Q127" s="205"/>
      <c r="R127" s="205"/>
      <c r="S127" s="205"/>
      <c r="T127" s="206"/>
      <c r="AT127" s="207" t="s">
        <v>155</v>
      </c>
      <c r="AU127" s="207" t="s">
        <v>153</v>
      </c>
      <c r="AV127" s="12" t="s">
        <v>88</v>
      </c>
      <c r="AW127" s="12" t="s">
        <v>38</v>
      </c>
      <c r="AX127" s="12" t="s">
        <v>78</v>
      </c>
      <c r="AY127" s="207" t="s">
        <v>142</v>
      </c>
    </row>
    <row r="128" spans="2:51" s="12" customFormat="1" ht="11.25">
      <c r="B128" s="197"/>
      <c r="C128" s="198"/>
      <c r="D128" s="188" t="s">
        <v>155</v>
      </c>
      <c r="E128" s="199" t="s">
        <v>19</v>
      </c>
      <c r="F128" s="200" t="s">
        <v>629</v>
      </c>
      <c r="G128" s="198"/>
      <c r="H128" s="201">
        <v>8</v>
      </c>
      <c r="I128" s="202"/>
      <c r="J128" s="198"/>
      <c r="K128" s="198"/>
      <c r="L128" s="203"/>
      <c r="M128" s="204"/>
      <c r="N128" s="205"/>
      <c r="O128" s="205"/>
      <c r="P128" s="205"/>
      <c r="Q128" s="205"/>
      <c r="R128" s="205"/>
      <c r="S128" s="205"/>
      <c r="T128" s="206"/>
      <c r="AT128" s="207" t="s">
        <v>155</v>
      </c>
      <c r="AU128" s="207" t="s">
        <v>153</v>
      </c>
      <c r="AV128" s="12" t="s">
        <v>88</v>
      </c>
      <c r="AW128" s="12" t="s">
        <v>38</v>
      </c>
      <c r="AX128" s="12" t="s">
        <v>78</v>
      </c>
      <c r="AY128" s="207" t="s">
        <v>142</v>
      </c>
    </row>
    <row r="129" spans="2:51" s="12" customFormat="1" ht="11.25">
      <c r="B129" s="197"/>
      <c r="C129" s="198"/>
      <c r="D129" s="188" t="s">
        <v>155</v>
      </c>
      <c r="E129" s="199" t="s">
        <v>19</v>
      </c>
      <c r="F129" s="200" t="s">
        <v>630</v>
      </c>
      <c r="G129" s="198"/>
      <c r="H129" s="201">
        <v>7.7</v>
      </c>
      <c r="I129" s="202"/>
      <c r="J129" s="198"/>
      <c r="K129" s="198"/>
      <c r="L129" s="203"/>
      <c r="M129" s="204"/>
      <c r="N129" s="205"/>
      <c r="O129" s="205"/>
      <c r="P129" s="205"/>
      <c r="Q129" s="205"/>
      <c r="R129" s="205"/>
      <c r="S129" s="205"/>
      <c r="T129" s="206"/>
      <c r="AT129" s="207" t="s">
        <v>155</v>
      </c>
      <c r="AU129" s="207" t="s">
        <v>153</v>
      </c>
      <c r="AV129" s="12" t="s">
        <v>88</v>
      </c>
      <c r="AW129" s="12" t="s">
        <v>38</v>
      </c>
      <c r="AX129" s="12" t="s">
        <v>78</v>
      </c>
      <c r="AY129" s="207" t="s">
        <v>142</v>
      </c>
    </row>
    <row r="130" spans="2:51" s="12" customFormat="1" ht="11.25">
      <c r="B130" s="197"/>
      <c r="C130" s="198"/>
      <c r="D130" s="188" t="s">
        <v>155</v>
      </c>
      <c r="E130" s="199" t="s">
        <v>19</v>
      </c>
      <c r="F130" s="200" t="s">
        <v>631</v>
      </c>
      <c r="G130" s="198"/>
      <c r="H130" s="201">
        <v>17.52</v>
      </c>
      <c r="I130" s="202"/>
      <c r="J130" s="198"/>
      <c r="K130" s="198"/>
      <c r="L130" s="203"/>
      <c r="M130" s="204"/>
      <c r="N130" s="205"/>
      <c r="O130" s="205"/>
      <c r="P130" s="205"/>
      <c r="Q130" s="205"/>
      <c r="R130" s="205"/>
      <c r="S130" s="205"/>
      <c r="T130" s="206"/>
      <c r="AT130" s="207" t="s">
        <v>155</v>
      </c>
      <c r="AU130" s="207" t="s">
        <v>153</v>
      </c>
      <c r="AV130" s="12" t="s">
        <v>88</v>
      </c>
      <c r="AW130" s="12" t="s">
        <v>38</v>
      </c>
      <c r="AX130" s="12" t="s">
        <v>78</v>
      </c>
      <c r="AY130" s="207" t="s">
        <v>142</v>
      </c>
    </row>
    <row r="131" spans="2:51" s="14" customFormat="1" ht="11.25">
      <c r="B131" s="219"/>
      <c r="C131" s="220"/>
      <c r="D131" s="188" t="s">
        <v>155</v>
      </c>
      <c r="E131" s="221" t="s">
        <v>19</v>
      </c>
      <c r="F131" s="222" t="s">
        <v>207</v>
      </c>
      <c r="G131" s="220"/>
      <c r="H131" s="223">
        <v>1292.92</v>
      </c>
      <c r="I131" s="224"/>
      <c r="J131" s="220"/>
      <c r="K131" s="220"/>
      <c r="L131" s="225"/>
      <c r="M131" s="226"/>
      <c r="N131" s="227"/>
      <c r="O131" s="227"/>
      <c r="P131" s="227"/>
      <c r="Q131" s="227"/>
      <c r="R131" s="227"/>
      <c r="S131" s="227"/>
      <c r="T131" s="228"/>
      <c r="AT131" s="229" t="s">
        <v>155</v>
      </c>
      <c r="AU131" s="229" t="s">
        <v>153</v>
      </c>
      <c r="AV131" s="14" t="s">
        <v>152</v>
      </c>
      <c r="AW131" s="14" t="s">
        <v>38</v>
      </c>
      <c r="AX131" s="14" t="s">
        <v>86</v>
      </c>
      <c r="AY131" s="229" t="s">
        <v>142</v>
      </c>
    </row>
    <row r="132" spans="2:65" s="1" customFormat="1" ht="16.5" customHeight="1">
      <c r="B132" s="34"/>
      <c r="C132" s="174" t="s">
        <v>235</v>
      </c>
      <c r="D132" s="174" t="s">
        <v>147</v>
      </c>
      <c r="E132" s="175" t="s">
        <v>632</v>
      </c>
      <c r="F132" s="176" t="s">
        <v>633</v>
      </c>
      <c r="G132" s="177" t="s">
        <v>257</v>
      </c>
      <c r="H132" s="178">
        <v>343.73</v>
      </c>
      <c r="I132" s="179"/>
      <c r="J132" s="180">
        <f>ROUND(I132*H132,2)</f>
        <v>0</v>
      </c>
      <c r="K132" s="176" t="s">
        <v>151</v>
      </c>
      <c r="L132" s="38"/>
      <c r="M132" s="181" t="s">
        <v>19</v>
      </c>
      <c r="N132" s="182" t="s">
        <v>49</v>
      </c>
      <c r="O132" s="60"/>
      <c r="P132" s="183">
        <f>O132*H132</f>
        <v>0</v>
      </c>
      <c r="Q132" s="183">
        <v>0.02065</v>
      </c>
      <c r="R132" s="183">
        <f>Q132*H132</f>
        <v>7.098024500000001</v>
      </c>
      <c r="S132" s="183">
        <v>0</v>
      </c>
      <c r="T132" s="184">
        <f>S132*H132</f>
        <v>0</v>
      </c>
      <c r="AR132" s="17" t="s">
        <v>152</v>
      </c>
      <c r="AT132" s="17" t="s">
        <v>147</v>
      </c>
      <c r="AU132" s="17" t="s">
        <v>153</v>
      </c>
      <c r="AY132" s="17" t="s">
        <v>142</v>
      </c>
      <c r="BE132" s="185">
        <f>IF(N132="základní",J132,0)</f>
        <v>0</v>
      </c>
      <c r="BF132" s="185">
        <f>IF(N132="snížená",J132,0)</f>
        <v>0</v>
      </c>
      <c r="BG132" s="185">
        <f>IF(N132="zákl. přenesená",J132,0)</f>
        <v>0</v>
      </c>
      <c r="BH132" s="185">
        <f>IF(N132="sníž. přenesená",J132,0)</f>
        <v>0</v>
      </c>
      <c r="BI132" s="185">
        <f>IF(N132="nulová",J132,0)</f>
        <v>0</v>
      </c>
      <c r="BJ132" s="17" t="s">
        <v>86</v>
      </c>
      <c r="BK132" s="185">
        <f>ROUND(I132*H132,2)</f>
        <v>0</v>
      </c>
      <c r="BL132" s="17" t="s">
        <v>152</v>
      </c>
      <c r="BM132" s="17" t="s">
        <v>634</v>
      </c>
    </row>
    <row r="133" spans="2:51" s="11" customFormat="1" ht="11.25">
      <c r="B133" s="186"/>
      <c r="C133" s="187"/>
      <c r="D133" s="188" t="s">
        <v>155</v>
      </c>
      <c r="E133" s="189" t="s">
        <v>19</v>
      </c>
      <c r="F133" s="190" t="s">
        <v>635</v>
      </c>
      <c r="G133" s="187"/>
      <c r="H133" s="189" t="s">
        <v>19</v>
      </c>
      <c r="I133" s="191"/>
      <c r="J133" s="187"/>
      <c r="K133" s="187"/>
      <c r="L133" s="192"/>
      <c r="M133" s="193"/>
      <c r="N133" s="194"/>
      <c r="O133" s="194"/>
      <c r="P133" s="194"/>
      <c r="Q133" s="194"/>
      <c r="R133" s="194"/>
      <c r="S133" s="194"/>
      <c r="T133" s="195"/>
      <c r="AT133" s="196" t="s">
        <v>155</v>
      </c>
      <c r="AU133" s="196" t="s">
        <v>153</v>
      </c>
      <c r="AV133" s="11" t="s">
        <v>86</v>
      </c>
      <c r="AW133" s="11" t="s">
        <v>38</v>
      </c>
      <c r="AX133" s="11" t="s">
        <v>78</v>
      </c>
      <c r="AY133" s="196" t="s">
        <v>142</v>
      </c>
    </row>
    <row r="134" spans="2:51" s="12" customFormat="1" ht="11.25">
      <c r="B134" s="197"/>
      <c r="C134" s="198"/>
      <c r="D134" s="188" t="s">
        <v>155</v>
      </c>
      <c r="E134" s="199" t="s">
        <v>19</v>
      </c>
      <c r="F134" s="200" t="s">
        <v>636</v>
      </c>
      <c r="G134" s="198"/>
      <c r="H134" s="201">
        <v>343.73</v>
      </c>
      <c r="I134" s="202"/>
      <c r="J134" s="198"/>
      <c r="K134" s="198"/>
      <c r="L134" s="203"/>
      <c r="M134" s="204"/>
      <c r="N134" s="205"/>
      <c r="O134" s="205"/>
      <c r="P134" s="205"/>
      <c r="Q134" s="205"/>
      <c r="R134" s="205"/>
      <c r="S134" s="205"/>
      <c r="T134" s="206"/>
      <c r="AT134" s="207" t="s">
        <v>155</v>
      </c>
      <c r="AU134" s="207" t="s">
        <v>153</v>
      </c>
      <c r="AV134" s="12" t="s">
        <v>88</v>
      </c>
      <c r="AW134" s="12" t="s">
        <v>38</v>
      </c>
      <c r="AX134" s="12" t="s">
        <v>86</v>
      </c>
      <c r="AY134" s="207" t="s">
        <v>142</v>
      </c>
    </row>
    <row r="135" spans="2:65" s="1" customFormat="1" ht="22.5" customHeight="1">
      <c r="B135" s="34"/>
      <c r="C135" s="174" t="s">
        <v>143</v>
      </c>
      <c r="D135" s="174" t="s">
        <v>147</v>
      </c>
      <c r="E135" s="175" t="s">
        <v>287</v>
      </c>
      <c r="F135" s="176" t="s">
        <v>288</v>
      </c>
      <c r="G135" s="177" t="s">
        <v>257</v>
      </c>
      <c r="H135" s="178">
        <v>822.27</v>
      </c>
      <c r="I135" s="179"/>
      <c r="J135" s="180">
        <f>ROUND(I135*H135,2)</f>
        <v>0</v>
      </c>
      <c r="K135" s="176" t="s">
        <v>151</v>
      </c>
      <c r="L135" s="38"/>
      <c r="M135" s="181" t="s">
        <v>19</v>
      </c>
      <c r="N135" s="182" t="s">
        <v>49</v>
      </c>
      <c r="O135" s="60"/>
      <c r="P135" s="183">
        <f>O135*H135</f>
        <v>0</v>
      </c>
      <c r="Q135" s="183">
        <v>0</v>
      </c>
      <c r="R135" s="183">
        <f>Q135*H135</f>
        <v>0</v>
      </c>
      <c r="S135" s="183">
        <v>0</v>
      </c>
      <c r="T135" s="184">
        <f>S135*H135</f>
        <v>0</v>
      </c>
      <c r="AR135" s="17" t="s">
        <v>152</v>
      </c>
      <c r="AT135" s="17" t="s">
        <v>147</v>
      </c>
      <c r="AU135" s="17" t="s">
        <v>153</v>
      </c>
      <c r="AY135" s="17" t="s">
        <v>142</v>
      </c>
      <c r="BE135" s="185">
        <f>IF(N135="základní",J135,0)</f>
        <v>0</v>
      </c>
      <c r="BF135" s="185">
        <f>IF(N135="snížená",J135,0)</f>
        <v>0</v>
      </c>
      <c r="BG135" s="185">
        <f>IF(N135="zákl. přenesená",J135,0)</f>
        <v>0</v>
      </c>
      <c r="BH135" s="185">
        <f>IF(N135="sníž. přenesená",J135,0)</f>
        <v>0</v>
      </c>
      <c r="BI135" s="185">
        <f>IF(N135="nulová",J135,0)</f>
        <v>0</v>
      </c>
      <c r="BJ135" s="17" t="s">
        <v>86</v>
      </c>
      <c r="BK135" s="185">
        <f>ROUND(I135*H135,2)</f>
        <v>0</v>
      </c>
      <c r="BL135" s="17" t="s">
        <v>152</v>
      </c>
      <c r="BM135" s="17" t="s">
        <v>637</v>
      </c>
    </row>
    <row r="136" spans="2:47" s="1" customFormat="1" ht="58.5">
      <c r="B136" s="34"/>
      <c r="C136" s="35"/>
      <c r="D136" s="188" t="s">
        <v>214</v>
      </c>
      <c r="E136" s="35"/>
      <c r="F136" s="230" t="s">
        <v>290</v>
      </c>
      <c r="G136" s="35"/>
      <c r="H136" s="35"/>
      <c r="I136" s="103"/>
      <c r="J136" s="35"/>
      <c r="K136" s="35"/>
      <c r="L136" s="38"/>
      <c r="M136" s="231"/>
      <c r="N136" s="60"/>
      <c r="O136" s="60"/>
      <c r="P136" s="60"/>
      <c r="Q136" s="60"/>
      <c r="R136" s="60"/>
      <c r="S136" s="60"/>
      <c r="T136" s="61"/>
      <c r="AT136" s="17" t="s">
        <v>214</v>
      </c>
      <c r="AU136" s="17" t="s">
        <v>153</v>
      </c>
    </row>
    <row r="137" spans="2:65" s="1" customFormat="1" ht="16.5" customHeight="1">
      <c r="B137" s="34"/>
      <c r="C137" s="232" t="s">
        <v>248</v>
      </c>
      <c r="D137" s="232" t="s">
        <v>249</v>
      </c>
      <c r="E137" s="233" t="s">
        <v>292</v>
      </c>
      <c r="F137" s="234" t="s">
        <v>293</v>
      </c>
      <c r="G137" s="235" t="s">
        <v>257</v>
      </c>
      <c r="H137" s="236">
        <v>904.497</v>
      </c>
      <c r="I137" s="237"/>
      <c r="J137" s="238">
        <f>ROUND(I137*H137,2)</f>
        <v>0</v>
      </c>
      <c r="K137" s="234" t="s">
        <v>151</v>
      </c>
      <c r="L137" s="239"/>
      <c r="M137" s="240" t="s">
        <v>19</v>
      </c>
      <c r="N137" s="241" t="s">
        <v>49</v>
      </c>
      <c r="O137" s="60"/>
      <c r="P137" s="183">
        <f>O137*H137</f>
        <v>0</v>
      </c>
      <c r="Q137" s="183">
        <v>4E-05</v>
      </c>
      <c r="R137" s="183">
        <f>Q137*H137</f>
        <v>0.036179880000000005</v>
      </c>
      <c r="S137" s="183">
        <v>0</v>
      </c>
      <c r="T137" s="184">
        <f>S137*H137</f>
        <v>0</v>
      </c>
      <c r="AR137" s="17" t="s">
        <v>252</v>
      </c>
      <c r="AT137" s="17" t="s">
        <v>249</v>
      </c>
      <c r="AU137" s="17" t="s">
        <v>153</v>
      </c>
      <c r="AY137" s="17" t="s">
        <v>142</v>
      </c>
      <c r="BE137" s="185">
        <f>IF(N137="základní",J137,0)</f>
        <v>0</v>
      </c>
      <c r="BF137" s="185">
        <f>IF(N137="snížená",J137,0)</f>
        <v>0</v>
      </c>
      <c r="BG137" s="185">
        <f>IF(N137="zákl. přenesená",J137,0)</f>
        <v>0</v>
      </c>
      <c r="BH137" s="185">
        <f>IF(N137="sníž. přenesená",J137,0)</f>
        <v>0</v>
      </c>
      <c r="BI137" s="185">
        <f>IF(N137="nulová",J137,0)</f>
        <v>0</v>
      </c>
      <c r="BJ137" s="17" t="s">
        <v>86</v>
      </c>
      <c r="BK137" s="185">
        <f>ROUND(I137*H137,2)</f>
        <v>0</v>
      </c>
      <c r="BL137" s="17" t="s">
        <v>152</v>
      </c>
      <c r="BM137" s="17" t="s">
        <v>638</v>
      </c>
    </row>
    <row r="138" spans="2:47" s="1" customFormat="1" ht="19.5">
      <c r="B138" s="34"/>
      <c r="C138" s="35"/>
      <c r="D138" s="188" t="s">
        <v>216</v>
      </c>
      <c r="E138" s="35"/>
      <c r="F138" s="230" t="s">
        <v>639</v>
      </c>
      <c r="G138" s="35"/>
      <c r="H138" s="35"/>
      <c r="I138" s="103"/>
      <c r="J138" s="35"/>
      <c r="K138" s="35"/>
      <c r="L138" s="38"/>
      <c r="M138" s="231"/>
      <c r="N138" s="60"/>
      <c r="O138" s="60"/>
      <c r="P138" s="60"/>
      <c r="Q138" s="60"/>
      <c r="R138" s="60"/>
      <c r="S138" s="60"/>
      <c r="T138" s="61"/>
      <c r="AT138" s="17" t="s">
        <v>216</v>
      </c>
      <c r="AU138" s="17" t="s">
        <v>153</v>
      </c>
    </row>
    <row r="139" spans="2:51" s="12" customFormat="1" ht="11.25">
      <c r="B139" s="197"/>
      <c r="C139" s="198"/>
      <c r="D139" s="188" t="s">
        <v>155</v>
      </c>
      <c r="E139" s="198"/>
      <c r="F139" s="200" t="s">
        <v>640</v>
      </c>
      <c r="G139" s="198"/>
      <c r="H139" s="201">
        <v>904.497</v>
      </c>
      <c r="I139" s="202"/>
      <c r="J139" s="198"/>
      <c r="K139" s="198"/>
      <c r="L139" s="203"/>
      <c r="M139" s="204"/>
      <c r="N139" s="205"/>
      <c r="O139" s="205"/>
      <c r="P139" s="205"/>
      <c r="Q139" s="205"/>
      <c r="R139" s="205"/>
      <c r="S139" s="205"/>
      <c r="T139" s="206"/>
      <c r="AT139" s="207" t="s">
        <v>155</v>
      </c>
      <c r="AU139" s="207" t="s">
        <v>153</v>
      </c>
      <c r="AV139" s="12" t="s">
        <v>88</v>
      </c>
      <c r="AW139" s="12" t="s">
        <v>4</v>
      </c>
      <c r="AX139" s="12" t="s">
        <v>86</v>
      </c>
      <c r="AY139" s="207" t="s">
        <v>142</v>
      </c>
    </row>
    <row r="140" spans="2:65" s="1" customFormat="1" ht="16.5" customHeight="1">
      <c r="B140" s="34"/>
      <c r="C140" s="174" t="s">
        <v>252</v>
      </c>
      <c r="D140" s="174" t="s">
        <v>147</v>
      </c>
      <c r="E140" s="175" t="s">
        <v>297</v>
      </c>
      <c r="F140" s="176" t="s">
        <v>298</v>
      </c>
      <c r="G140" s="177" t="s">
        <v>257</v>
      </c>
      <c r="H140" s="178">
        <v>332.7</v>
      </c>
      <c r="I140" s="179"/>
      <c r="J140" s="180">
        <f>ROUND(I140*H140,2)</f>
        <v>0</v>
      </c>
      <c r="K140" s="176" t="s">
        <v>151</v>
      </c>
      <c r="L140" s="38"/>
      <c r="M140" s="181" t="s">
        <v>19</v>
      </c>
      <c r="N140" s="182" t="s">
        <v>49</v>
      </c>
      <c r="O140" s="60"/>
      <c r="P140" s="183">
        <f>O140*H140</f>
        <v>0</v>
      </c>
      <c r="Q140" s="183">
        <v>0.00025</v>
      </c>
      <c r="R140" s="183">
        <f>Q140*H140</f>
        <v>0.083175</v>
      </c>
      <c r="S140" s="183">
        <v>0</v>
      </c>
      <c r="T140" s="184">
        <f>S140*H140</f>
        <v>0</v>
      </c>
      <c r="AR140" s="17" t="s">
        <v>152</v>
      </c>
      <c r="AT140" s="17" t="s">
        <v>147</v>
      </c>
      <c r="AU140" s="17" t="s">
        <v>153</v>
      </c>
      <c r="AY140" s="17" t="s">
        <v>142</v>
      </c>
      <c r="BE140" s="185">
        <f>IF(N140="základní",J140,0)</f>
        <v>0</v>
      </c>
      <c r="BF140" s="185">
        <f>IF(N140="snížená",J140,0)</f>
        <v>0</v>
      </c>
      <c r="BG140" s="185">
        <f>IF(N140="zákl. přenesená",J140,0)</f>
        <v>0</v>
      </c>
      <c r="BH140" s="185">
        <f>IF(N140="sníž. přenesená",J140,0)</f>
        <v>0</v>
      </c>
      <c r="BI140" s="185">
        <f>IF(N140="nulová",J140,0)</f>
        <v>0</v>
      </c>
      <c r="BJ140" s="17" t="s">
        <v>86</v>
      </c>
      <c r="BK140" s="185">
        <f>ROUND(I140*H140,2)</f>
        <v>0</v>
      </c>
      <c r="BL140" s="17" t="s">
        <v>152</v>
      </c>
      <c r="BM140" s="17" t="s">
        <v>641</v>
      </c>
    </row>
    <row r="141" spans="2:47" s="1" customFormat="1" ht="58.5">
      <c r="B141" s="34"/>
      <c r="C141" s="35"/>
      <c r="D141" s="188" t="s">
        <v>214</v>
      </c>
      <c r="E141" s="35"/>
      <c r="F141" s="230" t="s">
        <v>276</v>
      </c>
      <c r="G141" s="35"/>
      <c r="H141" s="35"/>
      <c r="I141" s="103"/>
      <c r="J141" s="35"/>
      <c r="K141" s="35"/>
      <c r="L141" s="38"/>
      <c r="M141" s="231"/>
      <c r="N141" s="60"/>
      <c r="O141" s="60"/>
      <c r="P141" s="60"/>
      <c r="Q141" s="60"/>
      <c r="R141" s="60"/>
      <c r="S141" s="60"/>
      <c r="T141" s="61"/>
      <c r="AT141" s="17" t="s">
        <v>214</v>
      </c>
      <c r="AU141" s="17" t="s">
        <v>153</v>
      </c>
    </row>
    <row r="142" spans="2:65" s="1" customFormat="1" ht="16.5" customHeight="1">
      <c r="B142" s="34"/>
      <c r="C142" s="232" t="s">
        <v>263</v>
      </c>
      <c r="D142" s="232" t="s">
        <v>249</v>
      </c>
      <c r="E142" s="233" t="s">
        <v>292</v>
      </c>
      <c r="F142" s="234" t="s">
        <v>293</v>
      </c>
      <c r="G142" s="235" t="s">
        <v>257</v>
      </c>
      <c r="H142" s="236">
        <v>365.97</v>
      </c>
      <c r="I142" s="237"/>
      <c r="J142" s="238">
        <f>ROUND(I142*H142,2)</f>
        <v>0</v>
      </c>
      <c r="K142" s="234" t="s">
        <v>151</v>
      </c>
      <c r="L142" s="239"/>
      <c r="M142" s="240" t="s">
        <v>19</v>
      </c>
      <c r="N142" s="241" t="s">
        <v>49</v>
      </c>
      <c r="O142" s="60"/>
      <c r="P142" s="183">
        <f>O142*H142</f>
        <v>0</v>
      </c>
      <c r="Q142" s="183">
        <v>4E-05</v>
      </c>
      <c r="R142" s="183">
        <f>Q142*H142</f>
        <v>0.014638800000000002</v>
      </c>
      <c r="S142" s="183">
        <v>0</v>
      </c>
      <c r="T142" s="184">
        <f>S142*H142</f>
        <v>0</v>
      </c>
      <c r="AR142" s="17" t="s">
        <v>252</v>
      </c>
      <c r="AT142" s="17" t="s">
        <v>249</v>
      </c>
      <c r="AU142" s="17" t="s">
        <v>153</v>
      </c>
      <c r="AY142" s="17" t="s">
        <v>142</v>
      </c>
      <c r="BE142" s="185">
        <f>IF(N142="základní",J142,0)</f>
        <v>0</v>
      </c>
      <c r="BF142" s="185">
        <f>IF(N142="snížená",J142,0)</f>
        <v>0</v>
      </c>
      <c r="BG142" s="185">
        <f>IF(N142="zákl. přenesená",J142,0)</f>
        <v>0</v>
      </c>
      <c r="BH142" s="185">
        <f>IF(N142="sníž. přenesená",J142,0)</f>
        <v>0</v>
      </c>
      <c r="BI142" s="185">
        <f>IF(N142="nulová",J142,0)</f>
        <v>0</v>
      </c>
      <c r="BJ142" s="17" t="s">
        <v>86</v>
      </c>
      <c r="BK142" s="185">
        <f>ROUND(I142*H142,2)</f>
        <v>0</v>
      </c>
      <c r="BL142" s="17" t="s">
        <v>152</v>
      </c>
      <c r="BM142" s="17" t="s">
        <v>642</v>
      </c>
    </row>
    <row r="143" spans="2:47" s="1" customFormat="1" ht="19.5">
      <c r="B143" s="34"/>
      <c r="C143" s="35"/>
      <c r="D143" s="188" t="s">
        <v>216</v>
      </c>
      <c r="E143" s="35"/>
      <c r="F143" s="230" t="s">
        <v>643</v>
      </c>
      <c r="G143" s="35"/>
      <c r="H143" s="35"/>
      <c r="I143" s="103"/>
      <c r="J143" s="35"/>
      <c r="K143" s="35"/>
      <c r="L143" s="38"/>
      <c r="M143" s="231"/>
      <c r="N143" s="60"/>
      <c r="O143" s="60"/>
      <c r="P143" s="60"/>
      <c r="Q143" s="60"/>
      <c r="R143" s="60"/>
      <c r="S143" s="60"/>
      <c r="T143" s="61"/>
      <c r="AT143" s="17" t="s">
        <v>216</v>
      </c>
      <c r="AU143" s="17" t="s">
        <v>153</v>
      </c>
    </row>
    <row r="144" spans="2:51" s="12" customFormat="1" ht="11.25">
      <c r="B144" s="197"/>
      <c r="C144" s="198"/>
      <c r="D144" s="188" t="s">
        <v>155</v>
      </c>
      <c r="E144" s="198"/>
      <c r="F144" s="200" t="s">
        <v>644</v>
      </c>
      <c r="G144" s="198"/>
      <c r="H144" s="201">
        <v>365.97</v>
      </c>
      <c r="I144" s="202"/>
      <c r="J144" s="198"/>
      <c r="K144" s="198"/>
      <c r="L144" s="203"/>
      <c r="M144" s="204"/>
      <c r="N144" s="205"/>
      <c r="O144" s="205"/>
      <c r="P144" s="205"/>
      <c r="Q144" s="205"/>
      <c r="R144" s="205"/>
      <c r="S144" s="205"/>
      <c r="T144" s="206"/>
      <c r="AT144" s="207" t="s">
        <v>155</v>
      </c>
      <c r="AU144" s="207" t="s">
        <v>153</v>
      </c>
      <c r="AV144" s="12" t="s">
        <v>88</v>
      </c>
      <c r="AW144" s="12" t="s">
        <v>4</v>
      </c>
      <c r="AX144" s="12" t="s">
        <v>86</v>
      </c>
      <c r="AY144" s="207" t="s">
        <v>142</v>
      </c>
    </row>
    <row r="145" spans="2:63" s="10" customFormat="1" ht="22.9" customHeight="1">
      <c r="B145" s="158"/>
      <c r="C145" s="159"/>
      <c r="D145" s="160" t="s">
        <v>77</v>
      </c>
      <c r="E145" s="172" t="s">
        <v>263</v>
      </c>
      <c r="F145" s="172" t="s">
        <v>340</v>
      </c>
      <c r="G145" s="159"/>
      <c r="H145" s="159"/>
      <c r="I145" s="162"/>
      <c r="J145" s="173">
        <f>BK145</f>
        <v>0</v>
      </c>
      <c r="K145" s="159"/>
      <c r="L145" s="164"/>
      <c r="M145" s="165"/>
      <c r="N145" s="166"/>
      <c r="O145" s="166"/>
      <c r="P145" s="167">
        <f>SUM(P146:P186)</f>
        <v>0</v>
      </c>
      <c r="Q145" s="166"/>
      <c r="R145" s="167">
        <f>SUM(R146:R186)</f>
        <v>0.0923475</v>
      </c>
      <c r="S145" s="166"/>
      <c r="T145" s="168">
        <f>SUM(T146:T186)</f>
        <v>27.97456499999999</v>
      </c>
      <c r="AR145" s="169" t="s">
        <v>86</v>
      </c>
      <c r="AT145" s="170" t="s">
        <v>77</v>
      </c>
      <c r="AU145" s="170" t="s">
        <v>86</v>
      </c>
      <c r="AY145" s="169" t="s">
        <v>142</v>
      </c>
      <c r="BK145" s="171">
        <f>SUM(BK146:BK186)</f>
        <v>0</v>
      </c>
    </row>
    <row r="146" spans="2:65" s="1" customFormat="1" ht="16.5" customHeight="1">
      <c r="B146" s="34"/>
      <c r="C146" s="174" t="s">
        <v>268</v>
      </c>
      <c r="D146" s="174" t="s">
        <v>147</v>
      </c>
      <c r="E146" s="175" t="s">
        <v>645</v>
      </c>
      <c r="F146" s="176" t="s">
        <v>646</v>
      </c>
      <c r="G146" s="177" t="s">
        <v>150</v>
      </c>
      <c r="H146" s="178">
        <v>439.75</v>
      </c>
      <c r="I146" s="179"/>
      <c r="J146" s="180">
        <f>ROUND(I146*H146,2)</f>
        <v>0</v>
      </c>
      <c r="K146" s="176" t="s">
        <v>151</v>
      </c>
      <c r="L146" s="38"/>
      <c r="M146" s="181" t="s">
        <v>19</v>
      </c>
      <c r="N146" s="182" t="s">
        <v>49</v>
      </c>
      <c r="O146" s="60"/>
      <c r="P146" s="183">
        <f>O146*H146</f>
        <v>0</v>
      </c>
      <c r="Q146" s="183">
        <v>0.00013</v>
      </c>
      <c r="R146" s="183">
        <f>Q146*H146</f>
        <v>0.057167499999999996</v>
      </c>
      <c r="S146" s="183">
        <v>0</v>
      </c>
      <c r="T146" s="184">
        <f>S146*H146</f>
        <v>0</v>
      </c>
      <c r="AR146" s="17" t="s">
        <v>152</v>
      </c>
      <c r="AT146" s="17" t="s">
        <v>147</v>
      </c>
      <c r="AU146" s="17" t="s">
        <v>88</v>
      </c>
      <c r="AY146" s="17" t="s">
        <v>142</v>
      </c>
      <c r="BE146" s="185">
        <f>IF(N146="základní",J146,0)</f>
        <v>0</v>
      </c>
      <c r="BF146" s="185">
        <f>IF(N146="snížená",J146,0)</f>
        <v>0</v>
      </c>
      <c r="BG146" s="185">
        <f>IF(N146="zákl. přenesená",J146,0)</f>
        <v>0</v>
      </c>
      <c r="BH146" s="185">
        <f>IF(N146="sníž. přenesená",J146,0)</f>
        <v>0</v>
      </c>
      <c r="BI146" s="185">
        <f>IF(N146="nulová",J146,0)</f>
        <v>0</v>
      </c>
      <c r="BJ146" s="17" t="s">
        <v>86</v>
      </c>
      <c r="BK146" s="185">
        <f>ROUND(I146*H146,2)</f>
        <v>0</v>
      </c>
      <c r="BL146" s="17" t="s">
        <v>152</v>
      </c>
      <c r="BM146" s="17" t="s">
        <v>647</v>
      </c>
    </row>
    <row r="147" spans="2:47" s="1" customFormat="1" ht="48.75">
      <c r="B147" s="34"/>
      <c r="C147" s="35"/>
      <c r="D147" s="188" t="s">
        <v>214</v>
      </c>
      <c r="E147" s="35"/>
      <c r="F147" s="230" t="s">
        <v>648</v>
      </c>
      <c r="G147" s="35"/>
      <c r="H147" s="35"/>
      <c r="I147" s="103"/>
      <c r="J147" s="35"/>
      <c r="K147" s="35"/>
      <c r="L147" s="38"/>
      <c r="M147" s="231"/>
      <c r="N147" s="60"/>
      <c r="O147" s="60"/>
      <c r="P147" s="60"/>
      <c r="Q147" s="60"/>
      <c r="R147" s="60"/>
      <c r="S147" s="60"/>
      <c r="T147" s="61"/>
      <c r="AT147" s="17" t="s">
        <v>214</v>
      </c>
      <c r="AU147" s="17" t="s">
        <v>88</v>
      </c>
    </row>
    <row r="148" spans="2:51" s="11" customFormat="1" ht="11.25">
      <c r="B148" s="186"/>
      <c r="C148" s="187"/>
      <c r="D148" s="188" t="s">
        <v>155</v>
      </c>
      <c r="E148" s="189" t="s">
        <v>19</v>
      </c>
      <c r="F148" s="190" t="s">
        <v>233</v>
      </c>
      <c r="G148" s="187"/>
      <c r="H148" s="189" t="s">
        <v>19</v>
      </c>
      <c r="I148" s="191"/>
      <c r="J148" s="187"/>
      <c r="K148" s="187"/>
      <c r="L148" s="192"/>
      <c r="M148" s="193"/>
      <c r="N148" s="194"/>
      <c r="O148" s="194"/>
      <c r="P148" s="194"/>
      <c r="Q148" s="194"/>
      <c r="R148" s="194"/>
      <c r="S148" s="194"/>
      <c r="T148" s="195"/>
      <c r="AT148" s="196" t="s">
        <v>155</v>
      </c>
      <c r="AU148" s="196" t="s">
        <v>88</v>
      </c>
      <c r="AV148" s="11" t="s">
        <v>86</v>
      </c>
      <c r="AW148" s="11" t="s">
        <v>38</v>
      </c>
      <c r="AX148" s="11" t="s">
        <v>78</v>
      </c>
      <c r="AY148" s="196" t="s">
        <v>142</v>
      </c>
    </row>
    <row r="149" spans="2:51" s="12" customFormat="1" ht="11.25">
      <c r="B149" s="197"/>
      <c r="C149" s="198"/>
      <c r="D149" s="188" t="s">
        <v>155</v>
      </c>
      <c r="E149" s="199" t="s">
        <v>19</v>
      </c>
      <c r="F149" s="200" t="s">
        <v>649</v>
      </c>
      <c r="G149" s="198"/>
      <c r="H149" s="201">
        <v>439.75</v>
      </c>
      <c r="I149" s="202"/>
      <c r="J149" s="198"/>
      <c r="K149" s="198"/>
      <c r="L149" s="203"/>
      <c r="M149" s="204"/>
      <c r="N149" s="205"/>
      <c r="O149" s="205"/>
      <c r="P149" s="205"/>
      <c r="Q149" s="205"/>
      <c r="R149" s="205"/>
      <c r="S149" s="205"/>
      <c r="T149" s="206"/>
      <c r="AT149" s="207" t="s">
        <v>155</v>
      </c>
      <c r="AU149" s="207" t="s">
        <v>88</v>
      </c>
      <c r="AV149" s="12" t="s">
        <v>88</v>
      </c>
      <c r="AW149" s="12" t="s">
        <v>38</v>
      </c>
      <c r="AX149" s="12" t="s">
        <v>86</v>
      </c>
      <c r="AY149" s="207" t="s">
        <v>142</v>
      </c>
    </row>
    <row r="150" spans="2:65" s="1" customFormat="1" ht="16.5" customHeight="1">
      <c r="B150" s="34"/>
      <c r="C150" s="174" t="s">
        <v>272</v>
      </c>
      <c r="D150" s="174" t="s">
        <v>147</v>
      </c>
      <c r="E150" s="175" t="s">
        <v>650</v>
      </c>
      <c r="F150" s="176" t="s">
        <v>651</v>
      </c>
      <c r="G150" s="177" t="s">
        <v>150</v>
      </c>
      <c r="H150" s="178">
        <v>879.5</v>
      </c>
      <c r="I150" s="179"/>
      <c r="J150" s="180">
        <f>ROUND(I150*H150,2)</f>
        <v>0</v>
      </c>
      <c r="K150" s="176" t="s">
        <v>151</v>
      </c>
      <c r="L150" s="38"/>
      <c r="M150" s="181" t="s">
        <v>19</v>
      </c>
      <c r="N150" s="182" t="s">
        <v>49</v>
      </c>
      <c r="O150" s="60"/>
      <c r="P150" s="183">
        <f>O150*H150</f>
        <v>0</v>
      </c>
      <c r="Q150" s="183">
        <v>4E-05</v>
      </c>
      <c r="R150" s="183">
        <f>Q150*H150</f>
        <v>0.03518</v>
      </c>
      <c r="S150" s="183">
        <v>0</v>
      </c>
      <c r="T150" s="184">
        <f>S150*H150</f>
        <v>0</v>
      </c>
      <c r="AR150" s="17" t="s">
        <v>152</v>
      </c>
      <c r="AT150" s="17" t="s">
        <v>147</v>
      </c>
      <c r="AU150" s="17" t="s">
        <v>88</v>
      </c>
      <c r="AY150" s="17" t="s">
        <v>142</v>
      </c>
      <c r="BE150" s="185">
        <f>IF(N150="základní",J150,0)</f>
        <v>0</v>
      </c>
      <c r="BF150" s="185">
        <f>IF(N150="snížená",J150,0)</f>
        <v>0</v>
      </c>
      <c r="BG150" s="185">
        <f>IF(N150="zákl. přenesená",J150,0)</f>
        <v>0</v>
      </c>
      <c r="BH150" s="185">
        <f>IF(N150="sníž. přenesená",J150,0)</f>
        <v>0</v>
      </c>
      <c r="BI150" s="185">
        <f>IF(N150="nulová",J150,0)</f>
        <v>0</v>
      </c>
      <c r="BJ150" s="17" t="s">
        <v>86</v>
      </c>
      <c r="BK150" s="185">
        <f>ROUND(I150*H150,2)</f>
        <v>0</v>
      </c>
      <c r="BL150" s="17" t="s">
        <v>152</v>
      </c>
      <c r="BM150" s="17" t="s">
        <v>652</v>
      </c>
    </row>
    <row r="151" spans="2:47" s="1" customFormat="1" ht="165.75">
      <c r="B151" s="34"/>
      <c r="C151" s="35"/>
      <c r="D151" s="188" t="s">
        <v>214</v>
      </c>
      <c r="E151" s="35"/>
      <c r="F151" s="230" t="s">
        <v>653</v>
      </c>
      <c r="G151" s="35"/>
      <c r="H151" s="35"/>
      <c r="I151" s="103"/>
      <c r="J151" s="35"/>
      <c r="K151" s="35"/>
      <c r="L151" s="38"/>
      <c r="M151" s="231"/>
      <c r="N151" s="60"/>
      <c r="O151" s="60"/>
      <c r="P151" s="60"/>
      <c r="Q151" s="60"/>
      <c r="R151" s="60"/>
      <c r="S151" s="60"/>
      <c r="T151" s="61"/>
      <c r="AT151" s="17" t="s">
        <v>214</v>
      </c>
      <c r="AU151" s="17" t="s">
        <v>88</v>
      </c>
    </row>
    <row r="152" spans="2:51" s="11" customFormat="1" ht="11.25">
      <c r="B152" s="186"/>
      <c r="C152" s="187"/>
      <c r="D152" s="188" t="s">
        <v>155</v>
      </c>
      <c r="E152" s="189" t="s">
        <v>19</v>
      </c>
      <c r="F152" s="190" t="s">
        <v>233</v>
      </c>
      <c r="G152" s="187"/>
      <c r="H152" s="189" t="s">
        <v>19</v>
      </c>
      <c r="I152" s="191"/>
      <c r="J152" s="187"/>
      <c r="K152" s="187"/>
      <c r="L152" s="192"/>
      <c r="M152" s="193"/>
      <c r="N152" s="194"/>
      <c r="O152" s="194"/>
      <c r="P152" s="194"/>
      <c r="Q152" s="194"/>
      <c r="R152" s="194"/>
      <c r="S152" s="194"/>
      <c r="T152" s="195"/>
      <c r="AT152" s="196" t="s">
        <v>155</v>
      </c>
      <c r="AU152" s="196" t="s">
        <v>88</v>
      </c>
      <c r="AV152" s="11" t="s">
        <v>86</v>
      </c>
      <c r="AW152" s="11" t="s">
        <v>38</v>
      </c>
      <c r="AX152" s="11" t="s">
        <v>78</v>
      </c>
      <c r="AY152" s="196" t="s">
        <v>142</v>
      </c>
    </row>
    <row r="153" spans="2:51" s="12" customFormat="1" ht="11.25">
      <c r="B153" s="197"/>
      <c r="C153" s="198"/>
      <c r="D153" s="188" t="s">
        <v>155</v>
      </c>
      <c r="E153" s="199" t="s">
        <v>19</v>
      </c>
      <c r="F153" s="200" t="s">
        <v>654</v>
      </c>
      <c r="G153" s="198"/>
      <c r="H153" s="201">
        <v>879.5</v>
      </c>
      <c r="I153" s="202"/>
      <c r="J153" s="198"/>
      <c r="K153" s="198"/>
      <c r="L153" s="203"/>
      <c r="M153" s="204"/>
      <c r="N153" s="205"/>
      <c r="O153" s="205"/>
      <c r="P153" s="205"/>
      <c r="Q153" s="205"/>
      <c r="R153" s="205"/>
      <c r="S153" s="205"/>
      <c r="T153" s="206"/>
      <c r="AT153" s="207" t="s">
        <v>155</v>
      </c>
      <c r="AU153" s="207" t="s">
        <v>88</v>
      </c>
      <c r="AV153" s="12" t="s">
        <v>88</v>
      </c>
      <c r="AW153" s="12" t="s">
        <v>38</v>
      </c>
      <c r="AX153" s="12" t="s">
        <v>86</v>
      </c>
      <c r="AY153" s="207" t="s">
        <v>142</v>
      </c>
    </row>
    <row r="154" spans="2:65" s="1" customFormat="1" ht="22.5" customHeight="1">
      <c r="B154" s="34"/>
      <c r="C154" s="174" t="s">
        <v>277</v>
      </c>
      <c r="D154" s="174" t="s">
        <v>147</v>
      </c>
      <c r="E154" s="175" t="s">
        <v>655</v>
      </c>
      <c r="F154" s="176" t="s">
        <v>656</v>
      </c>
      <c r="G154" s="177" t="s">
        <v>150</v>
      </c>
      <c r="H154" s="178">
        <v>12.96</v>
      </c>
      <c r="I154" s="179"/>
      <c r="J154" s="180">
        <f>ROUND(I154*H154,2)</f>
        <v>0</v>
      </c>
      <c r="K154" s="176" t="s">
        <v>151</v>
      </c>
      <c r="L154" s="38"/>
      <c r="M154" s="181" t="s">
        <v>19</v>
      </c>
      <c r="N154" s="182" t="s">
        <v>49</v>
      </c>
      <c r="O154" s="60"/>
      <c r="P154" s="183">
        <f>O154*H154</f>
        <v>0</v>
      </c>
      <c r="Q154" s="183">
        <v>0</v>
      </c>
      <c r="R154" s="183">
        <f>Q154*H154</f>
        <v>0</v>
      </c>
      <c r="S154" s="183">
        <v>0.032</v>
      </c>
      <c r="T154" s="184">
        <f>S154*H154</f>
        <v>0.41472000000000003</v>
      </c>
      <c r="AR154" s="17" t="s">
        <v>152</v>
      </c>
      <c r="AT154" s="17" t="s">
        <v>147</v>
      </c>
      <c r="AU154" s="17" t="s">
        <v>88</v>
      </c>
      <c r="AY154" s="17" t="s">
        <v>142</v>
      </c>
      <c r="BE154" s="185">
        <f>IF(N154="základní",J154,0)</f>
        <v>0</v>
      </c>
      <c r="BF154" s="185">
        <f>IF(N154="snížená",J154,0)</f>
        <v>0</v>
      </c>
      <c r="BG154" s="185">
        <f>IF(N154="zákl. přenesená",J154,0)</f>
        <v>0</v>
      </c>
      <c r="BH154" s="185">
        <f>IF(N154="sníž. přenesená",J154,0)</f>
        <v>0</v>
      </c>
      <c r="BI154" s="185">
        <f>IF(N154="nulová",J154,0)</f>
        <v>0</v>
      </c>
      <c r="BJ154" s="17" t="s">
        <v>86</v>
      </c>
      <c r="BK154" s="185">
        <f>ROUND(I154*H154,2)</f>
        <v>0</v>
      </c>
      <c r="BL154" s="17" t="s">
        <v>152</v>
      </c>
      <c r="BM154" s="17" t="s">
        <v>657</v>
      </c>
    </row>
    <row r="155" spans="2:47" s="1" customFormat="1" ht="29.25">
      <c r="B155" s="34"/>
      <c r="C155" s="35"/>
      <c r="D155" s="188" t="s">
        <v>214</v>
      </c>
      <c r="E155" s="35"/>
      <c r="F155" s="230" t="s">
        <v>658</v>
      </c>
      <c r="G155" s="35"/>
      <c r="H155" s="35"/>
      <c r="I155" s="103"/>
      <c r="J155" s="35"/>
      <c r="K155" s="35"/>
      <c r="L155" s="38"/>
      <c r="M155" s="231"/>
      <c r="N155" s="60"/>
      <c r="O155" s="60"/>
      <c r="P155" s="60"/>
      <c r="Q155" s="60"/>
      <c r="R155" s="60"/>
      <c r="S155" s="60"/>
      <c r="T155" s="61"/>
      <c r="AT155" s="17" t="s">
        <v>214</v>
      </c>
      <c r="AU155" s="17" t="s">
        <v>88</v>
      </c>
    </row>
    <row r="156" spans="2:47" s="1" customFormat="1" ht="19.5">
      <c r="B156" s="34"/>
      <c r="C156" s="35"/>
      <c r="D156" s="188" t="s">
        <v>216</v>
      </c>
      <c r="E156" s="35"/>
      <c r="F156" s="230" t="s">
        <v>659</v>
      </c>
      <c r="G156" s="35"/>
      <c r="H156" s="35"/>
      <c r="I156" s="103"/>
      <c r="J156" s="35"/>
      <c r="K156" s="35"/>
      <c r="L156" s="38"/>
      <c r="M156" s="231"/>
      <c r="N156" s="60"/>
      <c r="O156" s="60"/>
      <c r="P156" s="60"/>
      <c r="Q156" s="60"/>
      <c r="R156" s="60"/>
      <c r="S156" s="60"/>
      <c r="T156" s="61"/>
      <c r="AT156" s="17" t="s">
        <v>216</v>
      </c>
      <c r="AU156" s="17" t="s">
        <v>88</v>
      </c>
    </row>
    <row r="157" spans="2:51" s="11" customFormat="1" ht="11.25">
      <c r="B157" s="186"/>
      <c r="C157" s="187"/>
      <c r="D157" s="188" t="s">
        <v>155</v>
      </c>
      <c r="E157" s="189" t="s">
        <v>19</v>
      </c>
      <c r="F157" s="190" t="s">
        <v>218</v>
      </c>
      <c r="G157" s="187"/>
      <c r="H157" s="189" t="s">
        <v>19</v>
      </c>
      <c r="I157" s="191"/>
      <c r="J157" s="187"/>
      <c r="K157" s="187"/>
      <c r="L157" s="192"/>
      <c r="M157" s="193"/>
      <c r="N157" s="194"/>
      <c r="O157" s="194"/>
      <c r="P157" s="194"/>
      <c r="Q157" s="194"/>
      <c r="R157" s="194"/>
      <c r="S157" s="194"/>
      <c r="T157" s="195"/>
      <c r="AT157" s="196" t="s">
        <v>155</v>
      </c>
      <c r="AU157" s="196" t="s">
        <v>88</v>
      </c>
      <c r="AV157" s="11" t="s">
        <v>86</v>
      </c>
      <c r="AW157" s="11" t="s">
        <v>38</v>
      </c>
      <c r="AX157" s="11" t="s">
        <v>78</v>
      </c>
      <c r="AY157" s="196" t="s">
        <v>142</v>
      </c>
    </row>
    <row r="158" spans="2:51" s="12" customFormat="1" ht="11.25">
      <c r="B158" s="197"/>
      <c r="C158" s="198"/>
      <c r="D158" s="188" t="s">
        <v>155</v>
      </c>
      <c r="E158" s="199" t="s">
        <v>19</v>
      </c>
      <c r="F158" s="200" t="s">
        <v>225</v>
      </c>
      <c r="G158" s="198"/>
      <c r="H158" s="201">
        <v>12.96</v>
      </c>
      <c r="I158" s="202"/>
      <c r="J158" s="198"/>
      <c r="K158" s="198"/>
      <c r="L158" s="203"/>
      <c r="M158" s="204"/>
      <c r="N158" s="205"/>
      <c r="O158" s="205"/>
      <c r="P158" s="205"/>
      <c r="Q158" s="205"/>
      <c r="R158" s="205"/>
      <c r="S158" s="205"/>
      <c r="T158" s="206"/>
      <c r="AT158" s="207" t="s">
        <v>155</v>
      </c>
      <c r="AU158" s="207" t="s">
        <v>88</v>
      </c>
      <c r="AV158" s="12" t="s">
        <v>88</v>
      </c>
      <c r="AW158" s="12" t="s">
        <v>38</v>
      </c>
      <c r="AX158" s="12" t="s">
        <v>86</v>
      </c>
      <c r="AY158" s="207" t="s">
        <v>142</v>
      </c>
    </row>
    <row r="159" spans="2:65" s="1" customFormat="1" ht="16.5" customHeight="1">
      <c r="B159" s="34"/>
      <c r="C159" s="174" t="s">
        <v>286</v>
      </c>
      <c r="D159" s="174" t="s">
        <v>147</v>
      </c>
      <c r="E159" s="175" t="s">
        <v>660</v>
      </c>
      <c r="F159" s="176" t="s">
        <v>661</v>
      </c>
      <c r="G159" s="177" t="s">
        <v>150</v>
      </c>
      <c r="H159" s="178">
        <v>5.454</v>
      </c>
      <c r="I159" s="179"/>
      <c r="J159" s="180">
        <f>ROUND(I159*H159,2)</f>
        <v>0</v>
      </c>
      <c r="K159" s="176" t="s">
        <v>151</v>
      </c>
      <c r="L159" s="38"/>
      <c r="M159" s="181" t="s">
        <v>19</v>
      </c>
      <c r="N159" s="182" t="s">
        <v>49</v>
      </c>
      <c r="O159" s="60"/>
      <c r="P159" s="183">
        <f>O159*H159</f>
        <v>0</v>
      </c>
      <c r="Q159" s="183">
        <v>0</v>
      </c>
      <c r="R159" s="183">
        <f>Q159*H159</f>
        <v>0</v>
      </c>
      <c r="S159" s="183">
        <v>0.076</v>
      </c>
      <c r="T159" s="184">
        <f>S159*H159</f>
        <v>0.414504</v>
      </c>
      <c r="AR159" s="17" t="s">
        <v>152</v>
      </c>
      <c r="AT159" s="17" t="s">
        <v>147</v>
      </c>
      <c r="AU159" s="17" t="s">
        <v>88</v>
      </c>
      <c r="AY159" s="17" t="s">
        <v>142</v>
      </c>
      <c r="BE159" s="185">
        <f>IF(N159="základní",J159,0)</f>
        <v>0</v>
      </c>
      <c r="BF159" s="185">
        <f>IF(N159="snížená",J159,0)</f>
        <v>0</v>
      </c>
      <c r="BG159" s="185">
        <f>IF(N159="zákl. přenesená",J159,0)</f>
        <v>0</v>
      </c>
      <c r="BH159" s="185">
        <f>IF(N159="sníž. přenesená",J159,0)</f>
        <v>0</v>
      </c>
      <c r="BI159" s="185">
        <f>IF(N159="nulová",J159,0)</f>
        <v>0</v>
      </c>
      <c r="BJ159" s="17" t="s">
        <v>86</v>
      </c>
      <c r="BK159" s="185">
        <f>ROUND(I159*H159,2)</f>
        <v>0</v>
      </c>
      <c r="BL159" s="17" t="s">
        <v>152</v>
      </c>
      <c r="BM159" s="17" t="s">
        <v>662</v>
      </c>
    </row>
    <row r="160" spans="2:47" s="1" customFormat="1" ht="39">
      <c r="B160" s="34"/>
      <c r="C160" s="35"/>
      <c r="D160" s="188" t="s">
        <v>214</v>
      </c>
      <c r="E160" s="35"/>
      <c r="F160" s="230" t="s">
        <v>663</v>
      </c>
      <c r="G160" s="35"/>
      <c r="H160" s="35"/>
      <c r="I160" s="103"/>
      <c r="J160" s="35"/>
      <c r="K160" s="35"/>
      <c r="L160" s="38"/>
      <c r="M160" s="231"/>
      <c r="N160" s="60"/>
      <c r="O160" s="60"/>
      <c r="P160" s="60"/>
      <c r="Q160" s="60"/>
      <c r="R160" s="60"/>
      <c r="S160" s="60"/>
      <c r="T160" s="61"/>
      <c r="AT160" s="17" t="s">
        <v>214</v>
      </c>
      <c r="AU160" s="17" t="s">
        <v>88</v>
      </c>
    </row>
    <row r="161" spans="2:47" s="1" customFormat="1" ht="19.5">
      <c r="B161" s="34"/>
      <c r="C161" s="35"/>
      <c r="D161" s="188" t="s">
        <v>216</v>
      </c>
      <c r="E161" s="35"/>
      <c r="F161" s="230" t="s">
        <v>664</v>
      </c>
      <c r="G161" s="35"/>
      <c r="H161" s="35"/>
      <c r="I161" s="103"/>
      <c r="J161" s="35"/>
      <c r="K161" s="35"/>
      <c r="L161" s="38"/>
      <c r="M161" s="231"/>
      <c r="N161" s="60"/>
      <c r="O161" s="60"/>
      <c r="P161" s="60"/>
      <c r="Q161" s="60"/>
      <c r="R161" s="60"/>
      <c r="S161" s="60"/>
      <c r="T161" s="61"/>
      <c r="AT161" s="17" t="s">
        <v>216</v>
      </c>
      <c r="AU161" s="17" t="s">
        <v>88</v>
      </c>
    </row>
    <row r="162" spans="2:51" s="11" customFormat="1" ht="11.25">
      <c r="B162" s="186"/>
      <c r="C162" s="187"/>
      <c r="D162" s="188" t="s">
        <v>155</v>
      </c>
      <c r="E162" s="189" t="s">
        <v>19</v>
      </c>
      <c r="F162" s="190" t="s">
        <v>218</v>
      </c>
      <c r="G162" s="187"/>
      <c r="H162" s="189" t="s">
        <v>19</v>
      </c>
      <c r="I162" s="191"/>
      <c r="J162" s="187"/>
      <c r="K162" s="187"/>
      <c r="L162" s="192"/>
      <c r="M162" s="193"/>
      <c r="N162" s="194"/>
      <c r="O162" s="194"/>
      <c r="P162" s="194"/>
      <c r="Q162" s="194"/>
      <c r="R162" s="194"/>
      <c r="S162" s="194"/>
      <c r="T162" s="195"/>
      <c r="AT162" s="196" t="s">
        <v>155</v>
      </c>
      <c r="AU162" s="196" t="s">
        <v>88</v>
      </c>
      <c r="AV162" s="11" t="s">
        <v>86</v>
      </c>
      <c r="AW162" s="11" t="s">
        <v>38</v>
      </c>
      <c r="AX162" s="11" t="s">
        <v>78</v>
      </c>
      <c r="AY162" s="196" t="s">
        <v>142</v>
      </c>
    </row>
    <row r="163" spans="2:51" s="12" customFormat="1" ht="11.25">
      <c r="B163" s="197"/>
      <c r="C163" s="198"/>
      <c r="D163" s="188" t="s">
        <v>155</v>
      </c>
      <c r="E163" s="199" t="s">
        <v>19</v>
      </c>
      <c r="F163" s="200" t="s">
        <v>228</v>
      </c>
      <c r="G163" s="198"/>
      <c r="H163" s="201">
        <v>5.454</v>
      </c>
      <c r="I163" s="202"/>
      <c r="J163" s="198"/>
      <c r="K163" s="198"/>
      <c r="L163" s="203"/>
      <c r="M163" s="204"/>
      <c r="N163" s="205"/>
      <c r="O163" s="205"/>
      <c r="P163" s="205"/>
      <c r="Q163" s="205"/>
      <c r="R163" s="205"/>
      <c r="S163" s="205"/>
      <c r="T163" s="206"/>
      <c r="AT163" s="207" t="s">
        <v>155</v>
      </c>
      <c r="AU163" s="207" t="s">
        <v>88</v>
      </c>
      <c r="AV163" s="12" t="s">
        <v>88</v>
      </c>
      <c r="AW163" s="12" t="s">
        <v>38</v>
      </c>
      <c r="AX163" s="12" t="s">
        <v>86</v>
      </c>
      <c r="AY163" s="207" t="s">
        <v>142</v>
      </c>
    </row>
    <row r="164" spans="2:65" s="1" customFormat="1" ht="16.5" customHeight="1">
      <c r="B164" s="34"/>
      <c r="C164" s="174" t="s">
        <v>291</v>
      </c>
      <c r="D164" s="174" t="s">
        <v>147</v>
      </c>
      <c r="E164" s="175" t="s">
        <v>665</v>
      </c>
      <c r="F164" s="176" t="s">
        <v>666</v>
      </c>
      <c r="G164" s="177" t="s">
        <v>150</v>
      </c>
      <c r="H164" s="178">
        <v>9.75</v>
      </c>
      <c r="I164" s="179"/>
      <c r="J164" s="180">
        <f>ROUND(I164*H164,2)</f>
        <v>0</v>
      </c>
      <c r="K164" s="176" t="s">
        <v>151</v>
      </c>
      <c r="L164" s="38"/>
      <c r="M164" s="181" t="s">
        <v>19</v>
      </c>
      <c r="N164" s="182" t="s">
        <v>49</v>
      </c>
      <c r="O164" s="60"/>
      <c r="P164" s="183">
        <f>O164*H164</f>
        <v>0</v>
      </c>
      <c r="Q164" s="183">
        <v>0</v>
      </c>
      <c r="R164" s="183">
        <f>Q164*H164</f>
        <v>0</v>
      </c>
      <c r="S164" s="183">
        <v>0.073</v>
      </c>
      <c r="T164" s="184">
        <f>S164*H164</f>
        <v>0.71175</v>
      </c>
      <c r="AR164" s="17" t="s">
        <v>152</v>
      </c>
      <c r="AT164" s="17" t="s">
        <v>147</v>
      </c>
      <c r="AU164" s="17" t="s">
        <v>88</v>
      </c>
      <c r="AY164" s="17" t="s">
        <v>142</v>
      </c>
      <c r="BE164" s="185">
        <f>IF(N164="základní",J164,0)</f>
        <v>0</v>
      </c>
      <c r="BF164" s="185">
        <f>IF(N164="snížená",J164,0)</f>
        <v>0</v>
      </c>
      <c r="BG164" s="185">
        <f>IF(N164="zákl. přenesená",J164,0)</f>
        <v>0</v>
      </c>
      <c r="BH164" s="185">
        <f>IF(N164="sníž. přenesená",J164,0)</f>
        <v>0</v>
      </c>
      <c r="BI164" s="185">
        <f>IF(N164="nulová",J164,0)</f>
        <v>0</v>
      </c>
      <c r="BJ164" s="17" t="s">
        <v>86</v>
      </c>
      <c r="BK164" s="185">
        <f>ROUND(I164*H164,2)</f>
        <v>0</v>
      </c>
      <c r="BL164" s="17" t="s">
        <v>152</v>
      </c>
      <c r="BM164" s="17" t="s">
        <v>667</v>
      </c>
    </row>
    <row r="165" spans="2:47" s="1" customFormat="1" ht="48.75">
      <c r="B165" s="34"/>
      <c r="C165" s="35"/>
      <c r="D165" s="188" t="s">
        <v>214</v>
      </c>
      <c r="E165" s="35"/>
      <c r="F165" s="230" t="s">
        <v>668</v>
      </c>
      <c r="G165" s="35"/>
      <c r="H165" s="35"/>
      <c r="I165" s="103"/>
      <c r="J165" s="35"/>
      <c r="K165" s="35"/>
      <c r="L165" s="38"/>
      <c r="M165" s="231"/>
      <c r="N165" s="60"/>
      <c r="O165" s="60"/>
      <c r="P165" s="60"/>
      <c r="Q165" s="60"/>
      <c r="R165" s="60"/>
      <c r="S165" s="60"/>
      <c r="T165" s="61"/>
      <c r="AT165" s="17" t="s">
        <v>214</v>
      </c>
      <c r="AU165" s="17" t="s">
        <v>88</v>
      </c>
    </row>
    <row r="166" spans="2:51" s="11" customFormat="1" ht="11.25">
      <c r="B166" s="186"/>
      <c r="C166" s="187"/>
      <c r="D166" s="188" t="s">
        <v>155</v>
      </c>
      <c r="E166" s="189" t="s">
        <v>19</v>
      </c>
      <c r="F166" s="190" t="s">
        <v>218</v>
      </c>
      <c r="G166" s="187"/>
      <c r="H166" s="189" t="s">
        <v>19</v>
      </c>
      <c r="I166" s="191"/>
      <c r="J166" s="187"/>
      <c r="K166" s="187"/>
      <c r="L166" s="192"/>
      <c r="M166" s="193"/>
      <c r="N166" s="194"/>
      <c r="O166" s="194"/>
      <c r="P166" s="194"/>
      <c r="Q166" s="194"/>
      <c r="R166" s="194"/>
      <c r="S166" s="194"/>
      <c r="T166" s="195"/>
      <c r="AT166" s="196" t="s">
        <v>155</v>
      </c>
      <c r="AU166" s="196" t="s">
        <v>88</v>
      </c>
      <c r="AV166" s="11" t="s">
        <v>86</v>
      </c>
      <c r="AW166" s="11" t="s">
        <v>38</v>
      </c>
      <c r="AX166" s="11" t="s">
        <v>78</v>
      </c>
      <c r="AY166" s="196" t="s">
        <v>142</v>
      </c>
    </row>
    <row r="167" spans="2:51" s="12" customFormat="1" ht="11.25">
      <c r="B167" s="197"/>
      <c r="C167" s="198"/>
      <c r="D167" s="188" t="s">
        <v>155</v>
      </c>
      <c r="E167" s="199" t="s">
        <v>19</v>
      </c>
      <c r="F167" s="200" t="s">
        <v>224</v>
      </c>
      <c r="G167" s="198"/>
      <c r="H167" s="201">
        <v>9.75</v>
      </c>
      <c r="I167" s="202"/>
      <c r="J167" s="198"/>
      <c r="K167" s="198"/>
      <c r="L167" s="203"/>
      <c r="M167" s="204"/>
      <c r="N167" s="205"/>
      <c r="O167" s="205"/>
      <c r="P167" s="205"/>
      <c r="Q167" s="205"/>
      <c r="R167" s="205"/>
      <c r="S167" s="205"/>
      <c r="T167" s="206"/>
      <c r="AT167" s="207" t="s">
        <v>155</v>
      </c>
      <c r="AU167" s="207" t="s">
        <v>88</v>
      </c>
      <c r="AV167" s="12" t="s">
        <v>88</v>
      </c>
      <c r="AW167" s="12" t="s">
        <v>38</v>
      </c>
      <c r="AX167" s="12" t="s">
        <v>86</v>
      </c>
      <c r="AY167" s="207" t="s">
        <v>142</v>
      </c>
    </row>
    <row r="168" spans="2:65" s="1" customFormat="1" ht="16.5" customHeight="1">
      <c r="B168" s="34"/>
      <c r="C168" s="174" t="s">
        <v>8</v>
      </c>
      <c r="D168" s="174" t="s">
        <v>147</v>
      </c>
      <c r="E168" s="175" t="s">
        <v>669</v>
      </c>
      <c r="F168" s="176" t="s">
        <v>670</v>
      </c>
      <c r="G168" s="177" t="s">
        <v>150</v>
      </c>
      <c r="H168" s="178">
        <v>386.205</v>
      </c>
      <c r="I168" s="179"/>
      <c r="J168" s="180">
        <f>ROUND(I168*H168,2)</f>
        <v>0</v>
      </c>
      <c r="K168" s="176" t="s">
        <v>151</v>
      </c>
      <c r="L168" s="38"/>
      <c r="M168" s="181" t="s">
        <v>19</v>
      </c>
      <c r="N168" s="182" t="s">
        <v>49</v>
      </c>
      <c r="O168" s="60"/>
      <c r="P168" s="183">
        <f>O168*H168</f>
        <v>0</v>
      </c>
      <c r="Q168" s="183">
        <v>0</v>
      </c>
      <c r="R168" s="183">
        <f>Q168*H168</f>
        <v>0</v>
      </c>
      <c r="S168" s="183">
        <v>0.051</v>
      </c>
      <c r="T168" s="184">
        <f>S168*H168</f>
        <v>19.696454999999997</v>
      </c>
      <c r="AR168" s="17" t="s">
        <v>152</v>
      </c>
      <c r="AT168" s="17" t="s">
        <v>147</v>
      </c>
      <c r="AU168" s="17" t="s">
        <v>88</v>
      </c>
      <c r="AY168" s="17" t="s">
        <v>142</v>
      </c>
      <c r="BE168" s="185">
        <f>IF(N168="základní",J168,0)</f>
        <v>0</v>
      </c>
      <c r="BF168" s="185">
        <f>IF(N168="snížená",J168,0)</f>
        <v>0</v>
      </c>
      <c r="BG168" s="185">
        <f>IF(N168="zákl. přenesená",J168,0)</f>
        <v>0</v>
      </c>
      <c r="BH168" s="185">
        <f>IF(N168="sníž. přenesená",J168,0)</f>
        <v>0</v>
      </c>
      <c r="BI168" s="185">
        <f>IF(N168="nulová",J168,0)</f>
        <v>0</v>
      </c>
      <c r="BJ168" s="17" t="s">
        <v>86</v>
      </c>
      <c r="BK168" s="185">
        <f>ROUND(I168*H168,2)</f>
        <v>0</v>
      </c>
      <c r="BL168" s="17" t="s">
        <v>152</v>
      </c>
      <c r="BM168" s="17" t="s">
        <v>671</v>
      </c>
    </row>
    <row r="169" spans="2:47" s="1" customFormat="1" ht="48.75">
      <c r="B169" s="34"/>
      <c r="C169" s="35"/>
      <c r="D169" s="188" t="s">
        <v>214</v>
      </c>
      <c r="E169" s="35"/>
      <c r="F169" s="230" t="s">
        <v>668</v>
      </c>
      <c r="G169" s="35"/>
      <c r="H169" s="35"/>
      <c r="I169" s="103"/>
      <c r="J169" s="35"/>
      <c r="K169" s="35"/>
      <c r="L169" s="38"/>
      <c r="M169" s="231"/>
      <c r="N169" s="60"/>
      <c r="O169" s="60"/>
      <c r="P169" s="60"/>
      <c r="Q169" s="60"/>
      <c r="R169" s="60"/>
      <c r="S169" s="60"/>
      <c r="T169" s="61"/>
      <c r="AT169" s="17" t="s">
        <v>214</v>
      </c>
      <c r="AU169" s="17" t="s">
        <v>88</v>
      </c>
    </row>
    <row r="170" spans="2:51" s="11" customFormat="1" ht="11.25">
      <c r="B170" s="186"/>
      <c r="C170" s="187"/>
      <c r="D170" s="188" t="s">
        <v>155</v>
      </c>
      <c r="E170" s="189" t="s">
        <v>19</v>
      </c>
      <c r="F170" s="190" t="s">
        <v>218</v>
      </c>
      <c r="G170" s="187"/>
      <c r="H170" s="189" t="s">
        <v>19</v>
      </c>
      <c r="I170" s="191"/>
      <c r="J170" s="187"/>
      <c r="K170" s="187"/>
      <c r="L170" s="192"/>
      <c r="M170" s="193"/>
      <c r="N170" s="194"/>
      <c r="O170" s="194"/>
      <c r="P170" s="194"/>
      <c r="Q170" s="194"/>
      <c r="R170" s="194"/>
      <c r="S170" s="194"/>
      <c r="T170" s="195"/>
      <c r="AT170" s="196" t="s">
        <v>155</v>
      </c>
      <c r="AU170" s="196" t="s">
        <v>88</v>
      </c>
      <c r="AV170" s="11" t="s">
        <v>86</v>
      </c>
      <c r="AW170" s="11" t="s">
        <v>38</v>
      </c>
      <c r="AX170" s="11" t="s">
        <v>78</v>
      </c>
      <c r="AY170" s="196" t="s">
        <v>142</v>
      </c>
    </row>
    <row r="171" spans="2:51" s="12" customFormat="1" ht="11.25">
      <c r="B171" s="197"/>
      <c r="C171" s="198"/>
      <c r="D171" s="188" t="s">
        <v>155</v>
      </c>
      <c r="E171" s="199" t="s">
        <v>19</v>
      </c>
      <c r="F171" s="200" t="s">
        <v>219</v>
      </c>
      <c r="G171" s="198"/>
      <c r="H171" s="201">
        <v>331.905</v>
      </c>
      <c r="I171" s="202"/>
      <c r="J171" s="198"/>
      <c r="K171" s="198"/>
      <c r="L171" s="203"/>
      <c r="M171" s="204"/>
      <c r="N171" s="205"/>
      <c r="O171" s="205"/>
      <c r="P171" s="205"/>
      <c r="Q171" s="205"/>
      <c r="R171" s="205"/>
      <c r="S171" s="205"/>
      <c r="T171" s="206"/>
      <c r="AT171" s="207" t="s">
        <v>155</v>
      </c>
      <c r="AU171" s="207" t="s">
        <v>88</v>
      </c>
      <c r="AV171" s="12" t="s">
        <v>88</v>
      </c>
      <c r="AW171" s="12" t="s">
        <v>38</v>
      </c>
      <c r="AX171" s="12" t="s">
        <v>78</v>
      </c>
      <c r="AY171" s="207" t="s">
        <v>142</v>
      </c>
    </row>
    <row r="172" spans="2:51" s="12" customFormat="1" ht="11.25">
      <c r="B172" s="197"/>
      <c r="C172" s="198"/>
      <c r="D172" s="188" t="s">
        <v>155</v>
      </c>
      <c r="E172" s="199" t="s">
        <v>19</v>
      </c>
      <c r="F172" s="200" t="s">
        <v>221</v>
      </c>
      <c r="G172" s="198"/>
      <c r="H172" s="201">
        <v>30.375</v>
      </c>
      <c r="I172" s="202"/>
      <c r="J172" s="198"/>
      <c r="K172" s="198"/>
      <c r="L172" s="203"/>
      <c r="M172" s="204"/>
      <c r="N172" s="205"/>
      <c r="O172" s="205"/>
      <c r="P172" s="205"/>
      <c r="Q172" s="205"/>
      <c r="R172" s="205"/>
      <c r="S172" s="205"/>
      <c r="T172" s="206"/>
      <c r="AT172" s="207" t="s">
        <v>155</v>
      </c>
      <c r="AU172" s="207" t="s">
        <v>88</v>
      </c>
      <c r="AV172" s="12" t="s">
        <v>88</v>
      </c>
      <c r="AW172" s="12" t="s">
        <v>38</v>
      </c>
      <c r="AX172" s="12" t="s">
        <v>78</v>
      </c>
      <c r="AY172" s="207" t="s">
        <v>142</v>
      </c>
    </row>
    <row r="173" spans="2:51" s="12" customFormat="1" ht="11.25">
      <c r="B173" s="197"/>
      <c r="C173" s="198"/>
      <c r="D173" s="188" t="s">
        <v>155</v>
      </c>
      <c r="E173" s="199" t="s">
        <v>19</v>
      </c>
      <c r="F173" s="200" t="s">
        <v>222</v>
      </c>
      <c r="G173" s="198"/>
      <c r="H173" s="201">
        <v>23.925</v>
      </c>
      <c r="I173" s="202"/>
      <c r="J173" s="198"/>
      <c r="K173" s="198"/>
      <c r="L173" s="203"/>
      <c r="M173" s="204"/>
      <c r="N173" s="205"/>
      <c r="O173" s="205"/>
      <c r="P173" s="205"/>
      <c r="Q173" s="205"/>
      <c r="R173" s="205"/>
      <c r="S173" s="205"/>
      <c r="T173" s="206"/>
      <c r="AT173" s="207" t="s">
        <v>155</v>
      </c>
      <c r="AU173" s="207" t="s">
        <v>88</v>
      </c>
      <c r="AV173" s="12" t="s">
        <v>88</v>
      </c>
      <c r="AW173" s="12" t="s">
        <v>38</v>
      </c>
      <c r="AX173" s="12" t="s">
        <v>78</v>
      </c>
      <c r="AY173" s="207" t="s">
        <v>142</v>
      </c>
    </row>
    <row r="174" spans="2:51" s="14" customFormat="1" ht="11.25">
      <c r="B174" s="219"/>
      <c r="C174" s="220"/>
      <c r="D174" s="188" t="s">
        <v>155</v>
      </c>
      <c r="E174" s="221" t="s">
        <v>19</v>
      </c>
      <c r="F174" s="222" t="s">
        <v>207</v>
      </c>
      <c r="G174" s="220"/>
      <c r="H174" s="223">
        <v>386.205</v>
      </c>
      <c r="I174" s="224"/>
      <c r="J174" s="220"/>
      <c r="K174" s="220"/>
      <c r="L174" s="225"/>
      <c r="M174" s="226"/>
      <c r="N174" s="227"/>
      <c r="O174" s="227"/>
      <c r="P174" s="227"/>
      <c r="Q174" s="227"/>
      <c r="R174" s="227"/>
      <c r="S174" s="227"/>
      <c r="T174" s="228"/>
      <c r="AT174" s="229" t="s">
        <v>155</v>
      </c>
      <c r="AU174" s="229" t="s">
        <v>88</v>
      </c>
      <c r="AV174" s="14" t="s">
        <v>152</v>
      </c>
      <c r="AW174" s="14" t="s">
        <v>38</v>
      </c>
      <c r="AX174" s="14" t="s">
        <v>86</v>
      </c>
      <c r="AY174" s="229" t="s">
        <v>142</v>
      </c>
    </row>
    <row r="175" spans="2:65" s="1" customFormat="1" ht="16.5" customHeight="1">
      <c r="B175" s="34"/>
      <c r="C175" s="174" t="s">
        <v>301</v>
      </c>
      <c r="D175" s="174" t="s">
        <v>147</v>
      </c>
      <c r="E175" s="175" t="s">
        <v>672</v>
      </c>
      <c r="F175" s="176" t="s">
        <v>673</v>
      </c>
      <c r="G175" s="177" t="s">
        <v>150</v>
      </c>
      <c r="H175" s="178">
        <v>146.4</v>
      </c>
      <c r="I175" s="179"/>
      <c r="J175" s="180">
        <f>ROUND(I175*H175,2)</f>
        <v>0</v>
      </c>
      <c r="K175" s="176" t="s">
        <v>151</v>
      </c>
      <c r="L175" s="38"/>
      <c r="M175" s="181" t="s">
        <v>19</v>
      </c>
      <c r="N175" s="182" t="s">
        <v>49</v>
      </c>
      <c r="O175" s="60"/>
      <c r="P175" s="183">
        <f>O175*H175</f>
        <v>0</v>
      </c>
      <c r="Q175" s="183">
        <v>0</v>
      </c>
      <c r="R175" s="183">
        <f>Q175*H175</f>
        <v>0</v>
      </c>
      <c r="S175" s="183">
        <v>0.043</v>
      </c>
      <c r="T175" s="184">
        <f>S175*H175</f>
        <v>6.2951999999999995</v>
      </c>
      <c r="AR175" s="17" t="s">
        <v>152</v>
      </c>
      <c r="AT175" s="17" t="s">
        <v>147</v>
      </c>
      <c r="AU175" s="17" t="s">
        <v>88</v>
      </c>
      <c r="AY175" s="17" t="s">
        <v>142</v>
      </c>
      <c r="BE175" s="185">
        <f>IF(N175="základní",J175,0)</f>
        <v>0</v>
      </c>
      <c r="BF175" s="185">
        <f>IF(N175="snížená",J175,0)</f>
        <v>0</v>
      </c>
      <c r="BG175" s="185">
        <f>IF(N175="zákl. přenesená",J175,0)</f>
        <v>0</v>
      </c>
      <c r="BH175" s="185">
        <f>IF(N175="sníž. přenesená",J175,0)</f>
        <v>0</v>
      </c>
      <c r="BI175" s="185">
        <f>IF(N175="nulová",J175,0)</f>
        <v>0</v>
      </c>
      <c r="BJ175" s="17" t="s">
        <v>86</v>
      </c>
      <c r="BK175" s="185">
        <f>ROUND(I175*H175,2)</f>
        <v>0</v>
      </c>
      <c r="BL175" s="17" t="s">
        <v>152</v>
      </c>
      <c r="BM175" s="17" t="s">
        <v>674</v>
      </c>
    </row>
    <row r="176" spans="2:47" s="1" customFormat="1" ht="48.75">
      <c r="B176" s="34"/>
      <c r="C176" s="35"/>
      <c r="D176" s="188" t="s">
        <v>214</v>
      </c>
      <c r="E176" s="35"/>
      <c r="F176" s="230" t="s">
        <v>668</v>
      </c>
      <c r="G176" s="35"/>
      <c r="H176" s="35"/>
      <c r="I176" s="103"/>
      <c r="J176" s="35"/>
      <c r="K176" s="35"/>
      <c r="L176" s="38"/>
      <c r="M176" s="231"/>
      <c r="N176" s="60"/>
      <c r="O176" s="60"/>
      <c r="P176" s="60"/>
      <c r="Q176" s="60"/>
      <c r="R176" s="60"/>
      <c r="S176" s="60"/>
      <c r="T176" s="61"/>
      <c r="AT176" s="17" t="s">
        <v>214</v>
      </c>
      <c r="AU176" s="17" t="s">
        <v>88</v>
      </c>
    </row>
    <row r="177" spans="2:51" s="11" customFormat="1" ht="11.25">
      <c r="B177" s="186"/>
      <c r="C177" s="187"/>
      <c r="D177" s="188" t="s">
        <v>155</v>
      </c>
      <c r="E177" s="189" t="s">
        <v>19</v>
      </c>
      <c r="F177" s="190" t="s">
        <v>218</v>
      </c>
      <c r="G177" s="187"/>
      <c r="H177" s="189" t="s">
        <v>19</v>
      </c>
      <c r="I177" s="191"/>
      <c r="J177" s="187"/>
      <c r="K177" s="187"/>
      <c r="L177" s="192"/>
      <c r="M177" s="193"/>
      <c r="N177" s="194"/>
      <c r="O177" s="194"/>
      <c r="P177" s="194"/>
      <c r="Q177" s="194"/>
      <c r="R177" s="194"/>
      <c r="S177" s="194"/>
      <c r="T177" s="195"/>
      <c r="AT177" s="196" t="s">
        <v>155</v>
      </c>
      <c r="AU177" s="196" t="s">
        <v>88</v>
      </c>
      <c r="AV177" s="11" t="s">
        <v>86</v>
      </c>
      <c r="AW177" s="11" t="s">
        <v>38</v>
      </c>
      <c r="AX177" s="11" t="s">
        <v>78</v>
      </c>
      <c r="AY177" s="196" t="s">
        <v>142</v>
      </c>
    </row>
    <row r="178" spans="2:51" s="12" customFormat="1" ht="11.25">
      <c r="B178" s="197"/>
      <c r="C178" s="198"/>
      <c r="D178" s="188" t="s">
        <v>155</v>
      </c>
      <c r="E178" s="199" t="s">
        <v>19</v>
      </c>
      <c r="F178" s="200" t="s">
        <v>220</v>
      </c>
      <c r="G178" s="198"/>
      <c r="H178" s="201">
        <v>105</v>
      </c>
      <c r="I178" s="202"/>
      <c r="J178" s="198"/>
      <c r="K178" s="198"/>
      <c r="L178" s="203"/>
      <c r="M178" s="204"/>
      <c r="N178" s="205"/>
      <c r="O178" s="205"/>
      <c r="P178" s="205"/>
      <c r="Q178" s="205"/>
      <c r="R178" s="205"/>
      <c r="S178" s="205"/>
      <c r="T178" s="206"/>
      <c r="AT178" s="207" t="s">
        <v>155</v>
      </c>
      <c r="AU178" s="207" t="s">
        <v>88</v>
      </c>
      <c r="AV178" s="12" t="s">
        <v>88</v>
      </c>
      <c r="AW178" s="12" t="s">
        <v>38</v>
      </c>
      <c r="AX178" s="12" t="s">
        <v>78</v>
      </c>
      <c r="AY178" s="207" t="s">
        <v>142</v>
      </c>
    </row>
    <row r="179" spans="2:51" s="12" customFormat="1" ht="11.25">
      <c r="B179" s="197"/>
      <c r="C179" s="198"/>
      <c r="D179" s="188" t="s">
        <v>155</v>
      </c>
      <c r="E179" s="199" t="s">
        <v>19</v>
      </c>
      <c r="F179" s="200" t="s">
        <v>223</v>
      </c>
      <c r="G179" s="198"/>
      <c r="H179" s="201">
        <v>41.4</v>
      </c>
      <c r="I179" s="202"/>
      <c r="J179" s="198"/>
      <c r="K179" s="198"/>
      <c r="L179" s="203"/>
      <c r="M179" s="204"/>
      <c r="N179" s="205"/>
      <c r="O179" s="205"/>
      <c r="P179" s="205"/>
      <c r="Q179" s="205"/>
      <c r="R179" s="205"/>
      <c r="S179" s="205"/>
      <c r="T179" s="206"/>
      <c r="AT179" s="207" t="s">
        <v>155</v>
      </c>
      <c r="AU179" s="207" t="s">
        <v>88</v>
      </c>
      <c r="AV179" s="12" t="s">
        <v>88</v>
      </c>
      <c r="AW179" s="12" t="s">
        <v>38</v>
      </c>
      <c r="AX179" s="12" t="s">
        <v>78</v>
      </c>
      <c r="AY179" s="207" t="s">
        <v>142</v>
      </c>
    </row>
    <row r="180" spans="2:51" s="14" customFormat="1" ht="11.25">
      <c r="B180" s="219"/>
      <c r="C180" s="220"/>
      <c r="D180" s="188" t="s">
        <v>155</v>
      </c>
      <c r="E180" s="221" t="s">
        <v>19</v>
      </c>
      <c r="F180" s="222" t="s">
        <v>207</v>
      </c>
      <c r="G180" s="220"/>
      <c r="H180" s="223">
        <v>146.4</v>
      </c>
      <c r="I180" s="224"/>
      <c r="J180" s="220"/>
      <c r="K180" s="220"/>
      <c r="L180" s="225"/>
      <c r="M180" s="226"/>
      <c r="N180" s="227"/>
      <c r="O180" s="227"/>
      <c r="P180" s="227"/>
      <c r="Q180" s="227"/>
      <c r="R180" s="227"/>
      <c r="S180" s="227"/>
      <c r="T180" s="228"/>
      <c r="AT180" s="229" t="s">
        <v>155</v>
      </c>
      <c r="AU180" s="229" t="s">
        <v>88</v>
      </c>
      <c r="AV180" s="14" t="s">
        <v>152</v>
      </c>
      <c r="AW180" s="14" t="s">
        <v>38</v>
      </c>
      <c r="AX180" s="14" t="s">
        <v>86</v>
      </c>
      <c r="AY180" s="229" t="s">
        <v>142</v>
      </c>
    </row>
    <row r="181" spans="2:65" s="1" customFormat="1" ht="16.5" customHeight="1">
      <c r="B181" s="34"/>
      <c r="C181" s="174" t="s">
        <v>311</v>
      </c>
      <c r="D181" s="174" t="s">
        <v>147</v>
      </c>
      <c r="E181" s="175" t="s">
        <v>675</v>
      </c>
      <c r="F181" s="176" t="s">
        <v>676</v>
      </c>
      <c r="G181" s="177" t="s">
        <v>150</v>
      </c>
      <c r="H181" s="178">
        <v>7.128</v>
      </c>
      <c r="I181" s="179"/>
      <c r="J181" s="180">
        <f>ROUND(I181*H181,2)</f>
        <v>0</v>
      </c>
      <c r="K181" s="176" t="s">
        <v>151</v>
      </c>
      <c r="L181" s="38"/>
      <c r="M181" s="181" t="s">
        <v>19</v>
      </c>
      <c r="N181" s="182" t="s">
        <v>49</v>
      </c>
      <c r="O181" s="60"/>
      <c r="P181" s="183">
        <f>O181*H181</f>
        <v>0</v>
      </c>
      <c r="Q181" s="183">
        <v>0</v>
      </c>
      <c r="R181" s="183">
        <f>Q181*H181</f>
        <v>0</v>
      </c>
      <c r="S181" s="183">
        <v>0.062</v>
      </c>
      <c r="T181" s="184">
        <f>S181*H181</f>
        <v>0.441936</v>
      </c>
      <c r="AR181" s="17" t="s">
        <v>152</v>
      </c>
      <c r="AT181" s="17" t="s">
        <v>147</v>
      </c>
      <c r="AU181" s="17" t="s">
        <v>88</v>
      </c>
      <c r="AY181" s="17" t="s">
        <v>142</v>
      </c>
      <c r="BE181" s="185">
        <f>IF(N181="základní",J181,0)</f>
        <v>0</v>
      </c>
      <c r="BF181" s="185">
        <f>IF(N181="snížená",J181,0)</f>
        <v>0</v>
      </c>
      <c r="BG181" s="185">
        <f>IF(N181="zákl. přenesená",J181,0)</f>
        <v>0</v>
      </c>
      <c r="BH181" s="185">
        <f>IF(N181="sníž. přenesená",J181,0)</f>
        <v>0</v>
      </c>
      <c r="BI181" s="185">
        <f>IF(N181="nulová",J181,0)</f>
        <v>0</v>
      </c>
      <c r="BJ181" s="17" t="s">
        <v>86</v>
      </c>
      <c r="BK181" s="185">
        <f>ROUND(I181*H181,2)</f>
        <v>0</v>
      </c>
      <c r="BL181" s="17" t="s">
        <v>152</v>
      </c>
      <c r="BM181" s="17" t="s">
        <v>677</v>
      </c>
    </row>
    <row r="182" spans="2:47" s="1" customFormat="1" ht="48.75">
      <c r="B182" s="34"/>
      <c r="C182" s="35"/>
      <c r="D182" s="188" t="s">
        <v>214</v>
      </c>
      <c r="E182" s="35"/>
      <c r="F182" s="230" t="s">
        <v>668</v>
      </c>
      <c r="G182" s="35"/>
      <c r="H182" s="35"/>
      <c r="I182" s="103"/>
      <c r="J182" s="35"/>
      <c r="K182" s="35"/>
      <c r="L182" s="38"/>
      <c r="M182" s="231"/>
      <c r="N182" s="60"/>
      <c r="O182" s="60"/>
      <c r="P182" s="60"/>
      <c r="Q182" s="60"/>
      <c r="R182" s="60"/>
      <c r="S182" s="60"/>
      <c r="T182" s="61"/>
      <c r="AT182" s="17" t="s">
        <v>214</v>
      </c>
      <c r="AU182" s="17" t="s">
        <v>88</v>
      </c>
    </row>
    <row r="183" spans="2:51" s="11" customFormat="1" ht="11.25">
      <c r="B183" s="186"/>
      <c r="C183" s="187"/>
      <c r="D183" s="188" t="s">
        <v>155</v>
      </c>
      <c r="E183" s="189" t="s">
        <v>19</v>
      </c>
      <c r="F183" s="190" t="s">
        <v>218</v>
      </c>
      <c r="G183" s="187"/>
      <c r="H183" s="189" t="s">
        <v>19</v>
      </c>
      <c r="I183" s="191"/>
      <c r="J183" s="187"/>
      <c r="K183" s="187"/>
      <c r="L183" s="192"/>
      <c r="M183" s="193"/>
      <c r="N183" s="194"/>
      <c r="O183" s="194"/>
      <c r="P183" s="194"/>
      <c r="Q183" s="194"/>
      <c r="R183" s="194"/>
      <c r="S183" s="194"/>
      <c r="T183" s="195"/>
      <c r="AT183" s="196" t="s">
        <v>155</v>
      </c>
      <c r="AU183" s="196" t="s">
        <v>88</v>
      </c>
      <c r="AV183" s="11" t="s">
        <v>86</v>
      </c>
      <c r="AW183" s="11" t="s">
        <v>38</v>
      </c>
      <c r="AX183" s="11" t="s">
        <v>78</v>
      </c>
      <c r="AY183" s="196" t="s">
        <v>142</v>
      </c>
    </row>
    <row r="184" spans="2:51" s="12" customFormat="1" ht="11.25">
      <c r="B184" s="197"/>
      <c r="C184" s="198"/>
      <c r="D184" s="188" t="s">
        <v>155</v>
      </c>
      <c r="E184" s="199" t="s">
        <v>19</v>
      </c>
      <c r="F184" s="200" t="s">
        <v>226</v>
      </c>
      <c r="G184" s="198"/>
      <c r="H184" s="201">
        <v>3.698</v>
      </c>
      <c r="I184" s="202"/>
      <c r="J184" s="198"/>
      <c r="K184" s="198"/>
      <c r="L184" s="203"/>
      <c r="M184" s="204"/>
      <c r="N184" s="205"/>
      <c r="O184" s="205"/>
      <c r="P184" s="205"/>
      <c r="Q184" s="205"/>
      <c r="R184" s="205"/>
      <c r="S184" s="205"/>
      <c r="T184" s="206"/>
      <c r="AT184" s="207" t="s">
        <v>155</v>
      </c>
      <c r="AU184" s="207" t="s">
        <v>88</v>
      </c>
      <c r="AV184" s="12" t="s">
        <v>88</v>
      </c>
      <c r="AW184" s="12" t="s">
        <v>38</v>
      </c>
      <c r="AX184" s="12" t="s">
        <v>78</v>
      </c>
      <c r="AY184" s="207" t="s">
        <v>142</v>
      </c>
    </row>
    <row r="185" spans="2:51" s="12" customFormat="1" ht="11.25">
      <c r="B185" s="197"/>
      <c r="C185" s="198"/>
      <c r="D185" s="188" t="s">
        <v>155</v>
      </c>
      <c r="E185" s="199" t="s">
        <v>19</v>
      </c>
      <c r="F185" s="200" t="s">
        <v>227</v>
      </c>
      <c r="G185" s="198"/>
      <c r="H185" s="201">
        <v>3.43</v>
      </c>
      <c r="I185" s="202"/>
      <c r="J185" s="198"/>
      <c r="K185" s="198"/>
      <c r="L185" s="203"/>
      <c r="M185" s="204"/>
      <c r="N185" s="205"/>
      <c r="O185" s="205"/>
      <c r="P185" s="205"/>
      <c r="Q185" s="205"/>
      <c r="R185" s="205"/>
      <c r="S185" s="205"/>
      <c r="T185" s="206"/>
      <c r="AT185" s="207" t="s">
        <v>155</v>
      </c>
      <c r="AU185" s="207" t="s">
        <v>88</v>
      </c>
      <c r="AV185" s="12" t="s">
        <v>88</v>
      </c>
      <c r="AW185" s="12" t="s">
        <v>38</v>
      </c>
      <c r="AX185" s="12" t="s">
        <v>78</v>
      </c>
      <c r="AY185" s="207" t="s">
        <v>142</v>
      </c>
    </row>
    <row r="186" spans="2:51" s="14" customFormat="1" ht="11.25">
      <c r="B186" s="219"/>
      <c r="C186" s="220"/>
      <c r="D186" s="188" t="s">
        <v>155</v>
      </c>
      <c r="E186" s="221" t="s">
        <v>19</v>
      </c>
      <c r="F186" s="222" t="s">
        <v>207</v>
      </c>
      <c r="G186" s="220"/>
      <c r="H186" s="223">
        <v>7.128</v>
      </c>
      <c r="I186" s="224"/>
      <c r="J186" s="220"/>
      <c r="K186" s="220"/>
      <c r="L186" s="225"/>
      <c r="M186" s="226"/>
      <c r="N186" s="227"/>
      <c r="O186" s="227"/>
      <c r="P186" s="227"/>
      <c r="Q186" s="227"/>
      <c r="R186" s="227"/>
      <c r="S186" s="227"/>
      <c r="T186" s="228"/>
      <c r="AT186" s="229" t="s">
        <v>155</v>
      </c>
      <c r="AU186" s="229" t="s">
        <v>88</v>
      </c>
      <c r="AV186" s="14" t="s">
        <v>152</v>
      </c>
      <c r="AW186" s="14" t="s">
        <v>38</v>
      </c>
      <c r="AX186" s="14" t="s">
        <v>86</v>
      </c>
      <c r="AY186" s="229" t="s">
        <v>142</v>
      </c>
    </row>
    <row r="187" spans="2:63" s="10" customFormat="1" ht="22.9" customHeight="1">
      <c r="B187" s="158"/>
      <c r="C187" s="159"/>
      <c r="D187" s="160" t="s">
        <v>77</v>
      </c>
      <c r="E187" s="172" t="s">
        <v>413</v>
      </c>
      <c r="F187" s="172" t="s">
        <v>414</v>
      </c>
      <c r="G187" s="159"/>
      <c r="H187" s="159"/>
      <c r="I187" s="162"/>
      <c r="J187" s="173">
        <f>BK187</f>
        <v>0</v>
      </c>
      <c r="K187" s="159"/>
      <c r="L187" s="164"/>
      <c r="M187" s="165"/>
      <c r="N187" s="166"/>
      <c r="O187" s="166"/>
      <c r="P187" s="167">
        <f>SUM(P188:P196)</f>
        <v>0</v>
      </c>
      <c r="Q187" s="166"/>
      <c r="R187" s="167">
        <f>SUM(R188:R196)</f>
        <v>0</v>
      </c>
      <c r="S187" s="166"/>
      <c r="T187" s="168">
        <f>SUM(T188:T196)</f>
        <v>0</v>
      </c>
      <c r="AR187" s="169" t="s">
        <v>86</v>
      </c>
      <c r="AT187" s="170" t="s">
        <v>77</v>
      </c>
      <c r="AU187" s="170" t="s">
        <v>86</v>
      </c>
      <c r="AY187" s="169" t="s">
        <v>142</v>
      </c>
      <c r="BK187" s="171">
        <f>SUM(BK188:BK196)</f>
        <v>0</v>
      </c>
    </row>
    <row r="188" spans="2:65" s="1" customFormat="1" ht="22.5" customHeight="1">
      <c r="B188" s="34"/>
      <c r="C188" s="174" t="s">
        <v>318</v>
      </c>
      <c r="D188" s="174" t="s">
        <v>147</v>
      </c>
      <c r="E188" s="175" t="s">
        <v>416</v>
      </c>
      <c r="F188" s="176" t="s">
        <v>417</v>
      </c>
      <c r="G188" s="177" t="s">
        <v>418</v>
      </c>
      <c r="H188" s="178">
        <v>29.419</v>
      </c>
      <c r="I188" s="179"/>
      <c r="J188" s="180">
        <f>ROUND(I188*H188,2)</f>
        <v>0</v>
      </c>
      <c r="K188" s="176" t="s">
        <v>151</v>
      </c>
      <c r="L188" s="38"/>
      <c r="M188" s="181" t="s">
        <v>19</v>
      </c>
      <c r="N188" s="182" t="s">
        <v>49</v>
      </c>
      <c r="O188" s="60"/>
      <c r="P188" s="183">
        <f>O188*H188</f>
        <v>0</v>
      </c>
      <c r="Q188" s="183">
        <v>0</v>
      </c>
      <c r="R188" s="183">
        <f>Q188*H188</f>
        <v>0</v>
      </c>
      <c r="S188" s="183">
        <v>0</v>
      </c>
      <c r="T188" s="184">
        <f>S188*H188</f>
        <v>0</v>
      </c>
      <c r="AR188" s="17" t="s">
        <v>152</v>
      </c>
      <c r="AT188" s="17" t="s">
        <v>147</v>
      </c>
      <c r="AU188" s="17" t="s">
        <v>88</v>
      </c>
      <c r="AY188" s="17" t="s">
        <v>142</v>
      </c>
      <c r="BE188" s="185">
        <f>IF(N188="základní",J188,0)</f>
        <v>0</v>
      </c>
      <c r="BF188" s="185">
        <f>IF(N188="snížená",J188,0)</f>
        <v>0</v>
      </c>
      <c r="BG188" s="185">
        <f>IF(N188="zákl. přenesená",J188,0)</f>
        <v>0</v>
      </c>
      <c r="BH188" s="185">
        <f>IF(N188="sníž. přenesená",J188,0)</f>
        <v>0</v>
      </c>
      <c r="BI188" s="185">
        <f>IF(N188="nulová",J188,0)</f>
        <v>0</v>
      </c>
      <c r="BJ188" s="17" t="s">
        <v>86</v>
      </c>
      <c r="BK188" s="185">
        <f>ROUND(I188*H188,2)</f>
        <v>0</v>
      </c>
      <c r="BL188" s="17" t="s">
        <v>152</v>
      </c>
      <c r="BM188" s="17" t="s">
        <v>678</v>
      </c>
    </row>
    <row r="189" spans="2:47" s="1" customFormat="1" ht="107.25">
      <c r="B189" s="34"/>
      <c r="C189" s="35"/>
      <c r="D189" s="188" t="s">
        <v>214</v>
      </c>
      <c r="E189" s="35"/>
      <c r="F189" s="230" t="s">
        <v>420</v>
      </c>
      <c r="G189" s="35"/>
      <c r="H189" s="35"/>
      <c r="I189" s="103"/>
      <c r="J189" s="35"/>
      <c r="K189" s="35"/>
      <c r="L189" s="38"/>
      <c r="M189" s="231"/>
      <c r="N189" s="60"/>
      <c r="O189" s="60"/>
      <c r="P189" s="60"/>
      <c r="Q189" s="60"/>
      <c r="R189" s="60"/>
      <c r="S189" s="60"/>
      <c r="T189" s="61"/>
      <c r="AT189" s="17" t="s">
        <v>214</v>
      </c>
      <c r="AU189" s="17" t="s">
        <v>88</v>
      </c>
    </row>
    <row r="190" spans="2:65" s="1" customFormat="1" ht="16.5" customHeight="1">
      <c r="B190" s="34"/>
      <c r="C190" s="174" t="s">
        <v>322</v>
      </c>
      <c r="D190" s="174" t="s">
        <v>147</v>
      </c>
      <c r="E190" s="175" t="s">
        <v>422</v>
      </c>
      <c r="F190" s="176" t="s">
        <v>423</v>
      </c>
      <c r="G190" s="177" t="s">
        <v>418</v>
      </c>
      <c r="H190" s="178">
        <v>29.419</v>
      </c>
      <c r="I190" s="179"/>
      <c r="J190" s="180">
        <f>ROUND(I190*H190,2)</f>
        <v>0</v>
      </c>
      <c r="K190" s="176" t="s">
        <v>151</v>
      </c>
      <c r="L190" s="38"/>
      <c r="M190" s="181" t="s">
        <v>19</v>
      </c>
      <c r="N190" s="182" t="s">
        <v>49</v>
      </c>
      <c r="O190" s="60"/>
      <c r="P190" s="183">
        <f>O190*H190</f>
        <v>0</v>
      </c>
      <c r="Q190" s="183">
        <v>0</v>
      </c>
      <c r="R190" s="183">
        <f>Q190*H190</f>
        <v>0</v>
      </c>
      <c r="S190" s="183">
        <v>0</v>
      </c>
      <c r="T190" s="184">
        <f>S190*H190</f>
        <v>0</v>
      </c>
      <c r="AR190" s="17" t="s">
        <v>152</v>
      </c>
      <c r="AT190" s="17" t="s">
        <v>147</v>
      </c>
      <c r="AU190" s="17" t="s">
        <v>88</v>
      </c>
      <c r="AY190" s="17" t="s">
        <v>142</v>
      </c>
      <c r="BE190" s="185">
        <f>IF(N190="základní",J190,0)</f>
        <v>0</v>
      </c>
      <c r="BF190" s="185">
        <f>IF(N190="snížená",J190,0)</f>
        <v>0</v>
      </c>
      <c r="BG190" s="185">
        <f>IF(N190="zákl. přenesená",J190,0)</f>
        <v>0</v>
      </c>
      <c r="BH190" s="185">
        <f>IF(N190="sníž. přenesená",J190,0)</f>
        <v>0</v>
      </c>
      <c r="BI190" s="185">
        <f>IF(N190="nulová",J190,0)</f>
        <v>0</v>
      </c>
      <c r="BJ190" s="17" t="s">
        <v>86</v>
      </c>
      <c r="BK190" s="185">
        <f>ROUND(I190*H190,2)</f>
        <v>0</v>
      </c>
      <c r="BL190" s="17" t="s">
        <v>152</v>
      </c>
      <c r="BM190" s="17" t="s">
        <v>679</v>
      </c>
    </row>
    <row r="191" spans="2:47" s="1" customFormat="1" ht="68.25">
      <c r="B191" s="34"/>
      <c r="C191" s="35"/>
      <c r="D191" s="188" t="s">
        <v>214</v>
      </c>
      <c r="E191" s="35"/>
      <c r="F191" s="230" t="s">
        <v>425</v>
      </c>
      <c r="G191" s="35"/>
      <c r="H191" s="35"/>
      <c r="I191" s="103"/>
      <c r="J191" s="35"/>
      <c r="K191" s="35"/>
      <c r="L191" s="38"/>
      <c r="M191" s="231"/>
      <c r="N191" s="60"/>
      <c r="O191" s="60"/>
      <c r="P191" s="60"/>
      <c r="Q191" s="60"/>
      <c r="R191" s="60"/>
      <c r="S191" s="60"/>
      <c r="T191" s="61"/>
      <c r="AT191" s="17" t="s">
        <v>214</v>
      </c>
      <c r="AU191" s="17" t="s">
        <v>88</v>
      </c>
    </row>
    <row r="192" spans="2:65" s="1" customFormat="1" ht="22.5" customHeight="1">
      <c r="B192" s="34"/>
      <c r="C192" s="174" t="s">
        <v>330</v>
      </c>
      <c r="D192" s="174" t="s">
        <v>147</v>
      </c>
      <c r="E192" s="175" t="s">
        <v>427</v>
      </c>
      <c r="F192" s="176" t="s">
        <v>428</v>
      </c>
      <c r="G192" s="177" t="s">
        <v>418</v>
      </c>
      <c r="H192" s="178">
        <v>558.961</v>
      </c>
      <c r="I192" s="179"/>
      <c r="J192" s="180">
        <f>ROUND(I192*H192,2)</f>
        <v>0</v>
      </c>
      <c r="K192" s="176" t="s">
        <v>151</v>
      </c>
      <c r="L192" s="38"/>
      <c r="M192" s="181" t="s">
        <v>19</v>
      </c>
      <c r="N192" s="182" t="s">
        <v>49</v>
      </c>
      <c r="O192" s="60"/>
      <c r="P192" s="183">
        <f>O192*H192</f>
        <v>0</v>
      </c>
      <c r="Q192" s="183">
        <v>0</v>
      </c>
      <c r="R192" s="183">
        <f>Q192*H192</f>
        <v>0</v>
      </c>
      <c r="S192" s="183">
        <v>0</v>
      </c>
      <c r="T192" s="184">
        <f>S192*H192</f>
        <v>0</v>
      </c>
      <c r="AR192" s="17" t="s">
        <v>152</v>
      </c>
      <c r="AT192" s="17" t="s">
        <v>147</v>
      </c>
      <c r="AU192" s="17" t="s">
        <v>88</v>
      </c>
      <c r="AY192" s="17" t="s">
        <v>142</v>
      </c>
      <c r="BE192" s="185">
        <f>IF(N192="základní",J192,0)</f>
        <v>0</v>
      </c>
      <c r="BF192" s="185">
        <f>IF(N192="snížená",J192,0)</f>
        <v>0</v>
      </c>
      <c r="BG192" s="185">
        <f>IF(N192="zákl. přenesená",J192,0)</f>
        <v>0</v>
      </c>
      <c r="BH192" s="185">
        <f>IF(N192="sníž. přenesená",J192,0)</f>
        <v>0</v>
      </c>
      <c r="BI192" s="185">
        <f>IF(N192="nulová",J192,0)</f>
        <v>0</v>
      </c>
      <c r="BJ192" s="17" t="s">
        <v>86</v>
      </c>
      <c r="BK192" s="185">
        <f>ROUND(I192*H192,2)</f>
        <v>0</v>
      </c>
      <c r="BL192" s="17" t="s">
        <v>152</v>
      </c>
      <c r="BM192" s="17" t="s">
        <v>680</v>
      </c>
    </row>
    <row r="193" spans="2:47" s="1" customFormat="1" ht="78">
      <c r="B193" s="34"/>
      <c r="C193" s="35"/>
      <c r="D193" s="188" t="s">
        <v>214</v>
      </c>
      <c r="E193" s="35"/>
      <c r="F193" s="230" t="s">
        <v>430</v>
      </c>
      <c r="G193" s="35"/>
      <c r="H193" s="35"/>
      <c r="I193" s="103"/>
      <c r="J193" s="35"/>
      <c r="K193" s="35"/>
      <c r="L193" s="38"/>
      <c r="M193" s="231"/>
      <c r="N193" s="60"/>
      <c r="O193" s="60"/>
      <c r="P193" s="60"/>
      <c r="Q193" s="60"/>
      <c r="R193" s="60"/>
      <c r="S193" s="60"/>
      <c r="T193" s="61"/>
      <c r="AT193" s="17" t="s">
        <v>214</v>
      </c>
      <c r="AU193" s="17" t="s">
        <v>88</v>
      </c>
    </row>
    <row r="194" spans="2:51" s="12" customFormat="1" ht="11.25">
      <c r="B194" s="197"/>
      <c r="C194" s="198"/>
      <c r="D194" s="188" t="s">
        <v>155</v>
      </c>
      <c r="E194" s="198"/>
      <c r="F194" s="200" t="s">
        <v>681</v>
      </c>
      <c r="G194" s="198"/>
      <c r="H194" s="201">
        <v>558.961</v>
      </c>
      <c r="I194" s="202"/>
      <c r="J194" s="198"/>
      <c r="K194" s="198"/>
      <c r="L194" s="203"/>
      <c r="M194" s="204"/>
      <c r="N194" s="205"/>
      <c r="O194" s="205"/>
      <c r="P194" s="205"/>
      <c r="Q194" s="205"/>
      <c r="R194" s="205"/>
      <c r="S194" s="205"/>
      <c r="T194" s="206"/>
      <c r="AT194" s="207" t="s">
        <v>155</v>
      </c>
      <c r="AU194" s="207" t="s">
        <v>88</v>
      </c>
      <c r="AV194" s="12" t="s">
        <v>88</v>
      </c>
      <c r="AW194" s="12" t="s">
        <v>4</v>
      </c>
      <c r="AX194" s="12" t="s">
        <v>86</v>
      </c>
      <c r="AY194" s="207" t="s">
        <v>142</v>
      </c>
    </row>
    <row r="195" spans="2:65" s="1" customFormat="1" ht="22.5" customHeight="1">
      <c r="B195" s="34"/>
      <c r="C195" s="174" t="s">
        <v>7</v>
      </c>
      <c r="D195" s="174" t="s">
        <v>147</v>
      </c>
      <c r="E195" s="175" t="s">
        <v>433</v>
      </c>
      <c r="F195" s="176" t="s">
        <v>434</v>
      </c>
      <c r="G195" s="177" t="s">
        <v>418</v>
      </c>
      <c r="H195" s="178">
        <v>29.419</v>
      </c>
      <c r="I195" s="179"/>
      <c r="J195" s="180">
        <f>ROUND(I195*H195,2)</f>
        <v>0</v>
      </c>
      <c r="K195" s="176" t="s">
        <v>151</v>
      </c>
      <c r="L195" s="38"/>
      <c r="M195" s="181" t="s">
        <v>19</v>
      </c>
      <c r="N195" s="182" t="s">
        <v>49</v>
      </c>
      <c r="O195" s="60"/>
      <c r="P195" s="183">
        <f>O195*H195</f>
        <v>0</v>
      </c>
      <c r="Q195" s="183">
        <v>0</v>
      </c>
      <c r="R195" s="183">
        <f>Q195*H195</f>
        <v>0</v>
      </c>
      <c r="S195" s="183">
        <v>0</v>
      </c>
      <c r="T195" s="184">
        <f>S195*H195</f>
        <v>0</v>
      </c>
      <c r="AR195" s="17" t="s">
        <v>152</v>
      </c>
      <c r="AT195" s="17" t="s">
        <v>147</v>
      </c>
      <c r="AU195" s="17" t="s">
        <v>88</v>
      </c>
      <c r="AY195" s="17" t="s">
        <v>142</v>
      </c>
      <c r="BE195" s="185">
        <f>IF(N195="základní",J195,0)</f>
        <v>0</v>
      </c>
      <c r="BF195" s="185">
        <f>IF(N195="snížená",J195,0)</f>
        <v>0</v>
      </c>
      <c r="BG195" s="185">
        <f>IF(N195="zákl. přenesená",J195,0)</f>
        <v>0</v>
      </c>
      <c r="BH195" s="185">
        <f>IF(N195="sníž. přenesená",J195,0)</f>
        <v>0</v>
      </c>
      <c r="BI195" s="185">
        <f>IF(N195="nulová",J195,0)</f>
        <v>0</v>
      </c>
      <c r="BJ195" s="17" t="s">
        <v>86</v>
      </c>
      <c r="BK195" s="185">
        <f>ROUND(I195*H195,2)</f>
        <v>0</v>
      </c>
      <c r="BL195" s="17" t="s">
        <v>152</v>
      </c>
      <c r="BM195" s="17" t="s">
        <v>682</v>
      </c>
    </row>
    <row r="196" spans="2:47" s="1" customFormat="1" ht="58.5">
      <c r="B196" s="34"/>
      <c r="C196" s="35"/>
      <c r="D196" s="188" t="s">
        <v>214</v>
      </c>
      <c r="E196" s="35"/>
      <c r="F196" s="230" t="s">
        <v>436</v>
      </c>
      <c r="G196" s="35"/>
      <c r="H196" s="35"/>
      <c r="I196" s="103"/>
      <c r="J196" s="35"/>
      <c r="K196" s="35"/>
      <c r="L196" s="38"/>
      <c r="M196" s="231"/>
      <c r="N196" s="60"/>
      <c r="O196" s="60"/>
      <c r="P196" s="60"/>
      <c r="Q196" s="60"/>
      <c r="R196" s="60"/>
      <c r="S196" s="60"/>
      <c r="T196" s="61"/>
      <c r="AT196" s="17" t="s">
        <v>214</v>
      </c>
      <c r="AU196" s="17" t="s">
        <v>88</v>
      </c>
    </row>
    <row r="197" spans="2:63" s="10" customFormat="1" ht="22.9" customHeight="1">
      <c r="B197" s="158"/>
      <c r="C197" s="159"/>
      <c r="D197" s="160" t="s">
        <v>77</v>
      </c>
      <c r="E197" s="172" t="s">
        <v>441</v>
      </c>
      <c r="F197" s="172" t="s">
        <v>442</v>
      </c>
      <c r="G197" s="159"/>
      <c r="H197" s="159"/>
      <c r="I197" s="162"/>
      <c r="J197" s="173">
        <f>BK197</f>
        <v>0</v>
      </c>
      <c r="K197" s="159"/>
      <c r="L197" s="164"/>
      <c r="M197" s="165"/>
      <c r="N197" s="166"/>
      <c r="O197" s="166"/>
      <c r="P197" s="167">
        <f>SUM(P198:P199)</f>
        <v>0</v>
      </c>
      <c r="Q197" s="166"/>
      <c r="R197" s="167">
        <f>SUM(R198:R199)</f>
        <v>0</v>
      </c>
      <c r="S197" s="166"/>
      <c r="T197" s="168">
        <f>SUM(T198:T199)</f>
        <v>0</v>
      </c>
      <c r="AR197" s="169" t="s">
        <v>86</v>
      </c>
      <c r="AT197" s="170" t="s">
        <v>77</v>
      </c>
      <c r="AU197" s="170" t="s">
        <v>86</v>
      </c>
      <c r="AY197" s="169" t="s">
        <v>142</v>
      </c>
      <c r="BK197" s="171">
        <f>SUM(BK198:BK199)</f>
        <v>0</v>
      </c>
    </row>
    <row r="198" spans="2:65" s="1" customFormat="1" ht="22.5" customHeight="1">
      <c r="B198" s="34"/>
      <c r="C198" s="174" t="s">
        <v>343</v>
      </c>
      <c r="D198" s="174" t="s">
        <v>147</v>
      </c>
      <c r="E198" s="175" t="s">
        <v>444</v>
      </c>
      <c r="F198" s="176" t="s">
        <v>445</v>
      </c>
      <c r="G198" s="177" t="s">
        <v>418</v>
      </c>
      <c r="H198" s="178">
        <v>17.922</v>
      </c>
      <c r="I198" s="179"/>
      <c r="J198" s="180">
        <f>ROUND(I198*H198,2)</f>
        <v>0</v>
      </c>
      <c r="K198" s="176" t="s">
        <v>151</v>
      </c>
      <c r="L198" s="38"/>
      <c r="M198" s="181" t="s">
        <v>19</v>
      </c>
      <c r="N198" s="182" t="s">
        <v>49</v>
      </c>
      <c r="O198" s="60"/>
      <c r="P198" s="183">
        <f>O198*H198</f>
        <v>0</v>
      </c>
      <c r="Q198" s="183">
        <v>0</v>
      </c>
      <c r="R198" s="183">
        <f>Q198*H198</f>
        <v>0</v>
      </c>
      <c r="S198" s="183">
        <v>0</v>
      </c>
      <c r="T198" s="184">
        <f>S198*H198</f>
        <v>0</v>
      </c>
      <c r="AR198" s="17" t="s">
        <v>152</v>
      </c>
      <c r="AT198" s="17" t="s">
        <v>147</v>
      </c>
      <c r="AU198" s="17" t="s">
        <v>88</v>
      </c>
      <c r="AY198" s="17" t="s">
        <v>142</v>
      </c>
      <c r="BE198" s="185">
        <f>IF(N198="základní",J198,0)</f>
        <v>0</v>
      </c>
      <c r="BF198" s="185">
        <f>IF(N198="snížená",J198,0)</f>
        <v>0</v>
      </c>
      <c r="BG198" s="185">
        <f>IF(N198="zákl. přenesená",J198,0)</f>
        <v>0</v>
      </c>
      <c r="BH198" s="185">
        <f>IF(N198="sníž. přenesená",J198,0)</f>
        <v>0</v>
      </c>
      <c r="BI198" s="185">
        <f>IF(N198="nulová",J198,0)</f>
        <v>0</v>
      </c>
      <c r="BJ198" s="17" t="s">
        <v>86</v>
      </c>
      <c r="BK198" s="185">
        <f>ROUND(I198*H198,2)</f>
        <v>0</v>
      </c>
      <c r="BL198" s="17" t="s">
        <v>152</v>
      </c>
      <c r="BM198" s="17" t="s">
        <v>683</v>
      </c>
    </row>
    <row r="199" spans="2:47" s="1" customFormat="1" ht="58.5">
      <c r="B199" s="34"/>
      <c r="C199" s="35"/>
      <c r="D199" s="188" t="s">
        <v>214</v>
      </c>
      <c r="E199" s="35"/>
      <c r="F199" s="230" t="s">
        <v>447</v>
      </c>
      <c r="G199" s="35"/>
      <c r="H199" s="35"/>
      <c r="I199" s="103"/>
      <c r="J199" s="35"/>
      <c r="K199" s="35"/>
      <c r="L199" s="38"/>
      <c r="M199" s="231"/>
      <c r="N199" s="60"/>
      <c r="O199" s="60"/>
      <c r="P199" s="60"/>
      <c r="Q199" s="60"/>
      <c r="R199" s="60"/>
      <c r="S199" s="60"/>
      <c r="T199" s="61"/>
      <c r="AT199" s="17" t="s">
        <v>214</v>
      </c>
      <c r="AU199" s="17" t="s">
        <v>88</v>
      </c>
    </row>
    <row r="200" spans="2:63" s="10" customFormat="1" ht="25.9" customHeight="1">
      <c r="B200" s="158"/>
      <c r="C200" s="159"/>
      <c r="D200" s="160" t="s">
        <v>77</v>
      </c>
      <c r="E200" s="161" t="s">
        <v>448</v>
      </c>
      <c r="F200" s="161" t="s">
        <v>449</v>
      </c>
      <c r="G200" s="159"/>
      <c r="H200" s="159"/>
      <c r="I200" s="162"/>
      <c r="J200" s="163">
        <f>BK200</f>
        <v>0</v>
      </c>
      <c r="K200" s="159"/>
      <c r="L200" s="164"/>
      <c r="M200" s="165"/>
      <c r="N200" s="166"/>
      <c r="O200" s="166"/>
      <c r="P200" s="167">
        <f>P201+P215+P256+P272</f>
        <v>0</v>
      </c>
      <c r="Q200" s="166"/>
      <c r="R200" s="167">
        <f>R201+R215+R256+R272</f>
        <v>0.31293688</v>
      </c>
      <c r="S200" s="166"/>
      <c r="T200" s="168">
        <f>T201+T215+T256+T272</f>
        <v>1.4440291</v>
      </c>
      <c r="AR200" s="169" t="s">
        <v>88</v>
      </c>
      <c r="AT200" s="170" t="s">
        <v>77</v>
      </c>
      <c r="AU200" s="170" t="s">
        <v>78</v>
      </c>
      <c r="AY200" s="169" t="s">
        <v>142</v>
      </c>
      <c r="BK200" s="171">
        <f>BK201+BK215+BK256+BK272</f>
        <v>0</v>
      </c>
    </row>
    <row r="201" spans="2:63" s="10" customFormat="1" ht="22.9" customHeight="1">
      <c r="B201" s="158"/>
      <c r="C201" s="159"/>
      <c r="D201" s="160" t="s">
        <v>77</v>
      </c>
      <c r="E201" s="172" t="s">
        <v>477</v>
      </c>
      <c r="F201" s="172" t="s">
        <v>478</v>
      </c>
      <c r="G201" s="159"/>
      <c r="H201" s="159"/>
      <c r="I201" s="162"/>
      <c r="J201" s="173">
        <f>BK201</f>
        <v>0</v>
      </c>
      <c r="K201" s="159"/>
      <c r="L201" s="164"/>
      <c r="M201" s="165"/>
      <c r="N201" s="166"/>
      <c r="O201" s="166"/>
      <c r="P201" s="167">
        <f>SUM(P202:P214)</f>
        <v>0</v>
      </c>
      <c r="Q201" s="166"/>
      <c r="R201" s="167">
        <f>SUM(R202:R214)</f>
        <v>0.013749200000000001</v>
      </c>
      <c r="S201" s="166"/>
      <c r="T201" s="168">
        <f>SUM(T202:T214)</f>
        <v>0.5740291000000001</v>
      </c>
      <c r="AR201" s="169" t="s">
        <v>88</v>
      </c>
      <c r="AT201" s="170" t="s">
        <v>77</v>
      </c>
      <c r="AU201" s="170" t="s">
        <v>86</v>
      </c>
      <c r="AY201" s="169" t="s">
        <v>142</v>
      </c>
      <c r="BK201" s="171">
        <f>SUM(BK202:BK214)</f>
        <v>0</v>
      </c>
    </row>
    <row r="202" spans="2:65" s="1" customFormat="1" ht="16.5" customHeight="1">
      <c r="B202" s="34"/>
      <c r="C202" s="174" t="s">
        <v>352</v>
      </c>
      <c r="D202" s="174" t="s">
        <v>147</v>
      </c>
      <c r="E202" s="175" t="s">
        <v>684</v>
      </c>
      <c r="F202" s="176" t="s">
        <v>685</v>
      </c>
      <c r="G202" s="177" t="s">
        <v>257</v>
      </c>
      <c r="H202" s="178">
        <v>343.73</v>
      </c>
      <c r="I202" s="179"/>
      <c r="J202" s="180">
        <f>ROUND(I202*H202,2)</f>
        <v>0</v>
      </c>
      <c r="K202" s="176" t="s">
        <v>151</v>
      </c>
      <c r="L202" s="38"/>
      <c r="M202" s="181" t="s">
        <v>19</v>
      </c>
      <c r="N202" s="182" t="s">
        <v>49</v>
      </c>
      <c r="O202" s="60"/>
      <c r="P202" s="183">
        <f>O202*H202</f>
        <v>0</v>
      </c>
      <c r="Q202" s="183">
        <v>0</v>
      </c>
      <c r="R202" s="183">
        <f>Q202*H202</f>
        <v>0</v>
      </c>
      <c r="S202" s="183">
        <v>0.00167</v>
      </c>
      <c r="T202" s="184">
        <f>S202*H202</f>
        <v>0.5740291000000001</v>
      </c>
      <c r="AR202" s="17" t="s">
        <v>301</v>
      </c>
      <c r="AT202" s="17" t="s">
        <v>147</v>
      </c>
      <c r="AU202" s="17" t="s">
        <v>88</v>
      </c>
      <c r="AY202" s="17" t="s">
        <v>142</v>
      </c>
      <c r="BE202" s="185">
        <f>IF(N202="základní",J202,0)</f>
        <v>0</v>
      </c>
      <c r="BF202" s="185">
        <f>IF(N202="snížená",J202,0)</f>
        <v>0</v>
      </c>
      <c r="BG202" s="185">
        <f>IF(N202="zákl. přenesená",J202,0)</f>
        <v>0</v>
      </c>
      <c r="BH202" s="185">
        <f>IF(N202="sníž. přenesená",J202,0)</f>
        <v>0</v>
      </c>
      <c r="BI202" s="185">
        <f>IF(N202="nulová",J202,0)</f>
        <v>0</v>
      </c>
      <c r="BJ202" s="17" t="s">
        <v>86</v>
      </c>
      <c r="BK202" s="185">
        <f>ROUND(I202*H202,2)</f>
        <v>0</v>
      </c>
      <c r="BL202" s="17" t="s">
        <v>301</v>
      </c>
      <c r="BM202" s="17" t="s">
        <v>686</v>
      </c>
    </row>
    <row r="203" spans="2:51" s="11" customFormat="1" ht="11.25">
      <c r="B203" s="186"/>
      <c r="C203" s="187"/>
      <c r="D203" s="188" t="s">
        <v>155</v>
      </c>
      <c r="E203" s="189" t="s">
        <v>19</v>
      </c>
      <c r="F203" s="190" t="s">
        <v>635</v>
      </c>
      <c r="G203" s="187"/>
      <c r="H203" s="189" t="s">
        <v>19</v>
      </c>
      <c r="I203" s="191"/>
      <c r="J203" s="187"/>
      <c r="K203" s="187"/>
      <c r="L203" s="192"/>
      <c r="M203" s="193"/>
      <c r="N203" s="194"/>
      <c r="O203" s="194"/>
      <c r="P203" s="194"/>
      <c r="Q203" s="194"/>
      <c r="R203" s="194"/>
      <c r="S203" s="194"/>
      <c r="T203" s="195"/>
      <c r="AT203" s="196" t="s">
        <v>155</v>
      </c>
      <c r="AU203" s="196" t="s">
        <v>88</v>
      </c>
      <c r="AV203" s="11" t="s">
        <v>86</v>
      </c>
      <c r="AW203" s="11" t="s">
        <v>38</v>
      </c>
      <c r="AX203" s="11" t="s">
        <v>78</v>
      </c>
      <c r="AY203" s="196" t="s">
        <v>142</v>
      </c>
    </row>
    <row r="204" spans="2:51" s="12" customFormat="1" ht="11.25">
      <c r="B204" s="197"/>
      <c r="C204" s="198"/>
      <c r="D204" s="188" t="s">
        <v>155</v>
      </c>
      <c r="E204" s="199" t="s">
        <v>19</v>
      </c>
      <c r="F204" s="200" t="s">
        <v>636</v>
      </c>
      <c r="G204" s="198"/>
      <c r="H204" s="201">
        <v>343.73</v>
      </c>
      <c r="I204" s="202"/>
      <c r="J204" s="198"/>
      <c r="K204" s="198"/>
      <c r="L204" s="203"/>
      <c r="M204" s="204"/>
      <c r="N204" s="205"/>
      <c r="O204" s="205"/>
      <c r="P204" s="205"/>
      <c r="Q204" s="205"/>
      <c r="R204" s="205"/>
      <c r="S204" s="205"/>
      <c r="T204" s="206"/>
      <c r="AT204" s="207" t="s">
        <v>155</v>
      </c>
      <c r="AU204" s="207" t="s">
        <v>88</v>
      </c>
      <c r="AV204" s="12" t="s">
        <v>88</v>
      </c>
      <c r="AW204" s="12" t="s">
        <v>38</v>
      </c>
      <c r="AX204" s="12" t="s">
        <v>86</v>
      </c>
      <c r="AY204" s="207" t="s">
        <v>142</v>
      </c>
    </row>
    <row r="205" spans="2:65" s="1" customFormat="1" ht="16.5" customHeight="1">
      <c r="B205" s="34"/>
      <c r="C205" s="174" t="s">
        <v>358</v>
      </c>
      <c r="D205" s="174" t="s">
        <v>147</v>
      </c>
      <c r="E205" s="175" t="s">
        <v>687</v>
      </c>
      <c r="F205" s="176" t="s">
        <v>688</v>
      </c>
      <c r="G205" s="177" t="s">
        <v>257</v>
      </c>
      <c r="H205" s="178">
        <v>343.73</v>
      </c>
      <c r="I205" s="179"/>
      <c r="J205" s="180">
        <f>ROUND(I205*H205,2)</f>
        <v>0</v>
      </c>
      <c r="K205" s="176" t="s">
        <v>151</v>
      </c>
      <c r="L205" s="38"/>
      <c r="M205" s="181" t="s">
        <v>19</v>
      </c>
      <c r="N205" s="182" t="s">
        <v>49</v>
      </c>
      <c r="O205" s="60"/>
      <c r="P205" s="183">
        <f>O205*H205</f>
        <v>0</v>
      </c>
      <c r="Q205" s="183">
        <v>4E-05</v>
      </c>
      <c r="R205" s="183">
        <f>Q205*H205</f>
        <v>0.013749200000000001</v>
      </c>
      <c r="S205" s="183">
        <v>0</v>
      </c>
      <c r="T205" s="184">
        <f>S205*H205</f>
        <v>0</v>
      </c>
      <c r="AR205" s="17" t="s">
        <v>301</v>
      </c>
      <c r="AT205" s="17" t="s">
        <v>147</v>
      </c>
      <c r="AU205" s="17" t="s">
        <v>88</v>
      </c>
      <c r="AY205" s="17" t="s">
        <v>142</v>
      </c>
      <c r="BE205" s="185">
        <f>IF(N205="základní",J205,0)</f>
        <v>0</v>
      </c>
      <c r="BF205" s="185">
        <f>IF(N205="snížená",J205,0)</f>
        <v>0</v>
      </c>
      <c r="BG205" s="185">
        <f>IF(N205="zákl. přenesená",J205,0)</f>
        <v>0</v>
      </c>
      <c r="BH205" s="185">
        <f>IF(N205="sníž. přenesená",J205,0)</f>
        <v>0</v>
      </c>
      <c r="BI205" s="185">
        <f>IF(N205="nulová",J205,0)</f>
        <v>0</v>
      </c>
      <c r="BJ205" s="17" t="s">
        <v>86</v>
      </c>
      <c r="BK205" s="185">
        <f>ROUND(I205*H205,2)</f>
        <v>0</v>
      </c>
      <c r="BL205" s="17" t="s">
        <v>301</v>
      </c>
      <c r="BM205" s="17" t="s">
        <v>689</v>
      </c>
    </row>
    <row r="206" spans="2:47" s="1" customFormat="1" ht="19.5">
      <c r="B206" s="34"/>
      <c r="C206" s="35"/>
      <c r="D206" s="188" t="s">
        <v>216</v>
      </c>
      <c r="E206" s="35"/>
      <c r="F206" s="230" t="s">
        <v>690</v>
      </c>
      <c r="G206" s="35"/>
      <c r="H206" s="35"/>
      <c r="I206" s="103"/>
      <c r="J206" s="35"/>
      <c r="K206" s="35"/>
      <c r="L206" s="38"/>
      <c r="M206" s="231"/>
      <c r="N206" s="60"/>
      <c r="O206" s="60"/>
      <c r="P206" s="60"/>
      <c r="Q206" s="60"/>
      <c r="R206" s="60"/>
      <c r="S206" s="60"/>
      <c r="T206" s="61"/>
      <c r="AT206" s="17" t="s">
        <v>216</v>
      </c>
      <c r="AU206" s="17" t="s">
        <v>88</v>
      </c>
    </row>
    <row r="207" spans="2:65" s="1" customFormat="1" ht="16.5" customHeight="1">
      <c r="B207" s="34"/>
      <c r="C207" s="232" t="s">
        <v>363</v>
      </c>
      <c r="D207" s="232" t="s">
        <v>249</v>
      </c>
      <c r="E207" s="233" t="s">
        <v>691</v>
      </c>
      <c r="F207" s="234" t="s">
        <v>692</v>
      </c>
      <c r="G207" s="235" t="s">
        <v>257</v>
      </c>
      <c r="H207" s="236">
        <v>360.917</v>
      </c>
      <c r="I207" s="237"/>
      <c r="J207" s="238">
        <f>ROUND(I207*H207,2)</f>
        <v>0</v>
      </c>
      <c r="K207" s="234" t="s">
        <v>469</v>
      </c>
      <c r="L207" s="239"/>
      <c r="M207" s="240" t="s">
        <v>19</v>
      </c>
      <c r="N207" s="241" t="s">
        <v>49</v>
      </c>
      <c r="O207" s="60"/>
      <c r="P207" s="183">
        <f>O207*H207</f>
        <v>0</v>
      </c>
      <c r="Q207" s="183">
        <v>0</v>
      </c>
      <c r="R207" s="183">
        <f>Q207*H207</f>
        <v>0</v>
      </c>
      <c r="S207" s="183">
        <v>0</v>
      </c>
      <c r="T207" s="184">
        <f>S207*H207</f>
        <v>0</v>
      </c>
      <c r="AR207" s="17" t="s">
        <v>401</v>
      </c>
      <c r="AT207" s="17" t="s">
        <v>249</v>
      </c>
      <c r="AU207" s="17" t="s">
        <v>88</v>
      </c>
      <c r="AY207" s="17" t="s">
        <v>142</v>
      </c>
      <c r="BE207" s="185">
        <f>IF(N207="základní",J207,0)</f>
        <v>0</v>
      </c>
      <c r="BF207" s="185">
        <f>IF(N207="snížená",J207,0)</f>
        <v>0</v>
      </c>
      <c r="BG207" s="185">
        <f>IF(N207="zákl. přenesená",J207,0)</f>
        <v>0</v>
      </c>
      <c r="BH207" s="185">
        <f>IF(N207="sníž. přenesená",J207,0)</f>
        <v>0</v>
      </c>
      <c r="BI207" s="185">
        <f>IF(N207="nulová",J207,0)</f>
        <v>0</v>
      </c>
      <c r="BJ207" s="17" t="s">
        <v>86</v>
      </c>
      <c r="BK207" s="185">
        <f>ROUND(I207*H207,2)</f>
        <v>0</v>
      </c>
      <c r="BL207" s="17" t="s">
        <v>301</v>
      </c>
      <c r="BM207" s="17" t="s">
        <v>693</v>
      </c>
    </row>
    <row r="208" spans="2:47" s="1" customFormat="1" ht="19.5">
      <c r="B208" s="34"/>
      <c r="C208" s="35"/>
      <c r="D208" s="188" t="s">
        <v>216</v>
      </c>
      <c r="E208" s="35"/>
      <c r="F208" s="230" t="s">
        <v>694</v>
      </c>
      <c r="G208" s="35"/>
      <c r="H208" s="35"/>
      <c r="I208" s="103"/>
      <c r="J208" s="35"/>
      <c r="K208" s="35"/>
      <c r="L208" s="38"/>
      <c r="M208" s="231"/>
      <c r="N208" s="60"/>
      <c r="O208" s="60"/>
      <c r="P208" s="60"/>
      <c r="Q208" s="60"/>
      <c r="R208" s="60"/>
      <c r="S208" s="60"/>
      <c r="T208" s="61"/>
      <c r="AT208" s="17" t="s">
        <v>216</v>
      </c>
      <c r="AU208" s="17" t="s">
        <v>88</v>
      </c>
    </row>
    <row r="209" spans="2:51" s="12" customFormat="1" ht="11.25">
      <c r="B209" s="197"/>
      <c r="C209" s="198"/>
      <c r="D209" s="188" t="s">
        <v>155</v>
      </c>
      <c r="E209" s="198"/>
      <c r="F209" s="200" t="s">
        <v>695</v>
      </c>
      <c r="G209" s="198"/>
      <c r="H209" s="201">
        <v>360.917</v>
      </c>
      <c r="I209" s="202"/>
      <c r="J209" s="198"/>
      <c r="K209" s="198"/>
      <c r="L209" s="203"/>
      <c r="M209" s="204"/>
      <c r="N209" s="205"/>
      <c r="O209" s="205"/>
      <c r="P209" s="205"/>
      <c r="Q209" s="205"/>
      <c r="R209" s="205"/>
      <c r="S209" s="205"/>
      <c r="T209" s="206"/>
      <c r="AT209" s="207" t="s">
        <v>155</v>
      </c>
      <c r="AU209" s="207" t="s">
        <v>88</v>
      </c>
      <c r="AV209" s="12" t="s">
        <v>88</v>
      </c>
      <c r="AW209" s="12" t="s">
        <v>4</v>
      </c>
      <c r="AX209" s="12" t="s">
        <v>86</v>
      </c>
      <c r="AY209" s="207" t="s">
        <v>142</v>
      </c>
    </row>
    <row r="210" spans="2:65" s="1" customFormat="1" ht="16.5" customHeight="1">
      <c r="B210" s="34"/>
      <c r="C210" s="232" t="s">
        <v>368</v>
      </c>
      <c r="D210" s="232" t="s">
        <v>249</v>
      </c>
      <c r="E210" s="233" t="s">
        <v>696</v>
      </c>
      <c r="F210" s="234" t="s">
        <v>697</v>
      </c>
      <c r="G210" s="235" t="s">
        <v>698</v>
      </c>
      <c r="H210" s="236">
        <v>87</v>
      </c>
      <c r="I210" s="237"/>
      <c r="J210" s="238">
        <f>ROUND(I210*H210,2)</f>
        <v>0</v>
      </c>
      <c r="K210" s="234" t="s">
        <v>469</v>
      </c>
      <c r="L210" s="239"/>
      <c r="M210" s="240" t="s">
        <v>19</v>
      </c>
      <c r="N210" s="241" t="s">
        <v>49</v>
      </c>
      <c r="O210" s="60"/>
      <c r="P210" s="183">
        <f>O210*H210</f>
        <v>0</v>
      </c>
      <c r="Q210" s="183">
        <v>0</v>
      </c>
      <c r="R210" s="183">
        <f>Q210*H210</f>
        <v>0</v>
      </c>
      <c r="S210" s="183">
        <v>0</v>
      </c>
      <c r="T210" s="184">
        <f>S210*H210</f>
        <v>0</v>
      </c>
      <c r="AR210" s="17" t="s">
        <v>401</v>
      </c>
      <c r="AT210" s="17" t="s">
        <v>249</v>
      </c>
      <c r="AU210" s="17" t="s">
        <v>88</v>
      </c>
      <c r="AY210" s="17" t="s">
        <v>142</v>
      </c>
      <c r="BE210" s="185">
        <f>IF(N210="základní",J210,0)</f>
        <v>0</v>
      </c>
      <c r="BF210" s="185">
        <f>IF(N210="snížená",J210,0)</f>
        <v>0</v>
      </c>
      <c r="BG210" s="185">
        <f>IF(N210="zákl. přenesená",J210,0)</f>
        <v>0</v>
      </c>
      <c r="BH210" s="185">
        <f>IF(N210="sníž. přenesená",J210,0)</f>
        <v>0</v>
      </c>
      <c r="BI210" s="185">
        <f>IF(N210="nulová",J210,0)</f>
        <v>0</v>
      </c>
      <c r="BJ210" s="17" t="s">
        <v>86</v>
      </c>
      <c r="BK210" s="185">
        <f>ROUND(I210*H210,2)</f>
        <v>0</v>
      </c>
      <c r="BL210" s="17" t="s">
        <v>301</v>
      </c>
      <c r="BM210" s="17" t="s">
        <v>699</v>
      </c>
    </row>
    <row r="211" spans="2:51" s="11" customFormat="1" ht="11.25">
      <c r="B211" s="186"/>
      <c r="C211" s="187"/>
      <c r="D211" s="188" t="s">
        <v>155</v>
      </c>
      <c r="E211" s="189" t="s">
        <v>19</v>
      </c>
      <c r="F211" s="190" t="s">
        <v>635</v>
      </c>
      <c r="G211" s="187"/>
      <c r="H211" s="189" t="s">
        <v>19</v>
      </c>
      <c r="I211" s="191"/>
      <c r="J211" s="187"/>
      <c r="K211" s="187"/>
      <c r="L211" s="192"/>
      <c r="M211" s="193"/>
      <c r="N211" s="194"/>
      <c r="O211" s="194"/>
      <c r="P211" s="194"/>
      <c r="Q211" s="194"/>
      <c r="R211" s="194"/>
      <c r="S211" s="194"/>
      <c r="T211" s="195"/>
      <c r="AT211" s="196" t="s">
        <v>155</v>
      </c>
      <c r="AU211" s="196" t="s">
        <v>88</v>
      </c>
      <c r="AV211" s="11" t="s">
        <v>86</v>
      </c>
      <c r="AW211" s="11" t="s">
        <v>38</v>
      </c>
      <c r="AX211" s="11" t="s">
        <v>78</v>
      </c>
      <c r="AY211" s="196" t="s">
        <v>142</v>
      </c>
    </row>
    <row r="212" spans="2:51" s="12" customFormat="1" ht="11.25">
      <c r="B212" s="197"/>
      <c r="C212" s="198"/>
      <c r="D212" s="188" t="s">
        <v>155</v>
      </c>
      <c r="E212" s="199" t="s">
        <v>19</v>
      </c>
      <c r="F212" s="200" t="s">
        <v>700</v>
      </c>
      <c r="G212" s="198"/>
      <c r="H212" s="201">
        <v>87</v>
      </c>
      <c r="I212" s="202"/>
      <c r="J212" s="198"/>
      <c r="K212" s="198"/>
      <c r="L212" s="203"/>
      <c r="M212" s="204"/>
      <c r="N212" s="205"/>
      <c r="O212" s="205"/>
      <c r="P212" s="205"/>
      <c r="Q212" s="205"/>
      <c r="R212" s="205"/>
      <c r="S212" s="205"/>
      <c r="T212" s="206"/>
      <c r="AT212" s="207" t="s">
        <v>155</v>
      </c>
      <c r="AU212" s="207" t="s">
        <v>88</v>
      </c>
      <c r="AV212" s="12" t="s">
        <v>88</v>
      </c>
      <c r="AW212" s="12" t="s">
        <v>38</v>
      </c>
      <c r="AX212" s="12" t="s">
        <v>86</v>
      </c>
      <c r="AY212" s="207" t="s">
        <v>142</v>
      </c>
    </row>
    <row r="213" spans="2:65" s="1" customFormat="1" ht="22.5" customHeight="1">
      <c r="B213" s="34"/>
      <c r="C213" s="174" t="s">
        <v>372</v>
      </c>
      <c r="D213" s="174" t="s">
        <v>147</v>
      </c>
      <c r="E213" s="175" t="s">
        <v>492</v>
      </c>
      <c r="F213" s="176" t="s">
        <v>493</v>
      </c>
      <c r="G213" s="177" t="s">
        <v>461</v>
      </c>
      <c r="H213" s="242"/>
      <c r="I213" s="179"/>
      <c r="J213" s="180">
        <f>ROUND(I213*H213,2)</f>
        <v>0</v>
      </c>
      <c r="K213" s="176" t="s">
        <v>151</v>
      </c>
      <c r="L213" s="38"/>
      <c r="M213" s="181" t="s">
        <v>19</v>
      </c>
      <c r="N213" s="182" t="s">
        <v>49</v>
      </c>
      <c r="O213" s="60"/>
      <c r="P213" s="183">
        <f>O213*H213</f>
        <v>0</v>
      </c>
      <c r="Q213" s="183">
        <v>0</v>
      </c>
      <c r="R213" s="183">
        <f>Q213*H213</f>
        <v>0</v>
      </c>
      <c r="S213" s="183">
        <v>0</v>
      </c>
      <c r="T213" s="184">
        <f>S213*H213</f>
        <v>0</v>
      </c>
      <c r="AR213" s="17" t="s">
        <v>301</v>
      </c>
      <c r="AT213" s="17" t="s">
        <v>147</v>
      </c>
      <c r="AU213" s="17" t="s">
        <v>88</v>
      </c>
      <c r="AY213" s="17" t="s">
        <v>142</v>
      </c>
      <c r="BE213" s="185">
        <f>IF(N213="základní",J213,0)</f>
        <v>0</v>
      </c>
      <c r="BF213" s="185">
        <f>IF(N213="snížená",J213,0)</f>
        <v>0</v>
      </c>
      <c r="BG213" s="185">
        <f>IF(N213="zákl. přenesená",J213,0)</f>
        <v>0</v>
      </c>
      <c r="BH213" s="185">
        <f>IF(N213="sníž. přenesená",J213,0)</f>
        <v>0</v>
      </c>
      <c r="BI213" s="185">
        <f>IF(N213="nulová",J213,0)</f>
        <v>0</v>
      </c>
      <c r="BJ213" s="17" t="s">
        <v>86</v>
      </c>
      <c r="BK213" s="185">
        <f>ROUND(I213*H213,2)</f>
        <v>0</v>
      </c>
      <c r="BL213" s="17" t="s">
        <v>301</v>
      </c>
      <c r="BM213" s="17" t="s">
        <v>701</v>
      </c>
    </row>
    <row r="214" spans="2:47" s="1" customFormat="1" ht="78">
      <c r="B214" s="34"/>
      <c r="C214" s="35"/>
      <c r="D214" s="188" t="s">
        <v>214</v>
      </c>
      <c r="E214" s="35"/>
      <c r="F214" s="230" t="s">
        <v>495</v>
      </c>
      <c r="G214" s="35"/>
      <c r="H214" s="35"/>
      <c r="I214" s="103"/>
      <c r="J214" s="35"/>
      <c r="K214" s="35"/>
      <c r="L214" s="38"/>
      <c r="M214" s="231"/>
      <c r="N214" s="60"/>
      <c r="O214" s="60"/>
      <c r="P214" s="60"/>
      <c r="Q214" s="60"/>
      <c r="R214" s="60"/>
      <c r="S214" s="60"/>
      <c r="T214" s="61"/>
      <c r="AT214" s="17" t="s">
        <v>214</v>
      </c>
      <c r="AU214" s="17" t="s">
        <v>88</v>
      </c>
    </row>
    <row r="215" spans="2:63" s="10" customFormat="1" ht="22.9" customHeight="1">
      <c r="B215" s="158"/>
      <c r="C215" s="159"/>
      <c r="D215" s="160" t="s">
        <v>77</v>
      </c>
      <c r="E215" s="172" t="s">
        <v>702</v>
      </c>
      <c r="F215" s="172" t="s">
        <v>703</v>
      </c>
      <c r="G215" s="159"/>
      <c r="H215" s="159"/>
      <c r="I215" s="162"/>
      <c r="J215" s="173">
        <f>BK215</f>
        <v>0</v>
      </c>
      <c r="K215" s="159"/>
      <c r="L215" s="164"/>
      <c r="M215" s="165"/>
      <c r="N215" s="166"/>
      <c r="O215" s="166"/>
      <c r="P215" s="167">
        <f>SUM(P216:P255)</f>
        <v>0</v>
      </c>
      <c r="Q215" s="166"/>
      <c r="R215" s="167">
        <f>SUM(R216:R255)</f>
        <v>0.1450869</v>
      </c>
      <c r="S215" s="166"/>
      <c r="T215" s="168">
        <f>SUM(T216:T255)</f>
        <v>0.87</v>
      </c>
      <c r="AR215" s="169" t="s">
        <v>88</v>
      </c>
      <c r="AT215" s="170" t="s">
        <v>77</v>
      </c>
      <c r="AU215" s="170" t="s">
        <v>86</v>
      </c>
      <c r="AY215" s="169" t="s">
        <v>142</v>
      </c>
      <c r="BK215" s="171">
        <f>SUM(BK216:BK255)</f>
        <v>0</v>
      </c>
    </row>
    <row r="216" spans="2:65" s="1" customFormat="1" ht="16.5" customHeight="1">
      <c r="B216" s="34"/>
      <c r="C216" s="174" t="s">
        <v>378</v>
      </c>
      <c r="D216" s="174" t="s">
        <v>147</v>
      </c>
      <c r="E216" s="175" t="s">
        <v>704</v>
      </c>
      <c r="F216" s="176" t="s">
        <v>705</v>
      </c>
      <c r="G216" s="177" t="s">
        <v>513</v>
      </c>
      <c r="H216" s="178">
        <v>174</v>
      </c>
      <c r="I216" s="179"/>
      <c r="J216" s="180">
        <f>ROUND(I216*H216,2)</f>
        <v>0</v>
      </c>
      <c r="K216" s="176" t="s">
        <v>151</v>
      </c>
      <c r="L216" s="38"/>
      <c r="M216" s="181" t="s">
        <v>19</v>
      </c>
      <c r="N216" s="182" t="s">
        <v>49</v>
      </c>
      <c r="O216" s="60"/>
      <c r="P216" s="183">
        <f>O216*H216</f>
        <v>0</v>
      </c>
      <c r="Q216" s="183">
        <v>0</v>
      </c>
      <c r="R216" s="183">
        <f>Q216*H216</f>
        <v>0</v>
      </c>
      <c r="S216" s="183">
        <v>0.005</v>
      </c>
      <c r="T216" s="184">
        <f>S216*H216</f>
        <v>0.87</v>
      </c>
      <c r="AR216" s="17" t="s">
        <v>301</v>
      </c>
      <c r="AT216" s="17" t="s">
        <v>147</v>
      </c>
      <c r="AU216" s="17" t="s">
        <v>88</v>
      </c>
      <c r="AY216" s="17" t="s">
        <v>142</v>
      </c>
      <c r="BE216" s="185">
        <f>IF(N216="základní",J216,0)</f>
        <v>0</v>
      </c>
      <c r="BF216" s="185">
        <f>IF(N216="snížená",J216,0)</f>
        <v>0</v>
      </c>
      <c r="BG216" s="185">
        <f>IF(N216="zákl. přenesená",J216,0)</f>
        <v>0</v>
      </c>
      <c r="BH216" s="185">
        <f>IF(N216="sníž. přenesená",J216,0)</f>
        <v>0</v>
      </c>
      <c r="BI216" s="185">
        <f>IF(N216="nulová",J216,0)</f>
        <v>0</v>
      </c>
      <c r="BJ216" s="17" t="s">
        <v>86</v>
      </c>
      <c r="BK216" s="185">
        <f>ROUND(I216*H216,2)</f>
        <v>0</v>
      </c>
      <c r="BL216" s="17" t="s">
        <v>301</v>
      </c>
      <c r="BM216" s="17" t="s">
        <v>706</v>
      </c>
    </row>
    <row r="217" spans="2:47" s="1" customFormat="1" ht="19.5">
      <c r="B217" s="34"/>
      <c r="C217" s="35"/>
      <c r="D217" s="188" t="s">
        <v>216</v>
      </c>
      <c r="E217" s="35"/>
      <c r="F217" s="230" t="s">
        <v>707</v>
      </c>
      <c r="G217" s="35"/>
      <c r="H217" s="35"/>
      <c r="I217" s="103"/>
      <c r="J217" s="35"/>
      <c r="K217" s="35"/>
      <c r="L217" s="38"/>
      <c r="M217" s="231"/>
      <c r="N217" s="60"/>
      <c r="O217" s="60"/>
      <c r="P217" s="60"/>
      <c r="Q217" s="60"/>
      <c r="R217" s="60"/>
      <c r="S217" s="60"/>
      <c r="T217" s="61"/>
      <c r="AT217" s="17" t="s">
        <v>216</v>
      </c>
      <c r="AU217" s="17" t="s">
        <v>88</v>
      </c>
    </row>
    <row r="218" spans="2:51" s="11" customFormat="1" ht="11.25">
      <c r="B218" s="186"/>
      <c r="C218" s="187"/>
      <c r="D218" s="188" t="s">
        <v>155</v>
      </c>
      <c r="E218" s="189" t="s">
        <v>19</v>
      </c>
      <c r="F218" s="190" t="s">
        <v>218</v>
      </c>
      <c r="G218" s="187"/>
      <c r="H218" s="189" t="s">
        <v>19</v>
      </c>
      <c r="I218" s="191"/>
      <c r="J218" s="187"/>
      <c r="K218" s="187"/>
      <c r="L218" s="192"/>
      <c r="M218" s="193"/>
      <c r="N218" s="194"/>
      <c r="O218" s="194"/>
      <c r="P218" s="194"/>
      <c r="Q218" s="194"/>
      <c r="R218" s="194"/>
      <c r="S218" s="194"/>
      <c r="T218" s="195"/>
      <c r="AT218" s="196" t="s">
        <v>155</v>
      </c>
      <c r="AU218" s="196" t="s">
        <v>88</v>
      </c>
      <c r="AV218" s="11" t="s">
        <v>86</v>
      </c>
      <c r="AW218" s="11" t="s">
        <v>38</v>
      </c>
      <c r="AX218" s="11" t="s">
        <v>78</v>
      </c>
      <c r="AY218" s="196" t="s">
        <v>142</v>
      </c>
    </row>
    <row r="219" spans="2:51" s="12" customFormat="1" ht="11.25">
      <c r="B219" s="197"/>
      <c r="C219" s="198"/>
      <c r="D219" s="188" t="s">
        <v>155</v>
      </c>
      <c r="E219" s="199" t="s">
        <v>19</v>
      </c>
      <c r="F219" s="200" t="s">
        <v>708</v>
      </c>
      <c r="G219" s="198"/>
      <c r="H219" s="201">
        <v>109</v>
      </c>
      <c r="I219" s="202"/>
      <c r="J219" s="198"/>
      <c r="K219" s="198"/>
      <c r="L219" s="203"/>
      <c r="M219" s="204"/>
      <c r="N219" s="205"/>
      <c r="O219" s="205"/>
      <c r="P219" s="205"/>
      <c r="Q219" s="205"/>
      <c r="R219" s="205"/>
      <c r="S219" s="205"/>
      <c r="T219" s="206"/>
      <c r="AT219" s="207" t="s">
        <v>155</v>
      </c>
      <c r="AU219" s="207" t="s">
        <v>88</v>
      </c>
      <c r="AV219" s="12" t="s">
        <v>88</v>
      </c>
      <c r="AW219" s="12" t="s">
        <v>38</v>
      </c>
      <c r="AX219" s="12" t="s">
        <v>78</v>
      </c>
      <c r="AY219" s="207" t="s">
        <v>142</v>
      </c>
    </row>
    <row r="220" spans="2:51" s="12" customFormat="1" ht="11.25">
      <c r="B220" s="197"/>
      <c r="C220" s="198"/>
      <c r="D220" s="188" t="s">
        <v>155</v>
      </c>
      <c r="E220" s="199" t="s">
        <v>19</v>
      </c>
      <c r="F220" s="200" t="s">
        <v>709</v>
      </c>
      <c r="G220" s="198"/>
      <c r="H220" s="201">
        <v>20</v>
      </c>
      <c r="I220" s="202"/>
      <c r="J220" s="198"/>
      <c r="K220" s="198"/>
      <c r="L220" s="203"/>
      <c r="M220" s="204"/>
      <c r="N220" s="205"/>
      <c r="O220" s="205"/>
      <c r="P220" s="205"/>
      <c r="Q220" s="205"/>
      <c r="R220" s="205"/>
      <c r="S220" s="205"/>
      <c r="T220" s="206"/>
      <c r="AT220" s="207" t="s">
        <v>155</v>
      </c>
      <c r="AU220" s="207" t="s">
        <v>88</v>
      </c>
      <c r="AV220" s="12" t="s">
        <v>88</v>
      </c>
      <c r="AW220" s="12" t="s">
        <v>38</v>
      </c>
      <c r="AX220" s="12" t="s">
        <v>78</v>
      </c>
      <c r="AY220" s="207" t="s">
        <v>142</v>
      </c>
    </row>
    <row r="221" spans="2:51" s="12" customFormat="1" ht="11.25">
      <c r="B221" s="197"/>
      <c r="C221" s="198"/>
      <c r="D221" s="188" t="s">
        <v>155</v>
      </c>
      <c r="E221" s="199" t="s">
        <v>19</v>
      </c>
      <c r="F221" s="200" t="s">
        <v>710</v>
      </c>
      <c r="G221" s="198"/>
      <c r="H221" s="201">
        <v>9</v>
      </c>
      <c r="I221" s="202"/>
      <c r="J221" s="198"/>
      <c r="K221" s="198"/>
      <c r="L221" s="203"/>
      <c r="M221" s="204"/>
      <c r="N221" s="205"/>
      <c r="O221" s="205"/>
      <c r="P221" s="205"/>
      <c r="Q221" s="205"/>
      <c r="R221" s="205"/>
      <c r="S221" s="205"/>
      <c r="T221" s="206"/>
      <c r="AT221" s="207" t="s">
        <v>155</v>
      </c>
      <c r="AU221" s="207" t="s">
        <v>88</v>
      </c>
      <c r="AV221" s="12" t="s">
        <v>88</v>
      </c>
      <c r="AW221" s="12" t="s">
        <v>38</v>
      </c>
      <c r="AX221" s="12" t="s">
        <v>78</v>
      </c>
      <c r="AY221" s="207" t="s">
        <v>142</v>
      </c>
    </row>
    <row r="222" spans="2:51" s="12" customFormat="1" ht="11.25">
      <c r="B222" s="197"/>
      <c r="C222" s="198"/>
      <c r="D222" s="188" t="s">
        <v>155</v>
      </c>
      <c r="E222" s="199" t="s">
        <v>19</v>
      </c>
      <c r="F222" s="200" t="s">
        <v>711</v>
      </c>
      <c r="G222" s="198"/>
      <c r="H222" s="201">
        <v>11</v>
      </c>
      <c r="I222" s="202"/>
      <c r="J222" s="198"/>
      <c r="K222" s="198"/>
      <c r="L222" s="203"/>
      <c r="M222" s="204"/>
      <c r="N222" s="205"/>
      <c r="O222" s="205"/>
      <c r="P222" s="205"/>
      <c r="Q222" s="205"/>
      <c r="R222" s="205"/>
      <c r="S222" s="205"/>
      <c r="T222" s="206"/>
      <c r="AT222" s="207" t="s">
        <v>155</v>
      </c>
      <c r="AU222" s="207" t="s">
        <v>88</v>
      </c>
      <c r="AV222" s="12" t="s">
        <v>88</v>
      </c>
      <c r="AW222" s="12" t="s">
        <v>38</v>
      </c>
      <c r="AX222" s="12" t="s">
        <v>78</v>
      </c>
      <c r="AY222" s="207" t="s">
        <v>142</v>
      </c>
    </row>
    <row r="223" spans="2:51" s="12" customFormat="1" ht="11.25">
      <c r="B223" s="197"/>
      <c r="C223" s="198"/>
      <c r="D223" s="188" t="s">
        <v>155</v>
      </c>
      <c r="E223" s="199" t="s">
        <v>19</v>
      </c>
      <c r="F223" s="200" t="s">
        <v>712</v>
      </c>
      <c r="G223" s="198"/>
      <c r="H223" s="201">
        <v>10</v>
      </c>
      <c r="I223" s="202"/>
      <c r="J223" s="198"/>
      <c r="K223" s="198"/>
      <c r="L223" s="203"/>
      <c r="M223" s="204"/>
      <c r="N223" s="205"/>
      <c r="O223" s="205"/>
      <c r="P223" s="205"/>
      <c r="Q223" s="205"/>
      <c r="R223" s="205"/>
      <c r="S223" s="205"/>
      <c r="T223" s="206"/>
      <c r="AT223" s="207" t="s">
        <v>155</v>
      </c>
      <c r="AU223" s="207" t="s">
        <v>88</v>
      </c>
      <c r="AV223" s="12" t="s">
        <v>88</v>
      </c>
      <c r="AW223" s="12" t="s">
        <v>38</v>
      </c>
      <c r="AX223" s="12" t="s">
        <v>78</v>
      </c>
      <c r="AY223" s="207" t="s">
        <v>142</v>
      </c>
    </row>
    <row r="224" spans="2:51" s="12" customFormat="1" ht="11.25">
      <c r="B224" s="197"/>
      <c r="C224" s="198"/>
      <c r="D224" s="188" t="s">
        <v>155</v>
      </c>
      <c r="E224" s="199" t="s">
        <v>19</v>
      </c>
      <c r="F224" s="200" t="s">
        <v>713</v>
      </c>
      <c r="G224" s="198"/>
      <c r="H224" s="201">
        <v>12</v>
      </c>
      <c r="I224" s="202"/>
      <c r="J224" s="198"/>
      <c r="K224" s="198"/>
      <c r="L224" s="203"/>
      <c r="M224" s="204"/>
      <c r="N224" s="205"/>
      <c r="O224" s="205"/>
      <c r="P224" s="205"/>
      <c r="Q224" s="205"/>
      <c r="R224" s="205"/>
      <c r="S224" s="205"/>
      <c r="T224" s="206"/>
      <c r="AT224" s="207" t="s">
        <v>155</v>
      </c>
      <c r="AU224" s="207" t="s">
        <v>88</v>
      </c>
      <c r="AV224" s="12" t="s">
        <v>88</v>
      </c>
      <c r="AW224" s="12" t="s">
        <v>38</v>
      </c>
      <c r="AX224" s="12" t="s">
        <v>78</v>
      </c>
      <c r="AY224" s="207" t="s">
        <v>142</v>
      </c>
    </row>
    <row r="225" spans="2:51" s="12" customFormat="1" ht="11.25">
      <c r="B225" s="197"/>
      <c r="C225" s="198"/>
      <c r="D225" s="188" t="s">
        <v>155</v>
      </c>
      <c r="E225" s="199" t="s">
        <v>19</v>
      </c>
      <c r="F225" s="200" t="s">
        <v>714</v>
      </c>
      <c r="G225" s="198"/>
      <c r="H225" s="201">
        <v>3</v>
      </c>
      <c r="I225" s="202"/>
      <c r="J225" s="198"/>
      <c r="K225" s="198"/>
      <c r="L225" s="203"/>
      <c r="M225" s="204"/>
      <c r="N225" s="205"/>
      <c r="O225" s="205"/>
      <c r="P225" s="205"/>
      <c r="Q225" s="205"/>
      <c r="R225" s="205"/>
      <c r="S225" s="205"/>
      <c r="T225" s="206"/>
      <c r="AT225" s="207" t="s">
        <v>155</v>
      </c>
      <c r="AU225" s="207" t="s">
        <v>88</v>
      </c>
      <c r="AV225" s="12" t="s">
        <v>88</v>
      </c>
      <c r="AW225" s="12" t="s">
        <v>38</v>
      </c>
      <c r="AX225" s="12" t="s">
        <v>78</v>
      </c>
      <c r="AY225" s="207" t="s">
        <v>142</v>
      </c>
    </row>
    <row r="226" spans="2:51" s="14" customFormat="1" ht="11.25">
      <c r="B226" s="219"/>
      <c r="C226" s="220"/>
      <c r="D226" s="188" t="s">
        <v>155</v>
      </c>
      <c r="E226" s="221" t="s">
        <v>19</v>
      </c>
      <c r="F226" s="222" t="s">
        <v>207</v>
      </c>
      <c r="G226" s="220"/>
      <c r="H226" s="223">
        <v>174</v>
      </c>
      <c r="I226" s="224"/>
      <c r="J226" s="220"/>
      <c r="K226" s="220"/>
      <c r="L226" s="225"/>
      <c r="M226" s="226"/>
      <c r="N226" s="227"/>
      <c r="O226" s="227"/>
      <c r="P226" s="227"/>
      <c r="Q226" s="227"/>
      <c r="R226" s="227"/>
      <c r="S226" s="227"/>
      <c r="T226" s="228"/>
      <c r="AT226" s="229" t="s">
        <v>155</v>
      </c>
      <c r="AU226" s="229" t="s">
        <v>88</v>
      </c>
      <c r="AV226" s="14" t="s">
        <v>152</v>
      </c>
      <c r="AW226" s="14" t="s">
        <v>38</v>
      </c>
      <c r="AX226" s="14" t="s">
        <v>86</v>
      </c>
      <c r="AY226" s="229" t="s">
        <v>142</v>
      </c>
    </row>
    <row r="227" spans="2:65" s="1" customFormat="1" ht="16.5" customHeight="1">
      <c r="B227" s="34"/>
      <c r="C227" s="174" t="s">
        <v>385</v>
      </c>
      <c r="D227" s="174" t="s">
        <v>147</v>
      </c>
      <c r="E227" s="175" t="s">
        <v>715</v>
      </c>
      <c r="F227" s="176" t="s">
        <v>716</v>
      </c>
      <c r="G227" s="177" t="s">
        <v>150</v>
      </c>
      <c r="H227" s="178">
        <v>545.565</v>
      </c>
      <c r="I227" s="179"/>
      <c r="J227" s="180">
        <f>ROUND(I227*H227,2)</f>
        <v>0</v>
      </c>
      <c r="K227" s="176" t="s">
        <v>151</v>
      </c>
      <c r="L227" s="38"/>
      <c r="M227" s="181" t="s">
        <v>19</v>
      </c>
      <c r="N227" s="182" t="s">
        <v>49</v>
      </c>
      <c r="O227" s="60"/>
      <c r="P227" s="183">
        <f>O227*H227</f>
        <v>0</v>
      </c>
      <c r="Q227" s="183">
        <v>0.00026</v>
      </c>
      <c r="R227" s="183">
        <f>Q227*H227</f>
        <v>0.1418469</v>
      </c>
      <c r="S227" s="183">
        <v>0</v>
      </c>
      <c r="T227" s="184">
        <f>S227*H227</f>
        <v>0</v>
      </c>
      <c r="AR227" s="17" t="s">
        <v>301</v>
      </c>
      <c r="AT227" s="17" t="s">
        <v>147</v>
      </c>
      <c r="AU227" s="17" t="s">
        <v>88</v>
      </c>
      <c r="AY227" s="17" t="s">
        <v>142</v>
      </c>
      <c r="BE227" s="185">
        <f>IF(N227="základní",J227,0)</f>
        <v>0</v>
      </c>
      <c r="BF227" s="185">
        <f>IF(N227="snížená",J227,0)</f>
        <v>0</v>
      </c>
      <c r="BG227" s="185">
        <f>IF(N227="zákl. přenesená",J227,0)</f>
        <v>0</v>
      </c>
      <c r="BH227" s="185">
        <f>IF(N227="sníž. přenesená",J227,0)</f>
        <v>0</v>
      </c>
      <c r="BI227" s="185">
        <f>IF(N227="nulová",J227,0)</f>
        <v>0</v>
      </c>
      <c r="BJ227" s="17" t="s">
        <v>86</v>
      </c>
      <c r="BK227" s="185">
        <f>ROUND(I227*H227,2)</f>
        <v>0</v>
      </c>
      <c r="BL227" s="17" t="s">
        <v>301</v>
      </c>
      <c r="BM227" s="17" t="s">
        <v>717</v>
      </c>
    </row>
    <row r="228" spans="2:47" s="1" customFormat="1" ht="78">
      <c r="B228" s="34"/>
      <c r="C228" s="35"/>
      <c r="D228" s="188" t="s">
        <v>214</v>
      </c>
      <c r="E228" s="35"/>
      <c r="F228" s="230" t="s">
        <v>718</v>
      </c>
      <c r="G228" s="35"/>
      <c r="H228" s="35"/>
      <c r="I228" s="103"/>
      <c r="J228" s="35"/>
      <c r="K228" s="35"/>
      <c r="L228" s="38"/>
      <c r="M228" s="231"/>
      <c r="N228" s="60"/>
      <c r="O228" s="60"/>
      <c r="P228" s="60"/>
      <c r="Q228" s="60"/>
      <c r="R228" s="60"/>
      <c r="S228" s="60"/>
      <c r="T228" s="61"/>
      <c r="AT228" s="17" t="s">
        <v>214</v>
      </c>
      <c r="AU228" s="17" t="s">
        <v>88</v>
      </c>
    </row>
    <row r="229" spans="2:51" s="11" customFormat="1" ht="11.25">
      <c r="B229" s="186"/>
      <c r="C229" s="187"/>
      <c r="D229" s="188" t="s">
        <v>155</v>
      </c>
      <c r="E229" s="189" t="s">
        <v>19</v>
      </c>
      <c r="F229" s="190" t="s">
        <v>218</v>
      </c>
      <c r="G229" s="187"/>
      <c r="H229" s="189" t="s">
        <v>19</v>
      </c>
      <c r="I229" s="191"/>
      <c r="J229" s="187"/>
      <c r="K229" s="187"/>
      <c r="L229" s="192"/>
      <c r="M229" s="193"/>
      <c r="N229" s="194"/>
      <c r="O229" s="194"/>
      <c r="P229" s="194"/>
      <c r="Q229" s="194"/>
      <c r="R229" s="194"/>
      <c r="S229" s="194"/>
      <c r="T229" s="195"/>
      <c r="AT229" s="196" t="s">
        <v>155</v>
      </c>
      <c r="AU229" s="196" t="s">
        <v>88</v>
      </c>
      <c r="AV229" s="11" t="s">
        <v>86</v>
      </c>
      <c r="AW229" s="11" t="s">
        <v>38</v>
      </c>
      <c r="AX229" s="11" t="s">
        <v>78</v>
      </c>
      <c r="AY229" s="196" t="s">
        <v>142</v>
      </c>
    </row>
    <row r="230" spans="2:51" s="12" customFormat="1" ht="11.25">
      <c r="B230" s="197"/>
      <c r="C230" s="198"/>
      <c r="D230" s="188" t="s">
        <v>155</v>
      </c>
      <c r="E230" s="199" t="s">
        <v>19</v>
      </c>
      <c r="F230" s="200" t="s">
        <v>219</v>
      </c>
      <c r="G230" s="198"/>
      <c r="H230" s="201">
        <v>331.905</v>
      </c>
      <c r="I230" s="202"/>
      <c r="J230" s="198"/>
      <c r="K230" s="198"/>
      <c r="L230" s="203"/>
      <c r="M230" s="204"/>
      <c r="N230" s="205"/>
      <c r="O230" s="205"/>
      <c r="P230" s="205"/>
      <c r="Q230" s="205"/>
      <c r="R230" s="205"/>
      <c r="S230" s="205"/>
      <c r="T230" s="206"/>
      <c r="AT230" s="207" t="s">
        <v>155</v>
      </c>
      <c r="AU230" s="207" t="s">
        <v>88</v>
      </c>
      <c r="AV230" s="12" t="s">
        <v>88</v>
      </c>
      <c r="AW230" s="12" t="s">
        <v>38</v>
      </c>
      <c r="AX230" s="12" t="s">
        <v>78</v>
      </c>
      <c r="AY230" s="207" t="s">
        <v>142</v>
      </c>
    </row>
    <row r="231" spans="2:51" s="12" customFormat="1" ht="11.25">
      <c r="B231" s="197"/>
      <c r="C231" s="198"/>
      <c r="D231" s="188" t="s">
        <v>155</v>
      </c>
      <c r="E231" s="199" t="s">
        <v>19</v>
      </c>
      <c r="F231" s="200" t="s">
        <v>220</v>
      </c>
      <c r="G231" s="198"/>
      <c r="H231" s="201">
        <v>105</v>
      </c>
      <c r="I231" s="202"/>
      <c r="J231" s="198"/>
      <c r="K231" s="198"/>
      <c r="L231" s="203"/>
      <c r="M231" s="204"/>
      <c r="N231" s="205"/>
      <c r="O231" s="205"/>
      <c r="P231" s="205"/>
      <c r="Q231" s="205"/>
      <c r="R231" s="205"/>
      <c r="S231" s="205"/>
      <c r="T231" s="206"/>
      <c r="AT231" s="207" t="s">
        <v>155</v>
      </c>
      <c r="AU231" s="207" t="s">
        <v>88</v>
      </c>
      <c r="AV231" s="12" t="s">
        <v>88</v>
      </c>
      <c r="AW231" s="12" t="s">
        <v>38</v>
      </c>
      <c r="AX231" s="12" t="s">
        <v>78</v>
      </c>
      <c r="AY231" s="207" t="s">
        <v>142</v>
      </c>
    </row>
    <row r="232" spans="2:51" s="12" customFormat="1" ht="11.25">
      <c r="B232" s="197"/>
      <c r="C232" s="198"/>
      <c r="D232" s="188" t="s">
        <v>155</v>
      </c>
      <c r="E232" s="199" t="s">
        <v>19</v>
      </c>
      <c r="F232" s="200" t="s">
        <v>221</v>
      </c>
      <c r="G232" s="198"/>
      <c r="H232" s="201">
        <v>30.375</v>
      </c>
      <c r="I232" s="202"/>
      <c r="J232" s="198"/>
      <c r="K232" s="198"/>
      <c r="L232" s="203"/>
      <c r="M232" s="204"/>
      <c r="N232" s="205"/>
      <c r="O232" s="205"/>
      <c r="P232" s="205"/>
      <c r="Q232" s="205"/>
      <c r="R232" s="205"/>
      <c r="S232" s="205"/>
      <c r="T232" s="206"/>
      <c r="AT232" s="207" t="s">
        <v>155</v>
      </c>
      <c r="AU232" s="207" t="s">
        <v>88</v>
      </c>
      <c r="AV232" s="12" t="s">
        <v>88</v>
      </c>
      <c r="AW232" s="12" t="s">
        <v>38</v>
      </c>
      <c r="AX232" s="12" t="s">
        <v>78</v>
      </c>
      <c r="AY232" s="207" t="s">
        <v>142</v>
      </c>
    </row>
    <row r="233" spans="2:51" s="12" customFormat="1" ht="11.25">
      <c r="B233" s="197"/>
      <c r="C233" s="198"/>
      <c r="D233" s="188" t="s">
        <v>155</v>
      </c>
      <c r="E233" s="199" t="s">
        <v>19</v>
      </c>
      <c r="F233" s="200" t="s">
        <v>222</v>
      </c>
      <c r="G233" s="198"/>
      <c r="H233" s="201">
        <v>23.925</v>
      </c>
      <c r="I233" s="202"/>
      <c r="J233" s="198"/>
      <c r="K233" s="198"/>
      <c r="L233" s="203"/>
      <c r="M233" s="204"/>
      <c r="N233" s="205"/>
      <c r="O233" s="205"/>
      <c r="P233" s="205"/>
      <c r="Q233" s="205"/>
      <c r="R233" s="205"/>
      <c r="S233" s="205"/>
      <c r="T233" s="206"/>
      <c r="AT233" s="207" t="s">
        <v>155</v>
      </c>
      <c r="AU233" s="207" t="s">
        <v>88</v>
      </c>
      <c r="AV233" s="12" t="s">
        <v>88</v>
      </c>
      <c r="AW233" s="12" t="s">
        <v>38</v>
      </c>
      <c r="AX233" s="12" t="s">
        <v>78</v>
      </c>
      <c r="AY233" s="207" t="s">
        <v>142</v>
      </c>
    </row>
    <row r="234" spans="2:51" s="12" customFormat="1" ht="11.25">
      <c r="B234" s="197"/>
      <c r="C234" s="198"/>
      <c r="D234" s="188" t="s">
        <v>155</v>
      </c>
      <c r="E234" s="199" t="s">
        <v>19</v>
      </c>
      <c r="F234" s="200" t="s">
        <v>223</v>
      </c>
      <c r="G234" s="198"/>
      <c r="H234" s="201">
        <v>41.4</v>
      </c>
      <c r="I234" s="202"/>
      <c r="J234" s="198"/>
      <c r="K234" s="198"/>
      <c r="L234" s="203"/>
      <c r="M234" s="204"/>
      <c r="N234" s="205"/>
      <c r="O234" s="205"/>
      <c r="P234" s="205"/>
      <c r="Q234" s="205"/>
      <c r="R234" s="205"/>
      <c r="S234" s="205"/>
      <c r="T234" s="206"/>
      <c r="AT234" s="207" t="s">
        <v>155</v>
      </c>
      <c r="AU234" s="207" t="s">
        <v>88</v>
      </c>
      <c r="AV234" s="12" t="s">
        <v>88</v>
      </c>
      <c r="AW234" s="12" t="s">
        <v>38</v>
      </c>
      <c r="AX234" s="12" t="s">
        <v>78</v>
      </c>
      <c r="AY234" s="207" t="s">
        <v>142</v>
      </c>
    </row>
    <row r="235" spans="2:51" s="12" customFormat="1" ht="11.25">
      <c r="B235" s="197"/>
      <c r="C235" s="198"/>
      <c r="D235" s="188" t="s">
        <v>155</v>
      </c>
      <c r="E235" s="199" t="s">
        <v>19</v>
      </c>
      <c r="F235" s="200" t="s">
        <v>225</v>
      </c>
      <c r="G235" s="198"/>
      <c r="H235" s="201">
        <v>12.96</v>
      </c>
      <c r="I235" s="202"/>
      <c r="J235" s="198"/>
      <c r="K235" s="198"/>
      <c r="L235" s="203"/>
      <c r="M235" s="204"/>
      <c r="N235" s="205"/>
      <c r="O235" s="205"/>
      <c r="P235" s="205"/>
      <c r="Q235" s="205"/>
      <c r="R235" s="205"/>
      <c r="S235" s="205"/>
      <c r="T235" s="206"/>
      <c r="AT235" s="207" t="s">
        <v>155</v>
      </c>
      <c r="AU235" s="207" t="s">
        <v>88</v>
      </c>
      <c r="AV235" s="12" t="s">
        <v>88</v>
      </c>
      <c r="AW235" s="12" t="s">
        <v>38</v>
      </c>
      <c r="AX235" s="12" t="s">
        <v>78</v>
      </c>
      <c r="AY235" s="207" t="s">
        <v>142</v>
      </c>
    </row>
    <row r="236" spans="2:51" s="14" customFormat="1" ht="11.25">
      <c r="B236" s="219"/>
      <c r="C236" s="220"/>
      <c r="D236" s="188" t="s">
        <v>155</v>
      </c>
      <c r="E236" s="221" t="s">
        <v>19</v>
      </c>
      <c r="F236" s="222" t="s">
        <v>207</v>
      </c>
      <c r="G236" s="220"/>
      <c r="H236" s="223">
        <v>545.565</v>
      </c>
      <c r="I236" s="224"/>
      <c r="J236" s="220"/>
      <c r="K236" s="220"/>
      <c r="L236" s="225"/>
      <c r="M236" s="226"/>
      <c r="N236" s="227"/>
      <c r="O236" s="227"/>
      <c r="P236" s="227"/>
      <c r="Q236" s="227"/>
      <c r="R236" s="227"/>
      <c r="S236" s="227"/>
      <c r="T236" s="228"/>
      <c r="AT236" s="229" t="s">
        <v>155</v>
      </c>
      <c r="AU236" s="229" t="s">
        <v>88</v>
      </c>
      <c r="AV236" s="14" t="s">
        <v>152</v>
      </c>
      <c r="AW236" s="14" t="s">
        <v>38</v>
      </c>
      <c r="AX236" s="14" t="s">
        <v>86</v>
      </c>
      <c r="AY236" s="229" t="s">
        <v>142</v>
      </c>
    </row>
    <row r="237" spans="2:65" s="1" customFormat="1" ht="33.75" customHeight="1">
      <c r="B237" s="34"/>
      <c r="C237" s="232" t="s">
        <v>392</v>
      </c>
      <c r="D237" s="232" t="s">
        <v>249</v>
      </c>
      <c r="E237" s="233" t="s">
        <v>719</v>
      </c>
      <c r="F237" s="234" t="s">
        <v>720</v>
      </c>
      <c r="G237" s="235" t="s">
        <v>513</v>
      </c>
      <c r="H237" s="236">
        <v>109</v>
      </c>
      <c r="I237" s="237"/>
      <c r="J237" s="238">
        <f aca="true" t="shared" si="0" ref="J237:J243">ROUND(I237*H237,2)</f>
        <v>0</v>
      </c>
      <c r="K237" s="234" t="s">
        <v>469</v>
      </c>
      <c r="L237" s="239"/>
      <c r="M237" s="240" t="s">
        <v>19</v>
      </c>
      <c r="N237" s="241" t="s">
        <v>49</v>
      </c>
      <c r="O237" s="60"/>
      <c r="P237" s="183">
        <f aca="true" t="shared" si="1" ref="P237:P243">O237*H237</f>
        <v>0</v>
      </c>
      <c r="Q237" s="183">
        <v>0</v>
      </c>
      <c r="R237" s="183">
        <f aca="true" t="shared" si="2" ref="R237:R243">Q237*H237</f>
        <v>0</v>
      </c>
      <c r="S237" s="183">
        <v>0</v>
      </c>
      <c r="T237" s="184">
        <f aca="true" t="shared" si="3" ref="T237:T243">S237*H237</f>
        <v>0</v>
      </c>
      <c r="AR237" s="17" t="s">
        <v>401</v>
      </c>
      <c r="AT237" s="17" t="s">
        <v>249</v>
      </c>
      <c r="AU237" s="17" t="s">
        <v>88</v>
      </c>
      <c r="AY237" s="17" t="s">
        <v>142</v>
      </c>
      <c r="BE237" s="185">
        <f aca="true" t="shared" si="4" ref="BE237:BE243">IF(N237="základní",J237,0)</f>
        <v>0</v>
      </c>
      <c r="BF237" s="185">
        <f aca="true" t="shared" si="5" ref="BF237:BF243">IF(N237="snížená",J237,0)</f>
        <v>0</v>
      </c>
      <c r="BG237" s="185">
        <f aca="true" t="shared" si="6" ref="BG237:BG243">IF(N237="zákl. přenesená",J237,0)</f>
        <v>0</v>
      </c>
      <c r="BH237" s="185">
        <f aca="true" t="shared" si="7" ref="BH237:BH243">IF(N237="sníž. přenesená",J237,0)</f>
        <v>0</v>
      </c>
      <c r="BI237" s="185">
        <f aca="true" t="shared" si="8" ref="BI237:BI243">IF(N237="nulová",J237,0)</f>
        <v>0</v>
      </c>
      <c r="BJ237" s="17" t="s">
        <v>86</v>
      </c>
      <c r="BK237" s="185">
        <f aca="true" t="shared" si="9" ref="BK237:BK243">ROUND(I237*H237,2)</f>
        <v>0</v>
      </c>
      <c r="BL237" s="17" t="s">
        <v>301</v>
      </c>
      <c r="BM237" s="17" t="s">
        <v>721</v>
      </c>
    </row>
    <row r="238" spans="2:65" s="1" customFormat="1" ht="33.75" customHeight="1">
      <c r="B238" s="34"/>
      <c r="C238" s="232" t="s">
        <v>396</v>
      </c>
      <c r="D238" s="232" t="s">
        <v>249</v>
      </c>
      <c r="E238" s="233" t="s">
        <v>722</v>
      </c>
      <c r="F238" s="234" t="s">
        <v>723</v>
      </c>
      <c r="G238" s="235" t="s">
        <v>513</v>
      </c>
      <c r="H238" s="236">
        <v>20</v>
      </c>
      <c r="I238" s="237"/>
      <c r="J238" s="238">
        <f t="shared" si="0"/>
        <v>0</v>
      </c>
      <c r="K238" s="234" t="s">
        <v>469</v>
      </c>
      <c r="L238" s="239"/>
      <c r="M238" s="240" t="s">
        <v>19</v>
      </c>
      <c r="N238" s="241" t="s">
        <v>49</v>
      </c>
      <c r="O238" s="60"/>
      <c r="P238" s="183">
        <f t="shared" si="1"/>
        <v>0</v>
      </c>
      <c r="Q238" s="183">
        <v>0</v>
      </c>
      <c r="R238" s="183">
        <f t="shared" si="2"/>
        <v>0</v>
      </c>
      <c r="S238" s="183">
        <v>0</v>
      </c>
      <c r="T238" s="184">
        <f t="shared" si="3"/>
        <v>0</v>
      </c>
      <c r="AR238" s="17" t="s">
        <v>401</v>
      </c>
      <c r="AT238" s="17" t="s">
        <v>249</v>
      </c>
      <c r="AU238" s="17" t="s">
        <v>88</v>
      </c>
      <c r="AY238" s="17" t="s">
        <v>142</v>
      </c>
      <c r="BE238" s="185">
        <f t="shared" si="4"/>
        <v>0</v>
      </c>
      <c r="BF238" s="185">
        <f t="shared" si="5"/>
        <v>0</v>
      </c>
      <c r="BG238" s="185">
        <f t="shared" si="6"/>
        <v>0</v>
      </c>
      <c r="BH238" s="185">
        <f t="shared" si="7"/>
        <v>0</v>
      </c>
      <c r="BI238" s="185">
        <f t="shared" si="8"/>
        <v>0</v>
      </c>
      <c r="BJ238" s="17" t="s">
        <v>86</v>
      </c>
      <c r="BK238" s="185">
        <f t="shared" si="9"/>
        <v>0</v>
      </c>
      <c r="BL238" s="17" t="s">
        <v>301</v>
      </c>
      <c r="BM238" s="17" t="s">
        <v>724</v>
      </c>
    </row>
    <row r="239" spans="2:65" s="1" customFormat="1" ht="33.75" customHeight="1">
      <c r="B239" s="34"/>
      <c r="C239" s="232" t="s">
        <v>401</v>
      </c>
      <c r="D239" s="232" t="s">
        <v>249</v>
      </c>
      <c r="E239" s="233" t="s">
        <v>725</v>
      </c>
      <c r="F239" s="234" t="s">
        <v>726</v>
      </c>
      <c r="G239" s="235" t="s">
        <v>513</v>
      </c>
      <c r="H239" s="236">
        <v>9</v>
      </c>
      <c r="I239" s="237"/>
      <c r="J239" s="238">
        <f t="shared" si="0"/>
        <v>0</v>
      </c>
      <c r="K239" s="234" t="s">
        <v>469</v>
      </c>
      <c r="L239" s="239"/>
      <c r="M239" s="240" t="s">
        <v>19</v>
      </c>
      <c r="N239" s="241" t="s">
        <v>49</v>
      </c>
      <c r="O239" s="60"/>
      <c r="P239" s="183">
        <f t="shared" si="1"/>
        <v>0</v>
      </c>
      <c r="Q239" s="183">
        <v>0</v>
      </c>
      <c r="R239" s="183">
        <f t="shared" si="2"/>
        <v>0</v>
      </c>
      <c r="S239" s="183">
        <v>0</v>
      </c>
      <c r="T239" s="184">
        <f t="shared" si="3"/>
        <v>0</v>
      </c>
      <c r="AR239" s="17" t="s">
        <v>401</v>
      </c>
      <c r="AT239" s="17" t="s">
        <v>249</v>
      </c>
      <c r="AU239" s="17" t="s">
        <v>88</v>
      </c>
      <c r="AY239" s="17" t="s">
        <v>142</v>
      </c>
      <c r="BE239" s="185">
        <f t="shared" si="4"/>
        <v>0</v>
      </c>
      <c r="BF239" s="185">
        <f t="shared" si="5"/>
        <v>0</v>
      </c>
      <c r="BG239" s="185">
        <f t="shared" si="6"/>
        <v>0</v>
      </c>
      <c r="BH239" s="185">
        <f t="shared" si="7"/>
        <v>0</v>
      </c>
      <c r="BI239" s="185">
        <f t="shared" si="8"/>
        <v>0</v>
      </c>
      <c r="BJ239" s="17" t="s">
        <v>86</v>
      </c>
      <c r="BK239" s="185">
        <f t="shared" si="9"/>
        <v>0</v>
      </c>
      <c r="BL239" s="17" t="s">
        <v>301</v>
      </c>
      <c r="BM239" s="17" t="s">
        <v>727</v>
      </c>
    </row>
    <row r="240" spans="2:65" s="1" customFormat="1" ht="33.75" customHeight="1">
      <c r="B240" s="34"/>
      <c r="C240" s="232" t="s">
        <v>405</v>
      </c>
      <c r="D240" s="232" t="s">
        <v>249</v>
      </c>
      <c r="E240" s="233" t="s">
        <v>728</v>
      </c>
      <c r="F240" s="234" t="s">
        <v>729</v>
      </c>
      <c r="G240" s="235" t="s">
        <v>513</v>
      </c>
      <c r="H240" s="236">
        <v>11</v>
      </c>
      <c r="I240" s="237"/>
      <c r="J240" s="238">
        <f t="shared" si="0"/>
        <v>0</v>
      </c>
      <c r="K240" s="234" t="s">
        <v>469</v>
      </c>
      <c r="L240" s="239"/>
      <c r="M240" s="240" t="s">
        <v>19</v>
      </c>
      <c r="N240" s="241" t="s">
        <v>49</v>
      </c>
      <c r="O240" s="60"/>
      <c r="P240" s="183">
        <f t="shared" si="1"/>
        <v>0</v>
      </c>
      <c r="Q240" s="183">
        <v>0</v>
      </c>
      <c r="R240" s="183">
        <f t="shared" si="2"/>
        <v>0</v>
      </c>
      <c r="S240" s="183">
        <v>0</v>
      </c>
      <c r="T240" s="184">
        <f t="shared" si="3"/>
        <v>0</v>
      </c>
      <c r="AR240" s="17" t="s">
        <v>401</v>
      </c>
      <c r="AT240" s="17" t="s">
        <v>249</v>
      </c>
      <c r="AU240" s="17" t="s">
        <v>88</v>
      </c>
      <c r="AY240" s="17" t="s">
        <v>142</v>
      </c>
      <c r="BE240" s="185">
        <f t="shared" si="4"/>
        <v>0</v>
      </c>
      <c r="BF240" s="185">
        <f t="shared" si="5"/>
        <v>0</v>
      </c>
      <c r="BG240" s="185">
        <f t="shared" si="6"/>
        <v>0</v>
      </c>
      <c r="BH240" s="185">
        <f t="shared" si="7"/>
        <v>0</v>
      </c>
      <c r="BI240" s="185">
        <f t="shared" si="8"/>
        <v>0</v>
      </c>
      <c r="BJ240" s="17" t="s">
        <v>86</v>
      </c>
      <c r="BK240" s="185">
        <f t="shared" si="9"/>
        <v>0</v>
      </c>
      <c r="BL240" s="17" t="s">
        <v>301</v>
      </c>
      <c r="BM240" s="17" t="s">
        <v>730</v>
      </c>
    </row>
    <row r="241" spans="2:65" s="1" customFormat="1" ht="33.75" customHeight="1">
      <c r="B241" s="34"/>
      <c r="C241" s="232" t="s">
        <v>409</v>
      </c>
      <c r="D241" s="232" t="s">
        <v>249</v>
      </c>
      <c r="E241" s="233" t="s">
        <v>731</v>
      </c>
      <c r="F241" s="234" t="s">
        <v>732</v>
      </c>
      <c r="G241" s="235" t="s">
        <v>513</v>
      </c>
      <c r="H241" s="236">
        <v>10</v>
      </c>
      <c r="I241" s="237"/>
      <c r="J241" s="238">
        <f t="shared" si="0"/>
        <v>0</v>
      </c>
      <c r="K241" s="234" t="s">
        <v>469</v>
      </c>
      <c r="L241" s="239"/>
      <c r="M241" s="240" t="s">
        <v>19</v>
      </c>
      <c r="N241" s="241" t="s">
        <v>49</v>
      </c>
      <c r="O241" s="60"/>
      <c r="P241" s="183">
        <f t="shared" si="1"/>
        <v>0</v>
      </c>
      <c r="Q241" s="183">
        <v>0</v>
      </c>
      <c r="R241" s="183">
        <f t="shared" si="2"/>
        <v>0</v>
      </c>
      <c r="S241" s="183">
        <v>0</v>
      </c>
      <c r="T241" s="184">
        <f t="shared" si="3"/>
        <v>0</v>
      </c>
      <c r="AR241" s="17" t="s">
        <v>401</v>
      </c>
      <c r="AT241" s="17" t="s">
        <v>249</v>
      </c>
      <c r="AU241" s="17" t="s">
        <v>88</v>
      </c>
      <c r="AY241" s="17" t="s">
        <v>142</v>
      </c>
      <c r="BE241" s="185">
        <f t="shared" si="4"/>
        <v>0</v>
      </c>
      <c r="BF241" s="185">
        <f t="shared" si="5"/>
        <v>0</v>
      </c>
      <c r="BG241" s="185">
        <f t="shared" si="6"/>
        <v>0</v>
      </c>
      <c r="BH241" s="185">
        <f t="shared" si="7"/>
        <v>0</v>
      </c>
      <c r="BI241" s="185">
        <f t="shared" si="8"/>
        <v>0</v>
      </c>
      <c r="BJ241" s="17" t="s">
        <v>86</v>
      </c>
      <c r="BK241" s="185">
        <f t="shared" si="9"/>
        <v>0</v>
      </c>
      <c r="BL241" s="17" t="s">
        <v>301</v>
      </c>
      <c r="BM241" s="17" t="s">
        <v>733</v>
      </c>
    </row>
    <row r="242" spans="2:65" s="1" customFormat="1" ht="33.75" customHeight="1">
      <c r="B242" s="34"/>
      <c r="C242" s="232" t="s">
        <v>415</v>
      </c>
      <c r="D242" s="232" t="s">
        <v>249</v>
      </c>
      <c r="E242" s="233" t="s">
        <v>734</v>
      </c>
      <c r="F242" s="234" t="s">
        <v>735</v>
      </c>
      <c r="G242" s="235" t="s">
        <v>513</v>
      </c>
      <c r="H242" s="236">
        <v>3</v>
      </c>
      <c r="I242" s="237"/>
      <c r="J242" s="238">
        <f t="shared" si="0"/>
        <v>0</v>
      </c>
      <c r="K242" s="234" t="s">
        <v>469</v>
      </c>
      <c r="L242" s="239"/>
      <c r="M242" s="240" t="s">
        <v>19</v>
      </c>
      <c r="N242" s="241" t="s">
        <v>49</v>
      </c>
      <c r="O242" s="60"/>
      <c r="P242" s="183">
        <f t="shared" si="1"/>
        <v>0</v>
      </c>
      <c r="Q242" s="183">
        <v>0</v>
      </c>
      <c r="R242" s="183">
        <f t="shared" si="2"/>
        <v>0</v>
      </c>
      <c r="S242" s="183">
        <v>0</v>
      </c>
      <c r="T242" s="184">
        <f t="shared" si="3"/>
        <v>0</v>
      </c>
      <c r="AR242" s="17" t="s">
        <v>401</v>
      </c>
      <c r="AT242" s="17" t="s">
        <v>249</v>
      </c>
      <c r="AU242" s="17" t="s">
        <v>88</v>
      </c>
      <c r="AY242" s="17" t="s">
        <v>142</v>
      </c>
      <c r="BE242" s="185">
        <f t="shared" si="4"/>
        <v>0</v>
      </c>
      <c r="BF242" s="185">
        <f t="shared" si="5"/>
        <v>0</v>
      </c>
      <c r="BG242" s="185">
        <f t="shared" si="6"/>
        <v>0</v>
      </c>
      <c r="BH242" s="185">
        <f t="shared" si="7"/>
        <v>0</v>
      </c>
      <c r="BI242" s="185">
        <f t="shared" si="8"/>
        <v>0</v>
      </c>
      <c r="BJ242" s="17" t="s">
        <v>86</v>
      </c>
      <c r="BK242" s="185">
        <f t="shared" si="9"/>
        <v>0</v>
      </c>
      <c r="BL242" s="17" t="s">
        <v>301</v>
      </c>
      <c r="BM242" s="17" t="s">
        <v>736</v>
      </c>
    </row>
    <row r="243" spans="2:65" s="1" customFormat="1" ht="16.5" customHeight="1">
      <c r="B243" s="34"/>
      <c r="C243" s="174" t="s">
        <v>421</v>
      </c>
      <c r="D243" s="174" t="s">
        <v>147</v>
      </c>
      <c r="E243" s="175" t="s">
        <v>737</v>
      </c>
      <c r="F243" s="176" t="s">
        <v>738</v>
      </c>
      <c r="G243" s="177" t="s">
        <v>513</v>
      </c>
      <c r="H243" s="178">
        <v>12</v>
      </c>
      <c r="I243" s="179"/>
      <c r="J243" s="180">
        <f t="shared" si="0"/>
        <v>0</v>
      </c>
      <c r="K243" s="176" t="s">
        <v>151</v>
      </c>
      <c r="L243" s="38"/>
      <c r="M243" s="181" t="s">
        <v>19</v>
      </c>
      <c r="N243" s="182" t="s">
        <v>49</v>
      </c>
      <c r="O243" s="60"/>
      <c r="P243" s="183">
        <f t="shared" si="1"/>
        <v>0</v>
      </c>
      <c r="Q243" s="183">
        <v>0.00027</v>
      </c>
      <c r="R243" s="183">
        <f t="shared" si="2"/>
        <v>0.00324</v>
      </c>
      <c r="S243" s="183">
        <v>0</v>
      </c>
      <c r="T243" s="184">
        <f t="shared" si="3"/>
        <v>0</v>
      </c>
      <c r="AR243" s="17" t="s">
        <v>301</v>
      </c>
      <c r="AT243" s="17" t="s">
        <v>147</v>
      </c>
      <c r="AU243" s="17" t="s">
        <v>88</v>
      </c>
      <c r="AY243" s="17" t="s">
        <v>142</v>
      </c>
      <c r="BE243" s="185">
        <f t="shared" si="4"/>
        <v>0</v>
      </c>
      <c r="BF243" s="185">
        <f t="shared" si="5"/>
        <v>0</v>
      </c>
      <c r="BG243" s="185">
        <f t="shared" si="6"/>
        <v>0</v>
      </c>
      <c r="BH243" s="185">
        <f t="shared" si="7"/>
        <v>0</v>
      </c>
      <c r="BI243" s="185">
        <f t="shared" si="8"/>
        <v>0</v>
      </c>
      <c r="BJ243" s="17" t="s">
        <v>86</v>
      </c>
      <c r="BK243" s="185">
        <f t="shared" si="9"/>
        <v>0</v>
      </c>
      <c r="BL243" s="17" t="s">
        <v>301</v>
      </c>
      <c r="BM243" s="17" t="s">
        <v>739</v>
      </c>
    </row>
    <row r="244" spans="2:47" s="1" customFormat="1" ht="78">
      <c r="B244" s="34"/>
      <c r="C244" s="35"/>
      <c r="D244" s="188" t="s">
        <v>214</v>
      </c>
      <c r="E244" s="35"/>
      <c r="F244" s="230" t="s">
        <v>718</v>
      </c>
      <c r="G244" s="35"/>
      <c r="H244" s="35"/>
      <c r="I244" s="103"/>
      <c r="J244" s="35"/>
      <c r="K244" s="35"/>
      <c r="L244" s="38"/>
      <c r="M244" s="231"/>
      <c r="N244" s="60"/>
      <c r="O244" s="60"/>
      <c r="P244" s="60"/>
      <c r="Q244" s="60"/>
      <c r="R244" s="60"/>
      <c r="S244" s="60"/>
      <c r="T244" s="61"/>
      <c r="AT244" s="17" t="s">
        <v>214</v>
      </c>
      <c r="AU244" s="17" t="s">
        <v>88</v>
      </c>
    </row>
    <row r="245" spans="2:51" s="11" customFormat="1" ht="11.25">
      <c r="B245" s="186"/>
      <c r="C245" s="187"/>
      <c r="D245" s="188" t="s">
        <v>155</v>
      </c>
      <c r="E245" s="189" t="s">
        <v>19</v>
      </c>
      <c r="F245" s="190" t="s">
        <v>218</v>
      </c>
      <c r="G245" s="187"/>
      <c r="H245" s="189" t="s">
        <v>19</v>
      </c>
      <c r="I245" s="191"/>
      <c r="J245" s="187"/>
      <c r="K245" s="187"/>
      <c r="L245" s="192"/>
      <c r="M245" s="193"/>
      <c r="N245" s="194"/>
      <c r="O245" s="194"/>
      <c r="P245" s="194"/>
      <c r="Q245" s="194"/>
      <c r="R245" s="194"/>
      <c r="S245" s="194"/>
      <c r="T245" s="195"/>
      <c r="AT245" s="196" t="s">
        <v>155</v>
      </c>
      <c r="AU245" s="196" t="s">
        <v>88</v>
      </c>
      <c r="AV245" s="11" t="s">
        <v>86</v>
      </c>
      <c r="AW245" s="11" t="s">
        <v>38</v>
      </c>
      <c r="AX245" s="11" t="s">
        <v>78</v>
      </c>
      <c r="AY245" s="196" t="s">
        <v>142</v>
      </c>
    </row>
    <row r="246" spans="2:51" s="12" customFormat="1" ht="11.25">
      <c r="B246" s="197"/>
      <c r="C246" s="198"/>
      <c r="D246" s="188" t="s">
        <v>155</v>
      </c>
      <c r="E246" s="199" t="s">
        <v>19</v>
      </c>
      <c r="F246" s="200" t="s">
        <v>713</v>
      </c>
      <c r="G246" s="198"/>
      <c r="H246" s="201">
        <v>12</v>
      </c>
      <c r="I246" s="202"/>
      <c r="J246" s="198"/>
      <c r="K246" s="198"/>
      <c r="L246" s="203"/>
      <c r="M246" s="204"/>
      <c r="N246" s="205"/>
      <c r="O246" s="205"/>
      <c r="P246" s="205"/>
      <c r="Q246" s="205"/>
      <c r="R246" s="205"/>
      <c r="S246" s="205"/>
      <c r="T246" s="206"/>
      <c r="AT246" s="207" t="s">
        <v>155</v>
      </c>
      <c r="AU246" s="207" t="s">
        <v>88</v>
      </c>
      <c r="AV246" s="12" t="s">
        <v>88</v>
      </c>
      <c r="AW246" s="12" t="s">
        <v>38</v>
      </c>
      <c r="AX246" s="12" t="s">
        <v>86</v>
      </c>
      <c r="AY246" s="207" t="s">
        <v>142</v>
      </c>
    </row>
    <row r="247" spans="2:65" s="1" customFormat="1" ht="33.75" customHeight="1">
      <c r="B247" s="34"/>
      <c r="C247" s="232" t="s">
        <v>426</v>
      </c>
      <c r="D247" s="232" t="s">
        <v>249</v>
      </c>
      <c r="E247" s="233" t="s">
        <v>740</v>
      </c>
      <c r="F247" s="234" t="s">
        <v>741</v>
      </c>
      <c r="G247" s="235" t="s">
        <v>513</v>
      </c>
      <c r="H247" s="236">
        <v>12</v>
      </c>
      <c r="I247" s="237"/>
      <c r="J247" s="238">
        <f>ROUND(I247*H247,2)</f>
        <v>0</v>
      </c>
      <c r="K247" s="234" t="s">
        <v>469</v>
      </c>
      <c r="L247" s="239"/>
      <c r="M247" s="240" t="s">
        <v>19</v>
      </c>
      <c r="N247" s="241" t="s">
        <v>49</v>
      </c>
      <c r="O247" s="60"/>
      <c r="P247" s="183">
        <f>O247*H247</f>
        <v>0</v>
      </c>
      <c r="Q247" s="183">
        <v>0</v>
      </c>
      <c r="R247" s="183">
        <f>Q247*H247</f>
        <v>0</v>
      </c>
      <c r="S247" s="183">
        <v>0</v>
      </c>
      <c r="T247" s="184">
        <f>S247*H247</f>
        <v>0</v>
      </c>
      <c r="AR247" s="17" t="s">
        <v>401</v>
      </c>
      <c r="AT247" s="17" t="s">
        <v>249</v>
      </c>
      <c r="AU247" s="17" t="s">
        <v>88</v>
      </c>
      <c r="AY247" s="17" t="s">
        <v>142</v>
      </c>
      <c r="BE247" s="185">
        <f>IF(N247="základní",J247,0)</f>
        <v>0</v>
      </c>
      <c r="BF247" s="185">
        <f>IF(N247="snížená",J247,0)</f>
        <v>0</v>
      </c>
      <c r="BG247" s="185">
        <f>IF(N247="zákl. přenesená",J247,0)</f>
        <v>0</v>
      </c>
      <c r="BH247" s="185">
        <f>IF(N247="sníž. přenesená",J247,0)</f>
        <v>0</v>
      </c>
      <c r="BI247" s="185">
        <f>IF(N247="nulová",J247,0)</f>
        <v>0</v>
      </c>
      <c r="BJ247" s="17" t="s">
        <v>86</v>
      </c>
      <c r="BK247" s="185">
        <f>ROUND(I247*H247,2)</f>
        <v>0</v>
      </c>
      <c r="BL247" s="17" t="s">
        <v>301</v>
      </c>
      <c r="BM247" s="17" t="s">
        <v>742</v>
      </c>
    </row>
    <row r="248" spans="2:65" s="1" customFormat="1" ht="16.5" customHeight="1">
      <c r="B248" s="34"/>
      <c r="C248" s="174" t="s">
        <v>432</v>
      </c>
      <c r="D248" s="174" t="s">
        <v>147</v>
      </c>
      <c r="E248" s="175" t="s">
        <v>743</v>
      </c>
      <c r="F248" s="176" t="s">
        <v>744</v>
      </c>
      <c r="G248" s="177" t="s">
        <v>257</v>
      </c>
      <c r="H248" s="178">
        <v>1292.92</v>
      </c>
      <c r="I248" s="179"/>
      <c r="J248" s="180">
        <f>ROUND(I248*H248,2)</f>
        <v>0</v>
      </c>
      <c r="K248" s="176" t="s">
        <v>469</v>
      </c>
      <c r="L248" s="38"/>
      <c r="M248" s="181" t="s">
        <v>19</v>
      </c>
      <c r="N248" s="182" t="s">
        <v>49</v>
      </c>
      <c r="O248" s="60"/>
      <c r="P248" s="183">
        <f>O248*H248</f>
        <v>0</v>
      </c>
      <c r="Q248" s="183">
        <v>0</v>
      </c>
      <c r="R248" s="183">
        <f>Q248*H248</f>
        <v>0</v>
      </c>
      <c r="S248" s="183">
        <v>0</v>
      </c>
      <c r="T248" s="184">
        <f>S248*H248</f>
        <v>0</v>
      </c>
      <c r="AR248" s="17" t="s">
        <v>301</v>
      </c>
      <c r="AT248" s="17" t="s">
        <v>147</v>
      </c>
      <c r="AU248" s="17" t="s">
        <v>88</v>
      </c>
      <c r="AY248" s="17" t="s">
        <v>142</v>
      </c>
      <c r="BE248" s="185">
        <f>IF(N248="základní",J248,0)</f>
        <v>0</v>
      </c>
      <c r="BF248" s="185">
        <f>IF(N248="snížená",J248,0)</f>
        <v>0</v>
      </c>
      <c r="BG248" s="185">
        <f>IF(N248="zákl. přenesená",J248,0)</f>
        <v>0</v>
      </c>
      <c r="BH248" s="185">
        <f>IF(N248="sníž. přenesená",J248,0)</f>
        <v>0</v>
      </c>
      <c r="BI248" s="185">
        <f>IF(N248="nulová",J248,0)</f>
        <v>0</v>
      </c>
      <c r="BJ248" s="17" t="s">
        <v>86</v>
      </c>
      <c r="BK248" s="185">
        <f>ROUND(I248*H248,2)</f>
        <v>0</v>
      </c>
      <c r="BL248" s="17" t="s">
        <v>301</v>
      </c>
      <c r="BM248" s="17" t="s">
        <v>745</v>
      </c>
    </row>
    <row r="249" spans="2:51" s="11" customFormat="1" ht="11.25">
      <c r="B249" s="186"/>
      <c r="C249" s="187"/>
      <c r="D249" s="188" t="s">
        <v>155</v>
      </c>
      <c r="E249" s="189" t="s">
        <v>19</v>
      </c>
      <c r="F249" s="190" t="s">
        <v>233</v>
      </c>
      <c r="G249" s="187"/>
      <c r="H249" s="189" t="s">
        <v>19</v>
      </c>
      <c r="I249" s="191"/>
      <c r="J249" s="187"/>
      <c r="K249" s="187"/>
      <c r="L249" s="192"/>
      <c r="M249" s="193"/>
      <c r="N249" s="194"/>
      <c r="O249" s="194"/>
      <c r="P249" s="194"/>
      <c r="Q249" s="194"/>
      <c r="R249" s="194"/>
      <c r="S249" s="194"/>
      <c r="T249" s="195"/>
      <c r="AT249" s="196" t="s">
        <v>155</v>
      </c>
      <c r="AU249" s="196" t="s">
        <v>88</v>
      </c>
      <c r="AV249" s="11" t="s">
        <v>86</v>
      </c>
      <c r="AW249" s="11" t="s">
        <v>38</v>
      </c>
      <c r="AX249" s="11" t="s">
        <v>78</v>
      </c>
      <c r="AY249" s="196" t="s">
        <v>142</v>
      </c>
    </row>
    <row r="250" spans="2:51" s="12" customFormat="1" ht="11.25">
      <c r="B250" s="197"/>
      <c r="C250" s="198"/>
      <c r="D250" s="188" t="s">
        <v>155</v>
      </c>
      <c r="E250" s="199" t="s">
        <v>19</v>
      </c>
      <c r="F250" s="200" t="s">
        <v>746</v>
      </c>
      <c r="G250" s="198"/>
      <c r="H250" s="201">
        <v>1292.92</v>
      </c>
      <c r="I250" s="202"/>
      <c r="J250" s="198"/>
      <c r="K250" s="198"/>
      <c r="L250" s="203"/>
      <c r="M250" s="204"/>
      <c r="N250" s="205"/>
      <c r="O250" s="205"/>
      <c r="P250" s="205"/>
      <c r="Q250" s="205"/>
      <c r="R250" s="205"/>
      <c r="S250" s="205"/>
      <c r="T250" s="206"/>
      <c r="AT250" s="207" t="s">
        <v>155</v>
      </c>
      <c r="AU250" s="207" t="s">
        <v>88</v>
      </c>
      <c r="AV250" s="12" t="s">
        <v>88</v>
      </c>
      <c r="AW250" s="12" t="s">
        <v>38</v>
      </c>
      <c r="AX250" s="12" t="s">
        <v>86</v>
      </c>
      <c r="AY250" s="207" t="s">
        <v>142</v>
      </c>
    </row>
    <row r="251" spans="2:65" s="1" customFormat="1" ht="16.5" customHeight="1">
      <c r="B251" s="34"/>
      <c r="C251" s="174" t="s">
        <v>437</v>
      </c>
      <c r="D251" s="174" t="s">
        <v>147</v>
      </c>
      <c r="E251" s="175" t="s">
        <v>747</v>
      </c>
      <c r="F251" s="176" t="s">
        <v>748</v>
      </c>
      <c r="G251" s="177" t="s">
        <v>257</v>
      </c>
      <c r="H251" s="178">
        <v>1292.92</v>
      </c>
      <c r="I251" s="179"/>
      <c r="J251" s="180">
        <f>ROUND(I251*H251,2)</f>
        <v>0</v>
      </c>
      <c r="K251" s="176" t="s">
        <v>469</v>
      </c>
      <c r="L251" s="38"/>
      <c r="M251" s="181" t="s">
        <v>19</v>
      </c>
      <c r="N251" s="182" t="s">
        <v>49</v>
      </c>
      <c r="O251" s="60"/>
      <c r="P251" s="183">
        <f>O251*H251</f>
        <v>0</v>
      </c>
      <c r="Q251" s="183">
        <v>0</v>
      </c>
      <c r="R251" s="183">
        <f>Q251*H251</f>
        <v>0</v>
      </c>
      <c r="S251" s="183">
        <v>0</v>
      </c>
      <c r="T251" s="184">
        <f>S251*H251</f>
        <v>0</v>
      </c>
      <c r="AR251" s="17" t="s">
        <v>301</v>
      </c>
      <c r="AT251" s="17" t="s">
        <v>147</v>
      </c>
      <c r="AU251" s="17" t="s">
        <v>88</v>
      </c>
      <c r="AY251" s="17" t="s">
        <v>142</v>
      </c>
      <c r="BE251" s="185">
        <f>IF(N251="základní",J251,0)</f>
        <v>0</v>
      </c>
      <c r="BF251" s="185">
        <f>IF(N251="snížená",J251,0)</f>
        <v>0</v>
      </c>
      <c r="BG251" s="185">
        <f>IF(N251="zákl. přenesená",J251,0)</f>
        <v>0</v>
      </c>
      <c r="BH251" s="185">
        <f>IF(N251="sníž. přenesená",J251,0)</f>
        <v>0</v>
      </c>
      <c r="BI251" s="185">
        <f>IF(N251="nulová",J251,0)</f>
        <v>0</v>
      </c>
      <c r="BJ251" s="17" t="s">
        <v>86</v>
      </c>
      <c r="BK251" s="185">
        <f>ROUND(I251*H251,2)</f>
        <v>0</v>
      </c>
      <c r="BL251" s="17" t="s">
        <v>301</v>
      </c>
      <c r="BM251" s="17" t="s">
        <v>749</v>
      </c>
    </row>
    <row r="252" spans="2:51" s="11" customFormat="1" ht="11.25">
      <c r="B252" s="186"/>
      <c r="C252" s="187"/>
      <c r="D252" s="188" t="s">
        <v>155</v>
      </c>
      <c r="E252" s="189" t="s">
        <v>19</v>
      </c>
      <c r="F252" s="190" t="s">
        <v>233</v>
      </c>
      <c r="G252" s="187"/>
      <c r="H252" s="189" t="s">
        <v>19</v>
      </c>
      <c r="I252" s="191"/>
      <c r="J252" s="187"/>
      <c r="K252" s="187"/>
      <c r="L252" s="192"/>
      <c r="M252" s="193"/>
      <c r="N252" s="194"/>
      <c r="O252" s="194"/>
      <c r="P252" s="194"/>
      <c r="Q252" s="194"/>
      <c r="R252" s="194"/>
      <c r="S252" s="194"/>
      <c r="T252" s="195"/>
      <c r="AT252" s="196" t="s">
        <v>155</v>
      </c>
      <c r="AU252" s="196" t="s">
        <v>88</v>
      </c>
      <c r="AV252" s="11" t="s">
        <v>86</v>
      </c>
      <c r="AW252" s="11" t="s">
        <v>38</v>
      </c>
      <c r="AX252" s="11" t="s">
        <v>78</v>
      </c>
      <c r="AY252" s="196" t="s">
        <v>142</v>
      </c>
    </row>
    <row r="253" spans="2:51" s="12" customFormat="1" ht="11.25">
      <c r="B253" s="197"/>
      <c r="C253" s="198"/>
      <c r="D253" s="188" t="s">
        <v>155</v>
      </c>
      <c r="E253" s="199" t="s">
        <v>19</v>
      </c>
      <c r="F253" s="200" t="s">
        <v>746</v>
      </c>
      <c r="G253" s="198"/>
      <c r="H253" s="201">
        <v>1292.92</v>
      </c>
      <c r="I253" s="202"/>
      <c r="J253" s="198"/>
      <c r="K253" s="198"/>
      <c r="L253" s="203"/>
      <c r="M253" s="204"/>
      <c r="N253" s="205"/>
      <c r="O253" s="205"/>
      <c r="P253" s="205"/>
      <c r="Q253" s="205"/>
      <c r="R253" s="205"/>
      <c r="S253" s="205"/>
      <c r="T253" s="206"/>
      <c r="AT253" s="207" t="s">
        <v>155</v>
      </c>
      <c r="AU253" s="207" t="s">
        <v>88</v>
      </c>
      <c r="AV253" s="12" t="s">
        <v>88</v>
      </c>
      <c r="AW253" s="12" t="s">
        <v>38</v>
      </c>
      <c r="AX253" s="12" t="s">
        <v>86</v>
      </c>
      <c r="AY253" s="207" t="s">
        <v>142</v>
      </c>
    </row>
    <row r="254" spans="2:65" s="1" customFormat="1" ht="22.5" customHeight="1">
      <c r="B254" s="34"/>
      <c r="C254" s="174" t="s">
        <v>443</v>
      </c>
      <c r="D254" s="174" t="s">
        <v>147</v>
      </c>
      <c r="E254" s="175" t="s">
        <v>750</v>
      </c>
      <c r="F254" s="176" t="s">
        <v>751</v>
      </c>
      <c r="G254" s="177" t="s">
        <v>461</v>
      </c>
      <c r="H254" s="242"/>
      <c r="I254" s="179"/>
      <c r="J254" s="180">
        <f>ROUND(I254*H254,2)</f>
        <v>0</v>
      </c>
      <c r="K254" s="176" t="s">
        <v>151</v>
      </c>
      <c r="L254" s="38"/>
      <c r="M254" s="181" t="s">
        <v>19</v>
      </c>
      <c r="N254" s="182" t="s">
        <v>49</v>
      </c>
      <c r="O254" s="60"/>
      <c r="P254" s="183">
        <f>O254*H254</f>
        <v>0</v>
      </c>
      <c r="Q254" s="183">
        <v>0</v>
      </c>
      <c r="R254" s="183">
        <f>Q254*H254</f>
        <v>0</v>
      </c>
      <c r="S254" s="183">
        <v>0</v>
      </c>
      <c r="T254" s="184">
        <f>S254*H254</f>
        <v>0</v>
      </c>
      <c r="AR254" s="17" t="s">
        <v>301</v>
      </c>
      <c r="AT254" s="17" t="s">
        <v>147</v>
      </c>
      <c r="AU254" s="17" t="s">
        <v>88</v>
      </c>
      <c r="AY254" s="17" t="s">
        <v>142</v>
      </c>
      <c r="BE254" s="185">
        <f>IF(N254="základní",J254,0)</f>
        <v>0</v>
      </c>
      <c r="BF254" s="185">
        <f>IF(N254="snížená",J254,0)</f>
        <v>0</v>
      </c>
      <c r="BG254" s="185">
        <f>IF(N254="zákl. přenesená",J254,0)</f>
        <v>0</v>
      </c>
      <c r="BH254" s="185">
        <f>IF(N254="sníž. přenesená",J254,0)</f>
        <v>0</v>
      </c>
      <c r="BI254" s="185">
        <f>IF(N254="nulová",J254,0)</f>
        <v>0</v>
      </c>
      <c r="BJ254" s="17" t="s">
        <v>86</v>
      </c>
      <c r="BK254" s="185">
        <f>ROUND(I254*H254,2)</f>
        <v>0</v>
      </c>
      <c r="BL254" s="17" t="s">
        <v>301</v>
      </c>
      <c r="BM254" s="17" t="s">
        <v>752</v>
      </c>
    </row>
    <row r="255" spans="2:47" s="1" customFormat="1" ht="78">
      <c r="B255" s="34"/>
      <c r="C255" s="35"/>
      <c r="D255" s="188" t="s">
        <v>214</v>
      </c>
      <c r="E255" s="35"/>
      <c r="F255" s="230" t="s">
        <v>753</v>
      </c>
      <c r="G255" s="35"/>
      <c r="H255" s="35"/>
      <c r="I255" s="103"/>
      <c r="J255" s="35"/>
      <c r="K255" s="35"/>
      <c r="L255" s="38"/>
      <c r="M255" s="231"/>
      <c r="N255" s="60"/>
      <c r="O255" s="60"/>
      <c r="P255" s="60"/>
      <c r="Q255" s="60"/>
      <c r="R255" s="60"/>
      <c r="S255" s="60"/>
      <c r="T255" s="61"/>
      <c r="AT255" s="17" t="s">
        <v>214</v>
      </c>
      <c r="AU255" s="17" t="s">
        <v>88</v>
      </c>
    </row>
    <row r="256" spans="2:63" s="10" customFormat="1" ht="22.9" customHeight="1">
      <c r="B256" s="158"/>
      <c r="C256" s="159"/>
      <c r="D256" s="160" t="s">
        <v>77</v>
      </c>
      <c r="E256" s="172" t="s">
        <v>496</v>
      </c>
      <c r="F256" s="172" t="s">
        <v>497</v>
      </c>
      <c r="G256" s="159"/>
      <c r="H256" s="159"/>
      <c r="I256" s="162"/>
      <c r="J256" s="173">
        <f>BK256</f>
        <v>0</v>
      </c>
      <c r="K256" s="159"/>
      <c r="L256" s="164"/>
      <c r="M256" s="165"/>
      <c r="N256" s="166"/>
      <c r="O256" s="166"/>
      <c r="P256" s="167">
        <f>SUM(P257:P271)</f>
        <v>0</v>
      </c>
      <c r="Q256" s="166"/>
      <c r="R256" s="167">
        <f>SUM(R257:R271)</f>
        <v>0</v>
      </c>
      <c r="S256" s="166"/>
      <c r="T256" s="168">
        <f>SUM(T257:T271)</f>
        <v>0</v>
      </c>
      <c r="AR256" s="169" t="s">
        <v>88</v>
      </c>
      <c r="AT256" s="170" t="s">
        <v>77</v>
      </c>
      <c r="AU256" s="170" t="s">
        <v>86</v>
      </c>
      <c r="AY256" s="169" t="s">
        <v>142</v>
      </c>
      <c r="BK256" s="171">
        <f>SUM(BK257:BK271)</f>
        <v>0</v>
      </c>
    </row>
    <row r="257" spans="2:65" s="1" customFormat="1" ht="16.5" customHeight="1">
      <c r="B257" s="34"/>
      <c r="C257" s="174" t="s">
        <v>452</v>
      </c>
      <c r="D257" s="174" t="s">
        <v>147</v>
      </c>
      <c r="E257" s="175" t="s">
        <v>754</v>
      </c>
      <c r="F257" s="176" t="s">
        <v>755</v>
      </c>
      <c r="G257" s="177" t="s">
        <v>513</v>
      </c>
      <c r="H257" s="178">
        <v>3</v>
      </c>
      <c r="I257" s="179"/>
      <c r="J257" s="180">
        <f>ROUND(I257*H257,2)</f>
        <v>0</v>
      </c>
      <c r="K257" s="176" t="s">
        <v>151</v>
      </c>
      <c r="L257" s="38"/>
      <c r="M257" s="181" t="s">
        <v>19</v>
      </c>
      <c r="N257" s="182" t="s">
        <v>49</v>
      </c>
      <c r="O257" s="60"/>
      <c r="P257" s="183">
        <f>O257*H257</f>
        <v>0</v>
      </c>
      <c r="Q257" s="183">
        <v>0</v>
      </c>
      <c r="R257" s="183">
        <f>Q257*H257</f>
        <v>0</v>
      </c>
      <c r="S257" s="183">
        <v>0</v>
      </c>
      <c r="T257" s="184">
        <f>S257*H257</f>
        <v>0</v>
      </c>
      <c r="AR257" s="17" t="s">
        <v>301</v>
      </c>
      <c r="AT257" s="17" t="s">
        <v>147</v>
      </c>
      <c r="AU257" s="17" t="s">
        <v>88</v>
      </c>
      <c r="AY257" s="17" t="s">
        <v>142</v>
      </c>
      <c r="BE257" s="185">
        <f>IF(N257="základní",J257,0)</f>
        <v>0</v>
      </c>
      <c r="BF257" s="185">
        <f>IF(N257="snížená",J257,0)</f>
        <v>0</v>
      </c>
      <c r="BG257" s="185">
        <f>IF(N257="zákl. přenesená",J257,0)</f>
        <v>0</v>
      </c>
      <c r="BH257" s="185">
        <f>IF(N257="sníž. přenesená",J257,0)</f>
        <v>0</v>
      </c>
      <c r="BI257" s="185">
        <f>IF(N257="nulová",J257,0)</f>
        <v>0</v>
      </c>
      <c r="BJ257" s="17" t="s">
        <v>86</v>
      </c>
      <c r="BK257" s="185">
        <f>ROUND(I257*H257,2)</f>
        <v>0</v>
      </c>
      <c r="BL257" s="17" t="s">
        <v>301</v>
      </c>
      <c r="BM257" s="17" t="s">
        <v>756</v>
      </c>
    </row>
    <row r="258" spans="2:47" s="1" customFormat="1" ht="107.25">
      <c r="B258" s="34"/>
      <c r="C258" s="35"/>
      <c r="D258" s="188" t="s">
        <v>214</v>
      </c>
      <c r="E258" s="35"/>
      <c r="F258" s="230" t="s">
        <v>757</v>
      </c>
      <c r="G258" s="35"/>
      <c r="H258" s="35"/>
      <c r="I258" s="103"/>
      <c r="J258" s="35"/>
      <c r="K258" s="35"/>
      <c r="L258" s="38"/>
      <c r="M258" s="231"/>
      <c r="N258" s="60"/>
      <c r="O258" s="60"/>
      <c r="P258" s="60"/>
      <c r="Q258" s="60"/>
      <c r="R258" s="60"/>
      <c r="S258" s="60"/>
      <c r="T258" s="61"/>
      <c r="AT258" s="17" t="s">
        <v>214</v>
      </c>
      <c r="AU258" s="17" t="s">
        <v>88</v>
      </c>
    </row>
    <row r="259" spans="2:51" s="11" customFormat="1" ht="11.25">
      <c r="B259" s="186"/>
      <c r="C259" s="187"/>
      <c r="D259" s="188" t="s">
        <v>155</v>
      </c>
      <c r="E259" s="189" t="s">
        <v>19</v>
      </c>
      <c r="F259" s="190" t="s">
        <v>218</v>
      </c>
      <c r="G259" s="187"/>
      <c r="H259" s="189" t="s">
        <v>19</v>
      </c>
      <c r="I259" s="191"/>
      <c r="J259" s="187"/>
      <c r="K259" s="187"/>
      <c r="L259" s="192"/>
      <c r="M259" s="193"/>
      <c r="N259" s="194"/>
      <c r="O259" s="194"/>
      <c r="P259" s="194"/>
      <c r="Q259" s="194"/>
      <c r="R259" s="194"/>
      <c r="S259" s="194"/>
      <c r="T259" s="195"/>
      <c r="AT259" s="196" t="s">
        <v>155</v>
      </c>
      <c r="AU259" s="196" t="s">
        <v>88</v>
      </c>
      <c r="AV259" s="11" t="s">
        <v>86</v>
      </c>
      <c r="AW259" s="11" t="s">
        <v>38</v>
      </c>
      <c r="AX259" s="11" t="s">
        <v>78</v>
      </c>
      <c r="AY259" s="196" t="s">
        <v>142</v>
      </c>
    </row>
    <row r="260" spans="2:51" s="12" customFormat="1" ht="11.25">
      <c r="B260" s="197"/>
      <c r="C260" s="198"/>
      <c r="D260" s="188" t="s">
        <v>155</v>
      </c>
      <c r="E260" s="199" t="s">
        <v>19</v>
      </c>
      <c r="F260" s="200" t="s">
        <v>758</v>
      </c>
      <c r="G260" s="198"/>
      <c r="H260" s="201">
        <v>3</v>
      </c>
      <c r="I260" s="202"/>
      <c r="J260" s="198"/>
      <c r="K260" s="198"/>
      <c r="L260" s="203"/>
      <c r="M260" s="204"/>
      <c r="N260" s="205"/>
      <c r="O260" s="205"/>
      <c r="P260" s="205"/>
      <c r="Q260" s="205"/>
      <c r="R260" s="205"/>
      <c r="S260" s="205"/>
      <c r="T260" s="206"/>
      <c r="AT260" s="207" t="s">
        <v>155</v>
      </c>
      <c r="AU260" s="207" t="s">
        <v>88</v>
      </c>
      <c r="AV260" s="12" t="s">
        <v>88</v>
      </c>
      <c r="AW260" s="12" t="s">
        <v>38</v>
      </c>
      <c r="AX260" s="12" t="s">
        <v>86</v>
      </c>
      <c r="AY260" s="207" t="s">
        <v>142</v>
      </c>
    </row>
    <row r="261" spans="2:65" s="1" customFormat="1" ht="33.75" customHeight="1">
      <c r="B261" s="34"/>
      <c r="C261" s="232" t="s">
        <v>458</v>
      </c>
      <c r="D261" s="232" t="s">
        <v>249</v>
      </c>
      <c r="E261" s="233" t="s">
        <v>759</v>
      </c>
      <c r="F261" s="234" t="s">
        <v>760</v>
      </c>
      <c r="G261" s="235" t="s">
        <v>513</v>
      </c>
      <c r="H261" s="236">
        <v>3</v>
      </c>
      <c r="I261" s="237"/>
      <c r="J261" s="238">
        <f>ROUND(I261*H261,2)</f>
        <v>0</v>
      </c>
      <c r="K261" s="234" t="s">
        <v>469</v>
      </c>
      <c r="L261" s="239"/>
      <c r="M261" s="240" t="s">
        <v>19</v>
      </c>
      <c r="N261" s="241" t="s">
        <v>49</v>
      </c>
      <c r="O261" s="60"/>
      <c r="P261" s="183">
        <f>O261*H261</f>
        <v>0</v>
      </c>
      <c r="Q261" s="183">
        <v>0</v>
      </c>
      <c r="R261" s="183">
        <f>Q261*H261</f>
        <v>0</v>
      </c>
      <c r="S261" s="183">
        <v>0</v>
      </c>
      <c r="T261" s="184">
        <f>S261*H261</f>
        <v>0</v>
      </c>
      <c r="AR261" s="17" t="s">
        <v>401</v>
      </c>
      <c r="AT261" s="17" t="s">
        <v>249</v>
      </c>
      <c r="AU261" s="17" t="s">
        <v>88</v>
      </c>
      <c r="AY261" s="17" t="s">
        <v>142</v>
      </c>
      <c r="BE261" s="185">
        <f>IF(N261="základní",J261,0)</f>
        <v>0</v>
      </c>
      <c r="BF261" s="185">
        <f>IF(N261="snížená",J261,0)</f>
        <v>0</v>
      </c>
      <c r="BG261" s="185">
        <f>IF(N261="zákl. přenesená",J261,0)</f>
        <v>0</v>
      </c>
      <c r="BH261" s="185">
        <f>IF(N261="sníž. přenesená",J261,0)</f>
        <v>0</v>
      </c>
      <c r="BI261" s="185">
        <f>IF(N261="nulová",J261,0)</f>
        <v>0</v>
      </c>
      <c r="BJ261" s="17" t="s">
        <v>86</v>
      </c>
      <c r="BK261" s="185">
        <f>ROUND(I261*H261,2)</f>
        <v>0</v>
      </c>
      <c r="BL261" s="17" t="s">
        <v>301</v>
      </c>
      <c r="BM261" s="17" t="s">
        <v>761</v>
      </c>
    </row>
    <row r="262" spans="2:65" s="1" customFormat="1" ht="16.5" customHeight="1">
      <c r="B262" s="34"/>
      <c r="C262" s="174" t="s">
        <v>466</v>
      </c>
      <c r="D262" s="174" t="s">
        <v>147</v>
      </c>
      <c r="E262" s="175" t="s">
        <v>762</v>
      </c>
      <c r="F262" s="176" t="s">
        <v>763</v>
      </c>
      <c r="G262" s="177" t="s">
        <v>513</v>
      </c>
      <c r="H262" s="178">
        <v>2</v>
      </c>
      <c r="I262" s="179"/>
      <c r="J262" s="180">
        <f>ROUND(I262*H262,2)</f>
        <v>0</v>
      </c>
      <c r="K262" s="176" t="s">
        <v>151</v>
      </c>
      <c r="L262" s="38"/>
      <c r="M262" s="181" t="s">
        <v>19</v>
      </c>
      <c r="N262" s="182" t="s">
        <v>49</v>
      </c>
      <c r="O262" s="60"/>
      <c r="P262" s="183">
        <f>O262*H262</f>
        <v>0</v>
      </c>
      <c r="Q262" s="183">
        <v>0</v>
      </c>
      <c r="R262" s="183">
        <f>Q262*H262</f>
        <v>0</v>
      </c>
      <c r="S262" s="183">
        <v>0</v>
      </c>
      <c r="T262" s="184">
        <f>S262*H262</f>
        <v>0</v>
      </c>
      <c r="AR262" s="17" t="s">
        <v>301</v>
      </c>
      <c r="AT262" s="17" t="s">
        <v>147</v>
      </c>
      <c r="AU262" s="17" t="s">
        <v>88</v>
      </c>
      <c r="AY262" s="17" t="s">
        <v>142</v>
      </c>
      <c r="BE262" s="185">
        <f>IF(N262="základní",J262,0)</f>
        <v>0</v>
      </c>
      <c r="BF262" s="185">
        <f>IF(N262="snížená",J262,0)</f>
        <v>0</v>
      </c>
      <c r="BG262" s="185">
        <f>IF(N262="zákl. přenesená",J262,0)</f>
        <v>0</v>
      </c>
      <c r="BH262" s="185">
        <f>IF(N262="sníž. přenesená",J262,0)</f>
        <v>0</v>
      </c>
      <c r="BI262" s="185">
        <f>IF(N262="nulová",J262,0)</f>
        <v>0</v>
      </c>
      <c r="BJ262" s="17" t="s">
        <v>86</v>
      </c>
      <c r="BK262" s="185">
        <f>ROUND(I262*H262,2)</f>
        <v>0</v>
      </c>
      <c r="BL262" s="17" t="s">
        <v>301</v>
      </c>
      <c r="BM262" s="17" t="s">
        <v>764</v>
      </c>
    </row>
    <row r="263" spans="2:47" s="1" customFormat="1" ht="107.25">
      <c r="B263" s="34"/>
      <c r="C263" s="35"/>
      <c r="D263" s="188" t="s">
        <v>214</v>
      </c>
      <c r="E263" s="35"/>
      <c r="F263" s="230" t="s">
        <v>757</v>
      </c>
      <c r="G263" s="35"/>
      <c r="H263" s="35"/>
      <c r="I263" s="103"/>
      <c r="J263" s="35"/>
      <c r="K263" s="35"/>
      <c r="L263" s="38"/>
      <c r="M263" s="231"/>
      <c r="N263" s="60"/>
      <c r="O263" s="60"/>
      <c r="P263" s="60"/>
      <c r="Q263" s="60"/>
      <c r="R263" s="60"/>
      <c r="S263" s="60"/>
      <c r="T263" s="61"/>
      <c r="AT263" s="17" t="s">
        <v>214</v>
      </c>
      <c r="AU263" s="17" t="s">
        <v>88</v>
      </c>
    </row>
    <row r="264" spans="2:51" s="11" customFormat="1" ht="11.25">
      <c r="B264" s="186"/>
      <c r="C264" s="187"/>
      <c r="D264" s="188" t="s">
        <v>155</v>
      </c>
      <c r="E264" s="189" t="s">
        <v>19</v>
      </c>
      <c r="F264" s="190" t="s">
        <v>218</v>
      </c>
      <c r="G264" s="187"/>
      <c r="H264" s="189" t="s">
        <v>19</v>
      </c>
      <c r="I264" s="191"/>
      <c r="J264" s="187"/>
      <c r="K264" s="187"/>
      <c r="L264" s="192"/>
      <c r="M264" s="193"/>
      <c r="N264" s="194"/>
      <c r="O264" s="194"/>
      <c r="P264" s="194"/>
      <c r="Q264" s="194"/>
      <c r="R264" s="194"/>
      <c r="S264" s="194"/>
      <c r="T264" s="195"/>
      <c r="AT264" s="196" t="s">
        <v>155</v>
      </c>
      <c r="AU264" s="196" t="s">
        <v>88</v>
      </c>
      <c r="AV264" s="11" t="s">
        <v>86</v>
      </c>
      <c r="AW264" s="11" t="s">
        <v>38</v>
      </c>
      <c r="AX264" s="11" t="s">
        <v>78</v>
      </c>
      <c r="AY264" s="196" t="s">
        <v>142</v>
      </c>
    </row>
    <row r="265" spans="2:51" s="12" customFormat="1" ht="11.25">
      <c r="B265" s="197"/>
      <c r="C265" s="198"/>
      <c r="D265" s="188" t="s">
        <v>155</v>
      </c>
      <c r="E265" s="199" t="s">
        <v>19</v>
      </c>
      <c r="F265" s="200" t="s">
        <v>765</v>
      </c>
      <c r="G265" s="198"/>
      <c r="H265" s="201">
        <v>1</v>
      </c>
      <c r="I265" s="202"/>
      <c r="J265" s="198"/>
      <c r="K265" s="198"/>
      <c r="L265" s="203"/>
      <c r="M265" s="204"/>
      <c r="N265" s="205"/>
      <c r="O265" s="205"/>
      <c r="P265" s="205"/>
      <c r="Q265" s="205"/>
      <c r="R265" s="205"/>
      <c r="S265" s="205"/>
      <c r="T265" s="206"/>
      <c r="AT265" s="207" t="s">
        <v>155</v>
      </c>
      <c r="AU265" s="207" t="s">
        <v>88</v>
      </c>
      <c r="AV265" s="12" t="s">
        <v>88</v>
      </c>
      <c r="AW265" s="12" t="s">
        <v>38</v>
      </c>
      <c r="AX265" s="12" t="s">
        <v>78</v>
      </c>
      <c r="AY265" s="207" t="s">
        <v>142</v>
      </c>
    </row>
    <row r="266" spans="2:51" s="12" customFormat="1" ht="11.25">
      <c r="B266" s="197"/>
      <c r="C266" s="198"/>
      <c r="D266" s="188" t="s">
        <v>155</v>
      </c>
      <c r="E266" s="199" t="s">
        <v>19</v>
      </c>
      <c r="F266" s="200" t="s">
        <v>766</v>
      </c>
      <c r="G266" s="198"/>
      <c r="H266" s="201">
        <v>1</v>
      </c>
      <c r="I266" s="202"/>
      <c r="J266" s="198"/>
      <c r="K266" s="198"/>
      <c r="L266" s="203"/>
      <c r="M266" s="204"/>
      <c r="N266" s="205"/>
      <c r="O266" s="205"/>
      <c r="P266" s="205"/>
      <c r="Q266" s="205"/>
      <c r="R266" s="205"/>
      <c r="S266" s="205"/>
      <c r="T266" s="206"/>
      <c r="AT266" s="207" t="s">
        <v>155</v>
      </c>
      <c r="AU266" s="207" t="s">
        <v>88</v>
      </c>
      <c r="AV266" s="12" t="s">
        <v>88</v>
      </c>
      <c r="AW266" s="12" t="s">
        <v>38</v>
      </c>
      <c r="AX266" s="12" t="s">
        <v>78</v>
      </c>
      <c r="AY266" s="207" t="s">
        <v>142</v>
      </c>
    </row>
    <row r="267" spans="2:51" s="14" customFormat="1" ht="11.25">
      <c r="B267" s="219"/>
      <c r="C267" s="220"/>
      <c r="D267" s="188" t="s">
        <v>155</v>
      </c>
      <c r="E267" s="221" t="s">
        <v>19</v>
      </c>
      <c r="F267" s="222" t="s">
        <v>207</v>
      </c>
      <c r="G267" s="220"/>
      <c r="H267" s="223">
        <v>2</v>
      </c>
      <c r="I267" s="224"/>
      <c r="J267" s="220"/>
      <c r="K267" s="220"/>
      <c r="L267" s="225"/>
      <c r="M267" s="226"/>
      <c r="N267" s="227"/>
      <c r="O267" s="227"/>
      <c r="P267" s="227"/>
      <c r="Q267" s="227"/>
      <c r="R267" s="227"/>
      <c r="S267" s="227"/>
      <c r="T267" s="228"/>
      <c r="AT267" s="229" t="s">
        <v>155</v>
      </c>
      <c r="AU267" s="229" t="s">
        <v>88</v>
      </c>
      <c r="AV267" s="14" t="s">
        <v>152</v>
      </c>
      <c r="AW267" s="14" t="s">
        <v>38</v>
      </c>
      <c r="AX267" s="14" t="s">
        <v>86</v>
      </c>
      <c r="AY267" s="229" t="s">
        <v>142</v>
      </c>
    </row>
    <row r="268" spans="2:65" s="1" customFormat="1" ht="33.75" customHeight="1">
      <c r="B268" s="34"/>
      <c r="C268" s="232" t="s">
        <v>473</v>
      </c>
      <c r="D268" s="232" t="s">
        <v>249</v>
      </c>
      <c r="E268" s="233" t="s">
        <v>767</v>
      </c>
      <c r="F268" s="234" t="s">
        <v>768</v>
      </c>
      <c r="G268" s="235" t="s">
        <v>513</v>
      </c>
      <c r="H268" s="236">
        <v>1</v>
      </c>
      <c r="I268" s="237"/>
      <c r="J268" s="238">
        <f>ROUND(I268*H268,2)</f>
        <v>0</v>
      </c>
      <c r="K268" s="234" t="s">
        <v>469</v>
      </c>
      <c r="L268" s="239"/>
      <c r="M268" s="240" t="s">
        <v>19</v>
      </c>
      <c r="N268" s="241" t="s">
        <v>49</v>
      </c>
      <c r="O268" s="60"/>
      <c r="P268" s="183">
        <f>O268*H268</f>
        <v>0</v>
      </c>
      <c r="Q268" s="183">
        <v>0</v>
      </c>
      <c r="R268" s="183">
        <f>Q268*H268</f>
        <v>0</v>
      </c>
      <c r="S268" s="183">
        <v>0</v>
      </c>
      <c r="T268" s="184">
        <f>S268*H268</f>
        <v>0</v>
      </c>
      <c r="AR268" s="17" t="s">
        <v>401</v>
      </c>
      <c r="AT268" s="17" t="s">
        <v>249</v>
      </c>
      <c r="AU268" s="17" t="s">
        <v>88</v>
      </c>
      <c r="AY268" s="17" t="s">
        <v>142</v>
      </c>
      <c r="BE268" s="185">
        <f>IF(N268="základní",J268,0)</f>
        <v>0</v>
      </c>
      <c r="BF268" s="185">
        <f>IF(N268="snížená",J268,0)</f>
        <v>0</v>
      </c>
      <c r="BG268" s="185">
        <f>IF(N268="zákl. přenesená",J268,0)</f>
        <v>0</v>
      </c>
      <c r="BH268" s="185">
        <f>IF(N268="sníž. přenesená",J268,0)</f>
        <v>0</v>
      </c>
      <c r="BI268" s="185">
        <f>IF(N268="nulová",J268,0)</f>
        <v>0</v>
      </c>
      <c r="BJ268" s="17" t="s">
        <v>86</v>
      </c>
      <c r="BK268" s="185">
        <f>ROUND(I268*H268,2)</f>
        <v>0</v>
      </c>
      <c r="BL268" s="17" t="s">
        <v>301</v>
      </c>
      <c r="BM268" s="17" t="s">
        <v>769</v>
      </c>
    </row>
    <row r="269" spans="2:65" s="1" customFormat="1" ht="33.75" customHeight="1">
      <c r="B269" s="34"/>
      <c r="C269" s="232" t="s">
        <v>479</v>
      </c>
      <c r="D269" s="232" t="s">
        <v>249</v>
      </c>
      <c r="E269" s="233" t="s">
        <v>770</v>
      </c>
      <c r="F269" s="234" t="s">
        <v>771</v>
      </c>
      <c r="G269" s="235" t="s">
        <v>513</v>
      </c>
      <c r="H269" s="236">
        <v>1</v>
      </c>
      <c r="I269" s="237"/>
      <c r="J269" s="238">
        <f>ROUND(I269*H269,2)</f>
        <v>0</v>
      </c>
      <c r="K269" s="234" t="s">
        <v>469</v>
      </c>
      <c r="L269" s="239"/>
      <c r="M269" s="240" t="s">
        <v>19</v>
      </c>
      <c r="N269" s="241" t="s">
        <v>49</v>
      </c>
      <c r="O269" s="60"/>
      <c r="P269" s="183">
        <f>O269*H269</f>
        <v>0</v>
      </c>
      <c r="Q269" s="183">
        <v>0</v>
      </c>
      <c r="R269" s="183">
        <f>Q269*H269</f>
        <v>0</v>
      </c>
      <c r="S269" s="183">
        <v>0</v>
      </c>
      <c r="T269" s="184">
        <f>S269*H269</f>
        <v>0</v>
      </c>
      <c r="AR269" s="17" t="s">
        <v>401</v>
      </c>
      <c r="AT269" s="17" t="s">
        <v>249</v>
      </c>
      <c r="AU269" s="17" t="s">
        <v>88</v>
      </c>
      <c r="AY269" s="17" t="s">
        <v>142</v>
      </c>
      <c r="BE269" s="185">
        <f>IF(N269="základní",J269,0)</f>
        <v>0</v>
      </c>
      <c r="BF269" s="185">
        <f>IF(N269="snížená",J269,0)</f>
        <v>0</v>
      </c>
      <c r="BG269" s="185">
        <f>IF(N269="zákl. přenesená",J269,0)</f>
        <v>0</v>
      </c>
      <c r="BH269" s="185">
        <f>IF(N269="sníž. přenesená",J269,0)</f>
        <v>0</v>
      </c>
      <c r="BI269" s="185">
        <f>IF(N269="nulová",J269,0)</f>
        <v>0</v>
      </c>
      <c r="BJ269" s="17" t="s">
        <v>86</v>
      </c>
      <c r="BK269" s="185">
        <f>ROUND(I269*H269,2)</f>
        <v>0</v>
      </c>
      <c r="BL269" s="17" t="s">
        <v>301</v>
      </c>
      <c r="BM269" s="17" t="s">
        <v>772</v>
      </c>
    </row>
    <row r="270" spans="2:65" s="1" customFormat="1" ht="22.5" customHeight="1">
      <c r="B270" s="34"/>
      <c r="C270" s="174" t="s">
        <v>486</v>
      </c>
      <c r="D270" s="174" t="s">
        <v>147</v>
      </c>
      <c r="E270" s="175" t="s">
        <v>536</v>
      </c>
      <c r="F270" s="176" t="s">
        <v>537</v>
      </c>
      <c r="G270" s="177" t="s">
        <v>461</v>
      </c>
      <c r="H270" s="242"/>
      <c r="I270" s="179"/>
      <c r="J270" s="180">
        <f>ROUND(I270*H270,2)</f>
        <v>0</v>
      </c>
      <c r="K270" s="176" t="s">
        <v>151</v>
      </c>
      <c r="L270" s="38"/>
      <c r="M270" s="181" t="s">
        <v>19</v>
      </c>
      <c r="N270" s="182" t="s">
        <v>49</v>
      </c>
      <c r="O270" s="60"/>
      <c r="P270" s="183">
        <f>O270*H270</f>
        <v>0</v>
      </c>
      <c r="Q270" s="183">
        <v>0</v>
      </c>
      <c r="R270" s="183">
        <f>Q270*H270</f>
        <v>0</v>
      </c>
      <c r="S270" s="183">
        <v>0</v>
      </c>
      <c r="T270" s="184">
        <f>S270*H270</f>
        <v>0</v>
      </c>
      <c r="AR270" s="17" t="s">
        <v>301</v>
      </c>
      <c r="AT270" s="17" t="s">
        <v>147</v>
      </c>
      <c r="AU270" s="17" t="s">
        <v>88</v>
      </c>
      <c r="AY270" s="17" t="s">
        <v>142</v>
      </c>
      <c r="BE270" s="185">
        <f>IF(N270="základní",J270,0)</f>
        <v>0</v>
      </c>
      <c r="BF270" s="185">
        <f>IF(N270="snížená",J270,0)</f>
        <v>0</v>
      </c>
      <c r="BG270" s="185">
        <f>IF(N270="zákl. přenesená",J270,0)</f>
        <v>0</v>
      </c>
      <c r="BH270" s="185">
        <f>IF(N270="sníž. přenesená",J270,0)</f>
        <v>0</v>
      </c>
      <c r="BI270" s="185">
        <f>IF(N270="nulová",J270,0)</f>
        <v>0</v>
      </c>
      <c r="BJ270" s="17" t="s">
        <v>86</v>
      </c>
      <c r="BK270" s="185">
        <f>ROUND(I270*H270,2)</f>
        <v>0</v>
      </c>
      <c r="BL270" s="17" t="s">
        <v>301</v>
      </c>
      <c r="BM270" s="17" t="s">
        <v>773</v>
      </c>
    </row>
    <row r="271" spans="2:47" s="1" customFormat="1" ht="78">
      <c r="B271" s="34"/>
      <c r="C271" s="35"/>
      <c r="D271" s="188" t="s">
        <v>214</v>
      </c>
      <c r="E271" s="35"/>
      <c r="F271" s="230" t="s">
        <v>539</v>
      </c>
      <c r="G271" s="35"/>
      <c r="H271" s="35"/>
      <c r="I271" s="103"/>
      <c r="J271" s="35"/>
      <c r="K271" s="35"/>
      <c r="L271" s="38"/>
      <c r="M271" s="231"/>
      <c r="N271" s="60"/>
      <c r="O271" s="60"/>
      <c r="P271" s="60"/>
      <c r="Q271" s="60"/>
      <c r="R271" s="60"/>
      <c r="S271" s="60"/>
      <c r="T271" s="61"/>
      <c r="AT271" s="17" t="s">
        <v>214</v>
      </c>
      <c r="AU271" s="17" t="s">
        <v>88</v>
      </c>
    </row>
    <row r="272" spans="2:63" s="10" customFormat="1" ht="22.9" customHeight="1">
      <c r="B272" s="158"/>
      <c r="C272" s="159"/>
      <c r="D272" s="160" t="s">
        <v>77</v>
      </c>
      <c r="E272" s="172" t="s">
        <v>774</v>
      </c>
      <c r="F272" s="172" t="s">
        <v>775</v>
      </c>
      <c r="G272" s="159"/>
      <c r="H272" s="159"/>
      <c r="I272" s="162"/>
      <c r="J272" s="173">
        <f>BK272</f>
        <v>0</v>
      </c>
      <c r="K272" s="159"/>
      <c r="L272" s="164"/>
      <c r="M272" s="165"/>
      <c r="N272" s="166"/>
      <c r="O272" s="166"/>
      <c r="P272" s="167">
        <f>SUM(P273:P292)</f>
        <v>0</v>
      </c>
      <c r="Q272" s="166"/>
      <c r="R272" s="167">
        <f>SUM(R273:R292)</f>
        <v>0.15410078</v>
      </c>
      <c r="S272" s="166"/>
      <c r="T272" s="168">
        <f>SUM(T273:T292)</f>
        <v>0</v>
      </c>
      <c r="AR272" s="169" t="s">
        <v>88</v>
      </c>
      <c r="AT272" s="170" t="s">
        <v>77</v>
      </c>
      <c r="AU272" s="170" t="s">
        <v>86</v>
      </c>
      <c r="AY272" s="169" t="s">
        <v>142</v>
      </c>
      <c r="BK272" s="171">
        <f>SUM(BK273:BK292)</f>
        <v>0</v>
      </c>
    </row>
    <row r="273" spans="2:65" s="1" customFormat="1" ht="16.5" customHeight="1">
      <c r="B273" s="34"/>
      <c r="C273" s="174" t="s">
        <v>491</v>
      </c>
      <c r="D273" s="174" t="s">
        <v>147</v>
      </c>
      <c r="E273" s="175" t="s">
        <v>776</v>
      </c>
      <c r="F273" s="176" t="s">
        <v>777</v>
      </c>
      <c r="G273" s="177" t="s">
        <v>150</v>
      </c>
      <c r="H273" s="178">
        <v>879.5</v>
      </c>
      <c r="I273" s="179"/>
      <c r="J273" s="180">
        <f>ROUND(I273*H273,2)</f>
        <v>0</v>
      </c>
      <c r="K273" s="176" t="s">
        <v>151</v>
      </c>
      <c r="L273" s="38"/>
      <c r="M273" s="181" t="s">
        <v>19</v>
      </c>
      <c r="N273" s="182" t="s">
        <v>49</v>
      </c>
      <c r="O273" s="60"/>
      <c r="P273" s="183">
        <f>O273*H273</f>
        <v>0</v>
      </c>
      <c r="Q273" s="183">
        <v>0</v>
      </c>
      <c r="R273" s="183">
        <f>Q273*H273</f>
        <v>0</v>
      </c>
      <c r="S273" s="183">
        <v>0</v>
      </c>
      <c r="T273" s="184">
        <f>S273*H273</f>
        <v>0</v>
      </c>
      <c r="AR273" s="17" t="s">
        <v>301</v>
      </c>
      <c r="AT273" s="17" t="s">
        <v>147</v>
      </c>
      <c r="AU273" s="17" t="s">
        <v>88</v>
      </c>
      <c r="AY273" s="17" t="s">
        <v>142</v>
      </c>
      <c r="BE273" s="185">
        <f>IF(N273="základní",J273,0)</f>
        <v>0</v>
      </c>
      <c r="BF273" s="185">
        <f>IF(N273="snížená",J273,0)</f>
        <v>0</v>
      </c>
      <c r="BG273" s="185">
        <f>IF(N273="zákl. přenesená",J273,0)</f>
        <v>0</v>
      </c>
      <c r="BH273" s="185">
        <f>IF(N273="sníž. přenesená",J273,0)</f>
        <v>0</v>
      </c>
      <c r="BI273" s="185">
        <f>IF(N273="nulová",J273,0)</f>
        <v>0</v>
      </c>
      <c r="BJ273" s="17" t="s">
        <v>86</v>
      </c>
      <c r="BK273" s="185">
        <f>ROUND(I273*H273,2)</f>
        <v>0</v>
      </c>
      <c r="BL273" s="17" t="s">
        <v>301</v>
      </c>
      <c r="BM273" s="17" t="s">
        <v>778</v>
      </c>
    </row>
    <row r="274" spans="2:47" s="1" customFormat="1" ht="29.25">
      <c r="B274" s="34"/>
      <c r="C274" s="35"/>
      <c r="D274" s="188" t="s">
        <v>214</v>
      </c>
      <c r="E274" s="35"/>
      <c r="F274" s="230" t="s">
        <v>779</v>
      </c>
      <c r="G274" s="35"/>
      <c r="H274" s="35"/>
      <c r="I274" s="103"/>
      <c r="J274" s="35"/>
      <c r="K274" s="35"/>
      <c r="L274" s="38"/>
      <c r="M274" s="231"/>
      <c r="N274" s="60"/>
      <c r="O274" s="60"/>
      <c r="P274" s="60"/>
      <c r="Q274" s="60"/>
      <c r="R274" s="60"/>
      <c r="S274" s="60"/>
      <c r="T274" s="61"/>
      <c r="AT274" s="17" t="s">
        <v>214</v>
      </c>
      <c r="AU274" s="17" t="s">
        <v>88</v>
      </c>
    </row>
    <row r="275" spans="2:51" s="11" customFormat="1" ht="11.25">
      <c r="B275" s="186"/>
      <c r="C275" s="187"/>
      <c r="D275" s="188" t="s">
        <v>155</v>
      </c>
      <c r="E275" s="189" t="s">
        <v>19</v>
      </c>
      <c r="F275" s="190" t="s">
        <v>233</v>
      </c>
      <c r="G275" s="187"/>
      <c r="H275" s="189" t="s">
        <v>19</v>
      </c>
      <c r="I275" s="191"/>
      <c r="J275" s="187"/>
      <c r="K275" s="187"/>
      <c r="L275" s="192"/>
      <c r="M275" s="193"/>
      <c r="N275" s="194"/>
      <c r="O275" s="194"/>
      <c r="P275" s="194"/>
      <c r="Q275" s="194"/>
      <c r="R275" s="194"/>
      <c r="S275" s="194"/>
      <c r="T275" s="195"/>
      <c r="AT275" s="196" t="s">
        <v>155</v>
      </c>
      <c r="AU275" s="196" t="s">
        <v>88</v>
      </c>
      <c r="AV275" s="11" t="s">
        <v>86</v>
      </c>
      <c r="AW275" s="11" t="s">
        <v>38</v>
      </c>
      <c r="AX275" s="11" t="s">
        <v>78</v>
      </c>
      <c r="AY275" s="196" t="s">
        <v>142</v>
      </c>
    </row>
    <row r="276" spans="2:51" s="12" customFormat="1" ht="11.25">
      <c r="B276" s="197"/>
      <c r="C276" s="198"/>
      <c r="D276" s="188" t="s">
        <v>155</v>
      </c>
      <c r="E276" s="199" t="s">
        <v>19</v>
      </c>
      <c r="F276" s="200" t="s">
        <v>654</v>
      </c>
      <c r="G276" s="198"/>
      <c r="H276" s="201">
        <v>879.5</v>
      </c>
      <c r="I276" s="202"/>
      <c r="J276" s="198"/>
      <c r="K276" s="198"/>
      <c r="L276" s="203"/>
      <c r="M276" s="204"/>
      <c r="N276" s="205"/>
      <c r="O276" s="205"/>
      <c r="P276" s="205"/>
      <c r="Q276" s="205"/>
      <c r="R276" s="205"/>
      <c r="S276" s="205"/>
      <c r="T276" s="206"/>
      <c r="AT276" s="207" t="s">
        <v>155</v>
      </c>
      <c r="AU276" s="207" t="s">
        <v>88</v>
      </c>
      <c r="AV276" s="12" t="s">
        <v>88</v>
      </c>
      <c r="AW276" s="12" t="s">
        <v>38</v>
      </c>
      <c r="AX276" s="12" t="s">
        <v>86</v>
      </c>
      <c r="AY276" s="207" t="s">
        <v>142</v>
      </c>
    </row>
    <row r="277" spans="2:65" s="1" customFormat="1" ht="16.5" customHeight="1">
      <c r="B277" s="34"/>
      <c r="C277" s="232" t="s">
        <v>498</v>
      </c>
      <c r="D277" s="232" t="s">
        <v>249</v>
      </c>
      <c r="E277" s="233" t="s">
        <v>780</v>
      </c>
      <c r="F277" s="234" t="s">
        <v>781</v>
      </c>
      <c r="G277" s="235" t="s">
        <v>150</v>
      </c>
      <c r="H277" s="236">
        <v>923.475</v>
      </c>
      <c r="I277" s="237"/>
      <c r="J277" s="238">
        <f>ROUND(I277*H277,2)</f>
        <v>0</v>
      </c>
      <c r="K277" s="234" t="s">
        <v>151</v>
      </c>
      <c r="L277" s="239"/>
      <c r="M277" s="240" t="s">
        <v>19</v>
      </c>
      <c r="N277" s="241" t="s">
        <v>49</v>
      </c>
      <c r="O277" s="60"/>
      <c r="P277" s="183">
        <f>O277*H277</f>
        <v>0</v>
      </c>
      <c r="Q277" s="183">
        <v>0</v>
      </c>
      <c r="R277" s="183">
        <f>Q277*H277</f>
        <v>0</v>
      </c>
      <c r="S277" s="183">
        <v>0</v>
      </c>
      <c r="T277" s="184">
        <f>S277*H277</f>
        <v>0</v>
      </c>
      <c r="AR277" s="17" t="s">
        <v>401</v>
      </c>
      <c r="AT277" s="17" t="s">
        <v>249</v>
      </c>
      <c r="AU277" s="17" t="s">
        <v>88</v>
      </c>
      <c r="AY277" s="17" t="s">
        <v>142</v>
      </c>
      <c r="BE277" s="185">
        <f>IF(N277="základní",J277,0)</f>
        <v>0</v>
      </c>
      <c r="BF277" s="185">
        <f>IF(N277="snížená",J277,0)</f>
        <v>0</v>
      </c>
      <c r="BG277" s="185">
        <f>IF(N277="zákl. přenesená",J277,0)</f>
        <v>0</v>
      </c>
      <c r="BH277" s="185">
        <f>IF(N277="sníž. přenesená",J277,0)</f>
        <v>0</v>
      </c>
      <c r="BI277" s="185">
        <f>IF(N277="nulová",J277,0)</f>
        <v>0</v>
      </c>
      <c r="BJ277" s="17" t="s">
        <v>86</v>
      </c>
      <c r="BK277" s="185">
        <f>ROUND(I277*H277,2)</f>
        <v>0</v>
      </c>
      <c r="BL277" s="17" t="s">
        <v>301</v>
      </c>
      <c r="BM277" s="17" t="s">
        <v>782</v>
      </c>
    </row>
    <row r="278" spans="2:51" s="12" customFormat="1" ht="11.25">
      <c r="B278" s="197"/>
      <c r="C278" s="198"/>
      <c r="D278" s="188" t="s">
        <v>155</v>
      </c>
      <c r="E278" s="198"/>
      <c r="F278" s="200" t="s">
        <v>783</v>
      </c>
      <c r="G278" s="198"/>
      <c r="H278" s="201">
        <v>923.475</v>
      </c>
      <c r="I278" s="202"/>
      <c r="J278" s="198"/>
      <c r="K278" s="198"/>
      <c r="L278" s="203"/>
      <c r="M278" s="204"/>
      <c r="N278" s="205"/>
      <c r="O278" s="205"/>
      <c r="P278" s="205"/>
      <c r="Q278" s="205"/>
      <c r="R278" s="205"/>
      <c r="S278" s="205"/>
      <c r="T278" s="206"/>
      <c r="AT278" s="207" t="s">
        <v>155</v>
      </c>
      <c r="AU278" s="207" t="s">
        <v>88</v>
      </c>
      <c r="AV278" s="12" t="s">
        <v>88</v>
      </c>
      <c r="AW278" s="12" t="s">
        <v>4</v>
      </c>
      <c r="AX278" s="12" t="s">
        <v>86</v>
      </c>
      <c r="AY278" s="207" t="s">
        <v>142</v>
      </c>
    </row>
    <row r="279" spans="2:65" s="1" customFormat="1" ht="16.5" customHeight="1">
      <c r="B279" s="34"/>
      <c r="C279" s="174" t="s">
        <v>506</v>
      </c>
      <c r="D279" s="174" t="s">
        <v>147</v>
      </c>
      <c r="E279" s="175" t="s">
        <v>784</v>
      </c>
      <c r="F279" s="176" t="s">
        <v>785</v>
      </c>
      <c r="G279" s="177" t="s">
        <v>150</v>
      </c>
      <c r="H279" s="178">
        <v>257.834</v>
      </c>
      <c r="I279" s="179"/>
      <c r="J279" s="180">
        <f>ROUND(I279*H279,2)</f>
        <v>0</v>
      </c>
      <c r="K279" s="176" t="s">
        <v>151</v>
      </c>
      <c r="L279" s="38"/>
      <c r="M279" s="181" t="s">
        <v>19</v>
      </c>
      <c r="N279" s="182" t="s">
        <v>49</v>
      </c>
      <c r="O279" s="60"/>
      <c r="P279" s="183">
        <f>O279*H279</f>
        <v>0</v>
      </c>
      <c r="Q279" s="183">
        <v>0.0002</v>
      </c>
      <c r="R279" s="183">
        <f>Q279*H279</f>
        <v>0.0515668</v>
      </c>
      <c r="S279" s="183">
        <v>0</v>
      </c>
      <c r="T279" s="184">
        <f>S279*H279</f>
        <v>0</v>
      </c>
      <c r="AR279" s="17" t="s">
        <v>301</v>
      </c>
      <c r="AT279" s="17" t="s">
        <v>147</v>
      </c>
      <c r="AU279" s="17" t="s">
        <v>88</v>
      </c>
      <c r="AY279" s="17" t="s">
        <v>142</v>
      </c>
      <c r="BE279" s="185">
        <f>IF(N279="základní",J279,0)</f>
        <v>0</v>
      </c>
      <c r="BF279" s="185">
        <f>IF(N279="snížená",J279,0)</f>
        <v>0</v>
      </c>
      <c r="BG279" s="185">
        <f>IF(N279="zákl. přenesená",J279,0)</f>
        <v>0</v>
      </c>
      <c r="BH279" s="185">
        <f>IF(N279="sníž. přenesená",J279,0)</f>
        <v>0</v>
      </c>
      <c r="BI279" s="185">
        <f>IF(N279="nulová",J279,0)</f>
        <v>0</v>
      </c>
      <c r="BJ279" s="17" t="s">
        <v>86</v>
      </c>
      <c r="BK279" s="185">
        <f>ROUND(I279*H279,2)</f>
        <v>0</v>
      </c>
      <c r="BL279" s="17" t="s">
        <v>301</v>
      </c>
      <c r="BM279" s="17" t="s">
        <v>786</v>
      </c>
    </row>
    <row r="280" spans="2:51" s="11" customFormat="1" ht="11.25">
      <c r="B280" s="186"/>
      <c r="C280" s="187"/>
      <c r="D280" s="188" t="s">
        <v>155</v>
      </c>
      <c r="E280" s="189" t="s">
        <v>19</v>
      </c>
      <c r="F280" s="190" t="s">
        <v>233</v>
      </c>
      <c r="G280" s="187"/>
      <c r="H280" s="189" t="s">
        <v>19</v>
      </c>
      <c r="I280" s="191"/>
      <c r="J280" s="187"/>
      <c r="K280" s="187"/>
      <c r="L280" s="192"/>
      <c r="M280" s="193"/>
      <c r="N280" s="194"/>
      <c r="O280" s="194"/>
      <c r="P280" s="194"/>
      <c r="Q280" s="194"/>
      <c r="R280" s="194"/>
      <c r="S280" s="194"/>
      <c r="T280" s="195"/>
      <c r="AT280" s="196" t="s">
        <v>155</v>
      </c>
      <c r="AU280" s="196" t="s">
        <v>88</v>
      </c>
      <c r="AV280" s="11" t="s">
        <v>86</v>
      </c>
      <c r="AW280" s="11" t="s">
        <v>38</v>
      </c>
      <c r="AX280" s="11" t="s">
        <v>78</v>
      </c>
      <c r="AY280" s="196" t="s">
        <v>142</v>
      </c>
    </row>
    <row r="281" spans="2:51" s="12" customFormat="1" ht="11.25">
      <c r="B281" s="197"/>
      <c r="C281" s="198"/>
      <c r="D281" s="188" t="s">
        <v>155</v>
      </c>
      <c r="E281" s="199" t="s">
        <v>19</v>
      </c>
      <c r="F281" s="200" t="s">
        <v>787</v>
      </c>
      <c r="G281" s="198"/>
      <c r="H281" s="201">
        <v>257.834</v>
      </c>
      <c r="I281" s="202"/>
      <c r="J281" s="198"/>
      <c r="K281" s="198"/>
      <c r="L281" s="203"/>
      <c r="M281" s="204"/>
      <c r="N281" s="205"/>
      <c r="O281" s="205"/>
      <c r="P281" s="205"/>
      <c r="Q281" s="205"/>
      <c r="R281" s="205"/>
      <c r="S281" s="205"/>
      <c r="T281" s="206"/>
      <c r="AT281" s="207" t="s">
        <v>155</v>
      </c>
      <c r="AU281" s="207" t="s">
        <v>88</v>
      </c>
      <c r="AV281" s="12" t="s">
        <v>88</v>
      </c>
      <c r="AW281" s="12" t="s">
        <v>38</v>
      </c>
      <c r="AX281" s="12" t="s">
        <v>86</v>
      </c>
      <c r="AY281" s="207" t="s">
        <v>142</v>
      </c>
    </row>
    <row r="282" spans="2:65" s="1" customFormat="1" ht="22.5" customHeight="1">
      <c r="B282" s="34"/>
      <c r="C282" s="174" t="s">
        <v>510</v>
      </c>
      <c r="D282" s="174" t="s">
        <v>147</v>
      </c>
      <c r="E282" s="175" t="s">
        <v>788</v>
      </c>
      <c r="F282" s="176" t="s">
        <v>789</v>
      </c>
      <c r="G282" s="177" t="s">
        <v>150</v>
      </c>
      <c r="H282" s="178">
        <v>257.834</v>
      </c>
      <c r="I282" s="179"/>
      <c r="J282" s="180">
        <f>ROUND(I282*H282,2)</f>
        <v>0</v>
      </c>
      <c r="K282" s="176" t="s">
        <v>151</v>
      </c>
      <c r="L282" s="38"/>
      <c r="M282" s="181" t="s">
        <v>19</v>
      </c>
      <c r="N282" s="182" t="s">
        <v>49</v>
      </c>
      <c r="O282" s="60"/>
      <c r="P282" s="183">
        <f>O282*H282</f>
        <v>0</v>
      </c>
      <c r="Q282" s="183">
        <v>0.00032</v>
      </c>
      <c r="R282" s="183">
        <f>Q282*H282</f>
        <v>0.08250688</v>
      </c>
      <c r="S282" s="183">
        <v>0</v>
      </c>
      <c r="T282" s="184">
        <f>S282*H282</f>
        <v>0</v>
      </c>
      <c r="AR282" s="17" t="s">
        <v>301</v>
      </c>
      <c r="AT282" s="17" t="s">
        <v>147</v>
      </c>
      <c r="AU282" s="17" t="s">
        <v>88</v>
      </c>
      <c r="AY282" s="17" t="s">
        <v>142</v>
      </c>
      <c r="BE282" s="185">
        <f>IF(N282="základní",J282,0)</f>
        <v>0</v>
      </c>
      <c r="BF282" s="185">
        <f>IF(N282="snížená",J282,0)</f>
        <v>0</v>
      </c>
      <c r="BG282" s="185">
        <f>IF(N282="zákl. přenesená",J282,0)</f>
        <v>0</v>
      </c>
      <c r="BH282" s="185">
        <f>IF(N282="sníž. přenesená",J282,0)</f>
        <v>0</v>
      </c>
      <c r="BI282" s="185">
        <f>IF(N282="nulová",J282,0)</f>
        <v>0</v>
      </c>
      <c r="BJ282" s="17" t="s">
        <v>86</v>
      </c>
      <c r="BK282" s="185">
        <f>ROUND(I282*H282,2)</f>
        <v>0</v>
      </c>
      <c r="BL282" s="17" t="s">
        <v>301</v>
      </c>
      <c r="BM282" s="17" t="s">
        <v>790</v>
      </c>
    </row>
    <row r="283" spans="2:65" s="1" customFormat="1" ht="16.5" customHeight="1">
      <c r="B283" s="34"/>
      <c r="C283" s="174" t="s">
        <v>516</v>
      </c>
      <c r="D283" s="174" t="s">
        <v>147</v>
      </c>
      <c r="E283" s="175" t="s">
        <v>791</v>
      </c>
      <c r="F283" s="176" t="s">
        <v>792</v>
      </c>
      <c r="G283" s="177" t="s">
        <v>150</v>
      </c>
      <c r="H283" s="178">
        <v>555.314</v>
      </c>
      <c r="I283" s="179"/>
      <c r="J283" s="180">
        <f>ROUND(I283*H283,2)</f>
        <v>0</v>
      </c>
      <c r="K283" s="176" t="s">
        <v>151</v>
      </c>
      <c r="L283" s="38"/>
      <c r="M283" s="181" t="s">
        <v>19</v>
      </c>
      <c r="N283" s="182" t="s">
        <v>49</v>
      </c>
      <c r="O283" s="60"/>
      <c r="P283" s="183">
        <f>O283*H283</f>
        <v>0</v>
      </c>
      <c r="Q283" s="183">
        <v>2E-05</v>
      </c>
      <c r="R283" s="183">
        <f>Q283*H283</f>
        <v>0.01110628</v>
      </c>
      <c r="S283" s="183">
        <v>0</v>
      </c>
      <c r="T283" s="184">
        <f>S283*H283</f>
        <v>0</v>
      </c>
      <c r="AR283" s="17" t="s">
        <v>301</v>
      </c>
      <c r="AT283" s="17" t="s">
        <v>147</v>
      </c>
      <c r="AU283" s="17" t="s">
        <v>88</v>
      </c>
      <c r="AY283" s="17" t="s">
        <v>142</v>
      </c>
      <c r="BE283" s="185">
        <f>IF(N283="základní",J283,0)</f>
        <v>0</v>
      </c>
      <c r="BF283" s="185">
        <f>IF(N283="snížená",J283,0)</f>
        <v>0</v>
      </c>
      <c r="BG283" s="185">
        <f>IF(N283="zákl. přenesená",J283,0)</f>
        <v>0</v>
      </c>
      <c r="BH283" s="185">
        <f>IF(N283="sníž. přenesená",J283,0)</f>
        <v>0</v>
      </c>
      <c r="BI283" s="185">
        <f>IF(N283="nulová",J283,0)</f>
        <v>0</v>
      </c>
      <c r="BJ283" s="17" t="s">
        <v>86</v>
      </c>
      <c r="BK283" s="185">
        <f>ROUND(I283*H283,2)</f>
        <v>0</v>
      </c>
      <c r="BL283" s="17" t="s">
        <v>301</v>
      </c>
      <c r="BM283" s="17" t="s">
        <v>793</v>
      </c>
    </row>
    <row r="284" spans="2:51" s="11" customFormat="1" ht="11.25">
      <c r="B284" s="186"/>
      <c r="C284" s="187"/>
      <c r="D284" s="188" t="s">
        <v>155</v>
      </c>
      <c r="E284" s="189" t="s">
        <v>19</v>
      </c>
      <c r="F284" s="190" t="s">
        <v>233</v>
      </c>
      <c r="G284" s="187"/>
      <c r="H284" s="189" t="s">
        <v>19</v>
      </c>
      <c r="I284" s="191"/>
      <c r="J284" s="187"/>
      <c r="K284" s="187"/>
      <c r="L284" s="192"/>
      <c r="M284" s="193"/>
      <c r="N284" s="194"/>
      <c r="O284" s="194"/>
      <c r="P284" s="194"/>
      <c r="Q284" s="194"/>
      <c r="R284" s="194"/>
      <c r="S284" s="194"/>
      <c r="T284" s="195"/>
      <c r="AT284" s="196" t="s">
        <v>155</v>
      </c>
      <c r="AU284" s="196" t="s">
        <v>88</v>
      </c>
      <c r="AV284" s="11" t="s">
        <v>86</v>
      </c>
      <c r="AW284" s="11" t="s">
        <v>38</v>
      </c>
      <c r="AX284" s="11" t="s">
        <v>78</v>
      </c>
      <c r="AY284" s="196" t="s">
        <v>142</v>
      </c>
    </row>
    <row r="285" spans="2:51" s="12" customFormat="1" ht="11.25">
      <c r="B285" s="197"/>
      <c r="C285" s="198"/>
      <c r="D285" s="188" t="s">
        <v>155</v>
      </c>
      <c r="E285" s="199" t="s">
        <v>19</v>
      </c>
      <c r="F285" s="200" t="s">
        <v>794</v>
      </c>
      <c r="G285" s="198"/>
      <c r="H285" s="201">
        <v>555.314</v>
      </c>
      <c r="I285" s="202"/>
      <c r="J285" s="198"/>
      <c r="K285" s="198"/>
      <c r="L285" s="203"/>
      <c r="M285" s="204"/>
      <c r="N285" s="205"/>
      <c r="O285" s="205"/>
      <c r="P285" s="205"/>
      <c r="Q285" s="205"/>
      <c r="R285" s="205"/>
      <c r="S285" s="205"/>
      <c r="T285" s="206"/>
      <c r="AT285" s="207" t="s">
        <v>155</v>
      </c>
      <c r="AU285" s="207" t="s">
        <v>88</v>
      </c>
      <c r="AV285" s="12" t="s">
        <v>88</v>
      </c>
      <c r="AW285" s="12" t="s">
        <v>38</v>
      </c>
      <c r="AX285" s="12" t="s">
        <v>86</v>
      </c>
      <c r="AY285" s="207" t="s">
        <v>142</v>
      </c>
    </row>
    <row r="286" spans="2:65" s="1" customFormat="1" ht="16.5" customHeight="1">
      <c r="B286" s="34"/>
      <c r="C286" s="174" t="s">
        <v>521</v>
      </c>
      <c r="D286" s="174" t="s">
        <v>147</v>
      </c>
      <c r="E286" s="175" t="s">
        <v>795</v>
      </c>
      <c r="F286" s="176" t="s">
        <v>796</v>
      </c>
      <c r="G286" s="177" t="s">
        <v>150</v>
      </c>
      <c r="H286" s="178">
        <v>12.582</v>
      </c>
      <c r="I286" s="179"/>
      <c r="J286" s="180">
        <f>ROUND(I286*H286,2)</f>
        <v>0</v>
      </c>
      <c r="K286" s="176" t="s">
        <v>151</v>
      </c>
      <c r="L286" s="38"/>
      <c r="M286" s="181" t="s">
        <v>19</v>
      </c>
      <c r="N286" s="182" t="s">
        <v>49</v>
      </c>
      <c r="O286" s="60"/>
      <c r="P286" s="183">
        <f>O286*H286</f>
        <v>0</v>
      </c>
      <c r="Q286" s="183">
        <v>1E-05</v>
      </c>
      <c r="R286" s="183">
        <f>Q286*H286</f>
        <v>0.00012582</v>
      </c>
      <c r="S286" s="183">
        <v>0</v>
      </c>
      <c r="T286" s="184">
        <f>S286*H286</f>
        <v>0</v>
      </c>
      <c r="AR286" s="17" t="s">
        <v>301</v>
      </c>
      <c r="AT286" s="17" t="s">
        <v>147</v>
      </c>
      <c r="AU286" s="17" t="s">
        <v>88</v>
      </c>
      <c r="AY286" s="17" t="s">
        <v>142</v>
      </c>
      <c r="BE286" s="185">
        <f>IF(N286="základní",J286,0)</f>
        <v>0</v>
      </c>
      <c r="BF286" s="185">
        <f>IF(N286="snížená",J286,0)</f>
        <v>0</v>
      </c>
      <c r="BG286" s="185">
        <f>IF(N286="zákl. přenesená",J286,0)</f>
        <v>0</v>
      </c>
      <c r="BH286" s="185">
        <f>IF(N286="sníž. přenesená",J286,0)</f>
        <v>0</v>
      </c>
      <c r="BI286" s="185">
        <f>IF(N286="nulová",J286,0)</f>
        <v>0</v>
      </c>
      <c r="BJ286" s="17" t="s">
        <v>86</v>
      </c>
      <c r="BK286" s="185">
        <f>ROUND(I286*H286,2)</f>
        <v>0</v>
      </c>
      <c r="BL286" s="17" t="s">
        <v>301</v>
      </c>
      <c r="BM286" s="17" t="s">
        <v>797</v>
      </c>
    </row>
    <row r="287" spans="2:51" s="11" customFormat="1" ht="11.25">
      <c r="B287" s="186"/>
      <c r="C287" s="187"/>
      <c r="D287" s="188" t="s">
        <v>155</v>
      </c>
      <c r="E287" s="189" t="s">
        <v>19</v>
      </c>
      <c r="F287" s="190" t="s">
        <v>218</v>
      </c>
      <c r="G287" s="187"/>
      <c r="H287" s="189" t="s">
        <v>19</v>
      </c>
      <c r="I287" s="191"/>
      <c r="J287" s="187"/>
      <c r="K287" s="187"/>
      <c r="L287" s="192"/>
      <c r="M287" s="193"/>
      <c r="N287" s="194"/>
      <c r="O287" s="194"/>
      <c r="P287" s="194"/>
      <c r="Q287" s="194"/>
      <c r="R287" s="194"/>
      <c r="S287" s="194"/>
      <c r="T287" s="195"/>
      <c r="AT287" s="196" t="s">
        <v>155</v>
      </c>
      <c r="AU287" s="196" t="s">
        <v>88</v>
      </c>
      <c r="AV287" s="11" t="s">
        <v>86</v>
      </c>
      <c r="AW287" s="11" t="s">
        <v>38</v>
      </c>
      <c r="AX287" s="11" t="s">
        <v>78</v>
      </c>
      <c r="AY287" s="196" t="s">
        <v>142</v>
      </c>
    </row>
    <row r="288" spans="2:51" s="12" customFormat="1" ht="11.25">
      <c r="B288" s="197"/>
      <c r="C288" s="198"/>
      <c r="D288" s="188" t="s">
        <v>155</v>
      </c>
      <c r="E288" s="199" t="s">
        <v>19</v>
      </c>
      <c r="F288" s="200" t="s">
        <v>226</v>
      </c>
      <c r="G288" s="198"/>
      <c r="H288" s="201">
        <v>3.698</v>
      </c>
      <c r="I288" s="202"/>
      <c r="J288" s="198"/>
      <c r="K288" s="198"/>
      <c r="L288" s="203"/>
      <c r="M288" s="204"/>
      <c r="N288" s="205"/>
      <c r="O288" s="205"/>
      <c r="P288" s="205"/>
      <c r="Q288" s="205"/>
      <c r="R288" s="205"/>
      <c r="S288" s="205"/>
      <c r="T288" s="206"/>
      <c r="AT288" s="207" t="s">
        <v>155</v>
      </c>
      <c r="AU288" s="207" t="s">
        <v>88</v>
      </c>
      <c r="AV288" s="12" t="s">
        <v>88</v>
      </c>
      <c r="AW288" s="12" t="s">
        <v>38</v>
      </c>
      <c r="AX288" s="12" t="s">
        <v>78</v>
      </c>
      <c r="AY288" s="207" t="s">
        <v>142</v>
      </c>
    </row>
    <row r="289" spans="2:51" s="12" customFormat="1" ht="11.25">
      <c r="B289" s="197"/>
      <c r="C289" s="198"/>
      <c r="D289" s="188" t="s">
        <v>155</v>
      </c>
      <c r="E289" s="199" t="s">
        <v>19</v>
      </c>
      <c r="F289" s="200" t="s">
        <v>227</v>
      </c>
      <c r="G289" s="198"/>
      <c r="H289" s="201">
        <v>3.43</v>
      </c>
      <c r="I289" s="202"/>
      <c r="J289" s="198"/>
      <c r="K289" s="198"/>
      <c r="L289" s="203"/>
      <c r="M289" s="204"/>
      <c r="N289" s="205"/>
      <c r="O289" s="205"/>
      <c r="P289" s="205"/>
      <c r="Q289" s="205"/>
      <c r="R289" s="205"/>
      <c r="S289" s="205"/>
      <c r="T289" s="206"/>
      <c r="AT289" s="207" t="s">
        <v>155</v>
      </c>
      <c r="AU289" s="207" t="s">
        <v>88</v>
      </c>
      <c r="AV289" s="12" t="s">
        <v>88</v>
      </c>
      <c r="AW289" s="12" t="s">
        <v>38</v>
      </c>
      <c r="AX289" s="12" t="s">
        <v>78</v>
      </c>
      <c r="AY289" s="207" t="s">
        <v>142</v>
      </c>
    </row>
    <row r="290" spans="2:51" s="12" customFormat="1" ht="11.25">
      <c r="B290" s="197"/>
      <c r="C290" s="198"/>
      <c r="D290" s="188" t="s">
        <v>155</v>
      </c>
      <c r="E290" s="199" t="s">
        <v>19</v>
      </c>
      <c r="F290" s="200" t="s">
        <v>228</v>
      </c>
      <c r="G290" s="198"/>
      <c r="H290" s="201">
        <v>5.454</v>
      </c>
      <c r="I290" s="202"/>
      <c r="J290" s="198"/>
      <c r="K290" s="198"/>
      <c r="L290" s="203"/>
      <c r="M290" s="204"/>
      <c r="N290" s="205"/>
      <c r="O290" s="205"/>
      <c r="P290" s="205"/>
      <c r="Q290" s="205"/>
      <c r="R290" s="205"/>
      <c r="S290" s="205"/>
      <c r="T290" s="206"/>
      <c r="AT290" s="207" t="s">
        <v>155</v>
      </c>
      <c r="AU290" s="207" t="s">
        <v>88</v>
      </c>
      <c r="AV290" s="12" t="s">
        <v>88</v>
      </c>
      <c r="AW290" s="12" t="s">
        <v>38</v>
      </c>
      <c r="AX290" s="12" t="s">
        <v>78</v>
      </c>
      <c r="AY290" s="207" t="s">
        <v>142</v>
      </c>
    </row>
    <row r="291" spans="2:51" s="14" customFormat="1" ht="11.25">
      <c r="B291" s="219"/>
      <c r="C291" s="220"/>
      <c r="D291" s="188" t="s">
        <v>155</v>
      </c>
      <c r="E291" s="221" t="s">
        <v>19</v>
      </c>
      <c r="F291" s="222" t="s">
        <v>207</v>
      </c>
      <c r="G291" s="220"/>
      <c r="H291" s="223">
        <v>12.582</v>
      </c>
      <c r="I291" s="224"/>
      <c r="J291" s="220"/>
      <c r="K291" s="220"/>
      <c r="L291" s="225"/>
      <c r="M291" s="226"/>
      <c r="N291" s="227"/>
      <c r="O291" s="227"/>
      <c r="P291" s="227"/>
      <c r="Q291" s="227"/>
      <c r="R291" s="227"/>
      <c r="S291" s="227"/>
      <c r="T291" s="228"/>
      <c r="AT291" s="229" t="s">
        <v>155</v>
      </c>
      <c r="AU291" s="229" t="s">
        <v>88</v>
      </c>
      <c r="AV291" s="14" t="s">
        <v>152</v>
      </c>
      <c r="AW291" s="14" t="s">
        <v>38</v>
      </c>
      <c r="AX291" s="14" t="s">
        <v>86</v>
      </c>
      <c r="AY291" s="229" t="s">
        <v>142</v>
      </c>
    </row>
    <row r="292" spans="2:65" s="1" customFormat="1" ht="16.5" customHeight="1">
      <c r="B292" s="34"/>
      <c r="C292" s="174" t="s">
        <v>526</v>
      </c>
      <c r="D292" s="174" t="s">
        <v>147</v>
      </c>
      <c r="E292" s="175" t="s">
        <v>798</v>
      </c>
      <c r="F292" s="176" t="s">
        <v>799</v>
      </c>
      <c r="G292" s="177" t="s">
        <v>150</v>
      </c>
      <c r="H292" s="178">
        <v>879.5</v>
      </c>
      <c r="I292" s="179"/>
      <c r="J292" s="180">
        <f>ROUND(I292*H292,2)</f>
        <v>0</v>
      </c>
      <c r="K292" s="176" t="s">
        <v>151</v>
      </c>
      <c r="L292" s="38"/>
      <c r="M292" s="243" t="s">
        <v>19</v>
      </c>
      <c r="N292" s="244" t="s">
        <v>49</v>
      </c>
      <c r="O292" s="245"/>
      <c r="P292" s="246">
        <f>O292*H292</f>
        <v>0</v>
      </c>
      <c r="Q292" s="246">
        <v>1E-05</v>
      </c>
      <c r="R292" s="246">
        <f>Q292*H292</f>
        <v>0.008795</v>
      </c>
      <c r="S292" s="246">
        <v>0</v>
      </c>
      <c r="T292" s="247">
        <f>S292*H292</f>
        <v>0</v>
      </c>
      <c r="AR292" s="17" t="s">
        <v>301</v>
      </c>
      <c r="AT292" s="17" t="s">
        <v>147</v>
      </c>
      <c r="AU292" s="17" t="s">
        <v>88</v>
      </c>
      <c r="AY292" s="17" t="s">
        <v>142</v>
      </c>
      <c r="BE292" s="185">
        <f>IF(N292="základní",J292,0)</f>
        <v>0</v>
      </c>
      <c r="BF292" s="185">
        <f>IF(N292="snížená",J292,0)</f>
        <v>0</v>
      </c>
      <c r="BG292" s="185">
        <f>IF(N292="zákl. přenesená",J292,0)</f>
        <v>0</v>
      </c>
      <c r="BH292" s="185">
        <f>IF(N292="sníž. přenesená",J292,0)</f>
        <v>0</v>
      </c>
      <c r="BI292" s="185">
        <f>IF(N292="nulová",J292,0)</f>
        <v>0</v>
      </c>
      <c r="BJ292" s="17" t="s">
        <v>86</v>
      </c>
      <c r="BK292" s="185">
        <f>ROUND(I292*H292,2)</f>
        <v>0</v>
      </c>
      <c r="BL292" s="17" t="s">
        <v>301</v>
      </c>
      <c r="BM292" s="17" t="s">
        <v>800</v>
      </c>
    </row>
    <row r="293" spans="2:12" s="1" customFormat="1" ht="6.95" customHeight="1">
      <c r="B293" s="46"/>
      <c r="C293" s="47"/>
      <c r="D293" s="47"/>
      <c r="E293" s="47"/>
      <c r="F293" s="47"/>
      <c r="G293" s="47"/>
      <c r="H293" s="47"/>
      <c r="I293" s="125"/>
      <c r="J293" s="47"/>
      <c r="K293" s="47"/>
      <c r="L293" s="38"/>
    </row>
  </sheetData>
  <sheetProtection algorithmName="SHA-512" hashValue="cIsSjKKFM6ZPqCPwQiOwLda4NUKGeE8WwqitG3KsRapzhq4C3r/WgixKA1dmje1zaj2a03gwvzNUvospmc6NbA==" saltValue="1n1PdXqYr/oUXUZICTyzmTJ6YNjqmdsUnDcRd00okHvVg9u1eLHchYVRrZamH1Ge1pLLBqVaicNvcG0HbLYIrA==" spinCount="100000" sheet="1" objects="1" scenarios="1" formatColumns="0" formatRows="0" autoFilter="0"/>
  <autoFilter ref="C89:K292"/>
  <mergeCells count="9">
    <mergeCell ref="E50:H50"/>
    <mergeCell ref="E80:H80"/>
    <mergeCell ref="E82:H82"/>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288"/>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97"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338"/>
      <c r="M2" s="338"/>
      <c r="N2" s="338"/>
      <c r="O2" s="338"/>
      <c r="P2" s="338"/>
      <c r="Q2" s="338"/>
      <c r="R2" s="338"/>
      <c r="S2" s="338"/>
      <c r="T2" s="338"/>
      <c r="U2" s="338"/>
      <c r="V2" s="338"/>
      <c r="AT2" s="17" t="s">
        <v>94</v>
      </c>
    </row>
    <row r="3" spans="2:46" ht="6.95" customHeight="1">
      <c r="B3" s="98"/>
      <c r="C3" s="99"/>
      <c r="D3" s="99"/>
      <c r="E3" s="99"/>
      <c r="F3" s="99"/>
      <c r="G3" s="99"/>
      <c r="H3" s="99"/>
      <c r="I3" s="100"/>
      <c r="J3" s="99"/>
      <c r="K3" s="99"/>
      <c r="L3" s="20"/>
      <c r="AT3" s="17" t="s">
        <v>88</v>
      </c>
    </row>
    <row r="4" spans="2:46" ht="24.95" customHeight="1">
      <c r="B4" s="20"/>
      <c r="D4" s="101" t="s">
        <v>105</v>
      </c>
      <c r="L4" s="20"/>
      <c r="M4" s="24" t="s">
        <v>10</v>
      </c>
      <c r="AT4" s="17" t="s">
        <v>4</v>
      </c>
    </row>
    <row r="5" spans="2:12" ht="6.95" customHeight="1">
      <c r="B5" s="20"/>
      <c r="L5" s="20"/>
    </row>
    <row r="6" spans="2:12" ht="12" customHeight="1">
      <c r="B6" s="20"/>
      <c r="D6" s="102" t="s">
        <v>16</v>
      </c>
      <c r="L6" s="20"/>
    </row>
    <row r="7" spans="2:12" ht="16.5" customHeight="1">
      <c r="B7" s="20"/>
      <c r="E7" s="367" t="str">
        <f>'Rekapitulace stavby'!K6</f>
        <v>REGENERACE PANELOVÉHO DOMU MATĚJE KOPECKÉHO 5, st.p.č. 2645, k.ú. CHEB, 650919</v>
      </c>
      <c r="F7" s="368"/>
      <c r="G7" s="368"/>
      <c r="H7" s="368"/>
      <c r="L7" s="20"/>
    </row>
    <row r="8" spans="2:12" s="1" customFormat="1" ht="12" customHeight="1">
      <c r="B8" s="38"/>
      <c r="D8" s="102" t="s">
        <v>106</v>
      </c>
      <c r="I8" s="103"/>
      <c r="L8" s="38"/>
    </row>
    <row r="9" spans="2:12" s="1" customFormat="1" ht="36.95" customHeight="1">
      <c r="B9" s="38"/>
      <c r="E9" s="369" t="s">
        <v>801</v>
      </c>
      <c r="F9" s="370"/>
      <c r="G9" s="370"/>
      <c r="H9" s="370"/>
      <c r="I9" s="103"/>
      <c r="L9" s="38"/>
    </row>
    <row r="10" spans="2:12" s="1" customFormat="1" ht="11.25">
      <c r="B10" s="38"/>
      <c r="I10" s="103"/>
      <c r="L10" s="38"/>
    </row>
    <row r="11" spans="2:12" s="1" customFormat="1" ht="12" customHeight="1">
      <c r="B11" s="38"/>
      <c r="D11" s="102" t="s">
        <v>18</v>
      </c>
      <c r="F11" s="17" t="s">
        <v>19</v>
      </c>
      <c r="I11" s="104" t="s">
        <v>20</v>
      </c>
      <c r="J11" s="17" t="s">
        <v>19</v>
      </c>
      <c r="L11" s="38"/>
    </row>
    <row r="12" spans="2:12" s="1" customFormat="1" ht="12" customHeight="1">
      <c r="B12" s="38"/>
      <c r="D12" s="102" t="s">
        <v>22</v>
      </c>
      <c r="F12" s="17" t="s">
        <v>23</v>
      </c>
      <c r="I12" s="104" t="s">
        <v>24</v>
      </c>
      <c r="J12" s="105" t="str">
        <f>'Rekapitulace stavby'!AN8</f>
        <v>3. 3. 2019</v>
      </c>
      <c r="L12" s="38"/>
    </row>
    <row r="13" spans="2:12" s="1" customFormat="1" ht="10.9" customHeight="1">
      <c r="B13" s="38"/>
      <c r="I13" s="103"/>
      <c r="L13" s="38"/>
    </row>
    <row r="14" spans="2:12" s="1" customFormat="1" ht="12" customHeight="1">
      <c r="B14" s="38"/>
      <c r="D14" s="102" t="s">
        <v>26</v>
      </c>
      <c r="I14" s="104" t="s">
        <v>27</v>
      </c>
      <c r="J14" s="17" t="s">
        <v>28</v>
      </c>
      <c r="L14" s="38"/>
    </row>
    <row r="15" spans="2:12" s="1" customFormat="1" ht="18" customHeight="1">
      <c r="B15" s="38"/>
      <c r="E15" s="17" t="s">
        <v>29</v>
      </c>
      <c r="I15" s="104" t="s">
        <v>30</v>
      </c>
      <c r="J15" s="17" t="s">
        <v>31</v>
      </c>
      <c r="L15" s="38"/>
    </row>
    <row r="16" spans="2:12" s="1" customFormat="1" ht="6.95" customHeight="1">
      <c r="B16" s="38"/>
      <c r="I16" s="103"/>
      <c r="L16" s="38"/>
    </row>
    <row r="17" spans="2:12" s="1" customFormat="1" ht="12" customHeight="1">
      <c r="B17" s="38"/>
      <c r="D17" s="102" t="s">
        <v>32</v>
      </c>
      <c r="I17" s="104" t="s">
        <v>27</v>
      </c>
      <c r="J17" s="30" t="str">
        <f>'Rekapitulace stavby'!AN13</f>
        <v>Vyplň údaj</v>
      </c>
      <c r="L17" s="38"/>
    </row>
    <row r="18" spans="2:12" s="1" customFormat="1" ht="18" customHeight="1">
      <c r="B18" s="38"/>
      <c r="E18" s="371" t="str">
        <f>'Rekapitulace stavby'!E14</f>
        <v>Vyplň údaj</v>
      </c>
      <c r="F18" s="372"/>
      <c r="G18" s="372"/>
      <c r="H18" s="372"/>
      <c r="I18" s="104" t="s">
        <v>30</v>
      </c>
      <c r="J18" s="30" t="str">
        <f>'Rekapitulace stavby'!AN14</f>
        <v>Vyplň údaj</v>
      </c>
      <c r="L18" s="38"/>
    </row>
    <row r="19" spans="2:12" s="1" customFormat="1" ht="6.95" customHeight="1">
      <c r="B19" s="38"/>
      <c r="I19" s="103"/>
      <c r="L19" s="38"/>
    </row>
    <row r="20" spans="2:12" s="1" customFormat="1" ht="12" customHeight="1">
      <c r="B20" s="38"/>
      <c r="D20" s="102" t="s">
        <v>34</v>
      </c>
      <c r="I20" s="104" t="s">
        <v>27</v>
      </c>
      <c r="J20" s="17" t="s">
        <v>35</v>
      </c>
      <c r="L20" s="38"/>
    </row>
    <row r="21" spans="2:12" s="1" customFormat="1" ht="18" customHeight="1">
      <c r="B21" s="38"/>
      <c r="E21" s="17" t="s">
        <v>36</v>
      </c>
      <c r="I21" s="104" t="s">
        <v>30</v>
      </c>
      <c r="J21" s="17" t="s">
        <v>37</v>
      </c>
      <c r="L21" s="38"/>
    </row>
    <row r="22" spans="2:12" s="1" customFormat="1" ht="6.95" customHeight="1">
      <c r="B22" s="38"/>
      <c r="I22" s="103"/>
      <c r="L22" s="38"/>
    </row>
    <row r="23" spans="2:12" s="1" customFormat="1" ht="12" customHeight="1">
      <c r="B23" s="38"/>
      <c r="D23" s="102" t="s">
        <v>39</v>
      </c>
      <c r="I23" s="104" t="s">
        <v>27</v>
      </c>
      <c r="J23" s="17" t="s">
        <v>40</v>
      </c>
      <c r="L23" s="38"/>
    </row>
    <row r="24" spans="2:12" s="1" customFormat="1" ht="18" customHeight="1">
      <c r="B24" s="38"/>
      <c r="E24" s="17" t="s">
        <v>41</v>
      </c>
      <c r="I24" s="104" t="s">
        <v>30</v>
      </c>
      <c r="J24" s="17" t="s">
        <v>19</v>
      </c>
      <c r="L24" s="38"/>
    </row>
    <row r="25" spans="2:12" s="1" customFormat="1" ht="6.95" customHeight="1">
      <c r="B25" s="38"/>
      <c r="I25" s="103"/>
      <c r="L25" s="38"/>
    </row>
    <row r="26" spans="2:12" s="1" customFormat="1" ht="12" customHeight="1">
      <c r="B26" s="38"/>
      <c r="D26" s="102" t="s">
        <v>42</v>
      </c>
      <c r="I26" s="103"/>
      <c r="L26" s="38"/>
    </row>
    <row r="27" spans="2:12" s="6" customFormat="1" ht="16.5" customHeight="1">
      <c r="B27" s="106"/>
      <c r="E27" s="373" t="s">
        <v>19</v>
      </c>
      <c r="F27" s="373"/>
      <c r="G27" s="373"/>
      <c r="H27" s="373"/>
      <c r="I27" s="107"/>
      <c r="L27" s="106"/>
    </row>
    <row r="28" spans="2:12" s="1" customFormat="1" ht="6.95" customHeight="1">
      <c r="B28" s="38"/>
      <c r="I28" s="103"/>
      <c r="L28" s="38"/>
    </row>
    <row r="29" spans="2:12" s="1" customFormat="1" ht="6.95" customHeight="1">
      <c r="B29" s="38"/>
      <c r="D29" s="56"/>
      <c r="E29" s="56"/>
      <c r="F29" s="56"/>
      <c r="G29" s="56"/>
      <c r="H29" s="56"/>
      <c r="I29" s="108"/>
      <c r="J29" s="56"/>
      <c r="K29" s="56"/>
      <c r="L29" s="38"/>
    </row>
    <row r="30" spans="2:12" s="1" customFormat="1" ht="25.35" customHeight="1">
      <c r="B30" s="38"/>
      <c r="D30" s="109" t="s">
        <v>44</v>
      </c>
      <c r="I30" s="103"/>
      <c r="J30" s="110">
        <f>ROUND(J91,2)</f>
        <v>0</v>
      </c>
      <c r="L30" s="38"/>
    </row>
    <row r="31" spans="2:12" s="1" customFormat="1" ht="6.95" customHeight="1">
      <c r="B31" s="38"/>
      <c r="D31" s="56"/>
      <c r="E31" s="56"/>
      <c r="F31" s="56"/>
      <c r="G31" s="56"/>
      <c r="H31" s="56"/>
      <c r="I31" s="108"/>
      <c r="J31" s="56"/>
      <c r="K31" s="56"/>
      <c r="L31" s="38"/>
    </row>
    <row r="32" spans="2:12" s="1" customFormat="1" ht="14.45" customHeight="1">
      <c r="B32" s="38"/>
      <c r="F32" s="111" t="s">
        <v>46</v>
      </c>
      <c r="I32" s="112" t="s">
        <v>45</v>
      </c>
      <c r="J32" s="111" t="s">
        <v>47</v>
      </c>
      <c r="L32" s="38"/>
    </row>
    <row r="33" spans="2:12" s="1" customFormat="1" ht="14.45" customHeight="1">
      <c r="B33" s="38"/>
      <c r="D33" s="102" t="s">
        <v>48</v>
      </c>
      <c r="E33" s="102" t="s">
        <v>49</v>
      </c>
      <c r="F33" s="113">
        <f>ROUND((SUM(BE91:BE287)),2)</f>
        <v>0</v>
      </c>
      <c r="I33" s="114">
        <v>0.21</v>
      </c>
      <c r="J33" s="113">
        <f>ROUND(((SUM(BE91:BE287))*I33),2)</f>
        <v>0</v>
      </c>
      <c r="L33" s="38"/>
    </row>
    <row r="34" spans="2:12" s="1" customFormat="1" ht="14.45" customHeight="1">
      <c r="B34" s="38"/>
      <c r="E34" s="102" t="s">
        <v>50</v>
      </c>
      <c r="F34" s="113">
        <f>ROUND((SUM(BF91:BF287)),2)</f>
        <v>0</v>
      </c>
      <c r="I34" s="114">
        <v>0.15</v>
      </c>
      <c r="J34" s="113">
        <f>ROUND(((SUM(BF91:BF287))*I34),2)</f>
        <v>0</v>
      </c>
      <c r="L34" s="38"/>
    </row>
    <row r="35" spans="2:12" s="1" customFormat="1" ht="14.45" customHeight="1" hidden="1">
      <c r="B35" s="38"/>
      <c r="E35" s="102" t="s">
        <v>51</v>
      </c>
      <c r="F35" s="113">
        <f>ROUND((SUM(BG91:BG287)),2)</f>
        <v>0</v>
      </c>
      <c r="I35" s="114">
        <v>0.21</v>
      </c>
      <c r="J35" s="113">
        <f>0</f>
        <v>0</v>
      </c>
      <c r="L35" s="38"/>
    </row>
    <row r="36" spans="2:12" s="1" customFormat="1" ht="14.45" customHeight="1" hidden="1">
      <c r="B36" s="38"/>
      <c r="E36" s="102" t="s">
        <v>52</v>
      </c>
      <c r="F36" s="113">
        <f>ROUND((SUM(BH91:BH287)),2)</f>
        <v>0</v>
      </c>
      <c r="I36" s="114">
        <v>0.15</v>
      </c>
      <c r="J36" s="113">
        <f>0</f>
        <v>0</v>
      </c>
      <c r="L36" s="38"/>
    </row>
    <row r="37" spans="2:12" s="1" customFormat="1" ht="14.45" customHeight="1" hidden="1">
      <c r="B37" s="38"/>
      <c r="E37" s="102" t="s">
        <v>53</v>
      </c>
      <c r="F37" s="113">
        <f>ROUND((SUM(BI91:BI287)),2)</f>
        <v>0</v>
      </c>
      <c r="I37" s="114">
        <v>0</v>
      </c>
      <c r="J37" s="113">
        <f>0</f>
        <v>0</v>
      </c>
      <c r="L37" s="38"/>
    </row>
    <row r="38" spans="2:12" s="1" customFormat="1" ht="6.95" customHeight="1">
      <c r="B38" s="38"/>
      <c r="I38" s="103"/>
      <c r="L38" s="38"/>
    </row>
    <row r="39" spans="2:12" s="1" customFormat="1" ht="25.35" customHeight="1">
      <c r="B39" s="38"/>
      <c r="C39" s="115"/>
      <c r="D39" s="116" t="s">
        <v>54</v>
      </c>
      <c r="E39" s="117"/>
      <c r="F39" s="117"/>
      <c r="G39" s="118" t="s">
        <v>55</v>
      </c>
      <c r="H39" s="119" t="s">
        <v>56</v>
      </c>
      <c r="I39" s="120"/>
      <c r="J39" s="121">
        <f>SUM(J30:J37)</f>
        <v>0</v>
      </c>
      <c r="K39" s="122"/>
      <c r="L39" s="38"/>
    </row>
    <row r="40" spans="2:12" s="1" customFormat="1" ht="14.45" customHeight="1">
      <c r="B40" s="123"/>
      <c r="C40" s="124"/>
      <c r="D40" s="124"/>
      <c r="E40" s="124"/>
      <c r="F40" s="124"/>
      <c r="G40" s="124"/>
      <c r="H40" s="124"/>
      <c r="I40" s="125"/>
      <c r="J40" s="124"/>
      <c r="K40" s="124"/>
      <c r="L40" s="38"/>
    </row>
    <row r="44" spans="2:12" s="1" customFormat="1" ht="6.95" customHeight="1">
      <c r="B44" s="126"/>
      <c r="C44" s="127"/>
      <c r="D44" s="127"/>
      <c r="E44" s="127"/>
      <c r="F44" s="127"/>
      <c r="G44" s="127"/>
      <c r="H44" s="127"/>
      <c r="I44" s="128"/>
      <c r="J44" s="127"/>
      <c r="K44" s="127"/>
      <c r="L44" s="38"/>
    </row>
    <row r="45" spans="2:12" s="1" customFormat="1" ht="24.95" customHeight="1">
      <c r="B45" s="34"/>
      <c r="C45" s="23" t="s">
        <v>108</v>
      </c>
      <c r="D45" s="35"/>
      <c r="E45" s="35"/>
      <c r="F45" s="35"/>
      <c r="G45" s="35"/>
      <c r="H45" s="35"/>
      <c r="I45" s="103"/>
      <c r="J45" s="35"/>
      <c r="K45" s="35"/>
      <c r="L45" s="38"/>
    </row>
    <row r="46" spans="2:12" s="1" customFormat="1" ht="6.95" customHeight="1">
      <c r="B46" s="34"/>
      <c r="C46" s="35"/>
      <c r="D46" s="35"/>
      <c r="E46" s="35"/>
      <c r="F46" s="35"/>
      <c r="G46" s="35"/>
      <c r="H46" s="35"/>
      <c r="I46" s="103"/>
      <c r="J46" s="35"/>
      <c r="K46" s="35"/>
      <c r="L46" s="38"/>
    </row>
    <row r="47" spans="2:12" s="1" customFormat="1" ht="12" customHeight="1">
      <c r="B47" s="34"/>
      <c r="C47" s="29" t="s">
        <v>16</v>
      </c>
      <c r="D47" s="35"/>
      <c r="E47" s="35"/>
      <c r="F47" s="35"/>
      <c r="G47" s="35"/>
      <c r="H47" s="35"/>
      <c r="I47" s="103"/>
      <c r="J47" s="35"/>
      <c r="K47" s="35"/>
      <c r="L47" s="38"/>
    </row>
    <row r="48" spans="2:12" s="1" customFormat="1" ht="16.5" customHeight="1">
      <c r="B48" s="34"/>
      <c r="C48" s="35"/>
      <c r="D48" s="35"/>
      <c r="E48" s="374" t="str">
        <f>E7</f>
        <v>REGENERACE PANELOVÉHO DOMU MATĚJE KOPECKÉHO 5, st.p.č. 2645, k.ú. CHEB, 650919</v>
      </c>
      <c r="F48" s="375"/>
      <c r="G48" s="375"/>
      <c r="H48" s="375"/>
      <c r="I48" s="103"/>
      <c r="J48" s="35"/>
      <c r="K48" s="35"/>
      <c r="L48" s="38"/>
    </row>
    <row r="49" spans="2:12" s="1" customFormat="1" ht="12" customHeight="1">
      <c r="B49" s="34"/>
      <c r="C49" s="29" t="s">
        <v>106</v>
      </c>
      <c r="D49" s="35"/>
      <c r="E49" s="35"/>
      <c r="F49" s="35"/>
      <c r="G49" s="35"/>
      <c r="H49" s="35"/>
      <c r="I49" s="103"/>
      <c r="J49" s="35"/>
      <c r="K49" s="35"/>
      <c r="L49" s="38"/>
    </row>
    <row r="50" spans="2:12" s="1" customFormat="1" ht="16.5" customHeight="1">
      <c r="B50" s="34"/>
      <c r="C50" s="35"/>
      <c r="D50" s="35"/>
      <c r="E50" s="347" t="str">
        <f>E9</f>
        <v>03 - STAVEBNÍ ÚPRAVY BALKÓNŮ</v>
      </c>
      <c r="F50" s="346"/>
      <c r="G50" s="346"/>
      <c r="H50" s="346"/>
      <c r="I50" s="103"/>
      <c r="J50" s="35"/>
      <c r="K50" s="35"/>
      <c r="L50" s="38"/>
    </row>
    <row r="51" spans="2:12" s="1" customFormat="1" ht="6.95" customHeight="1">
      <c r="B51" s="34"/>
      <c r="C51" s="35"/>
      <c r="D51" s="35"/>
      <c r="E51" s="35"/>
      <c r="F51" s="35"/>
      <c r="G51" s="35"/>
      <c r="H51" s="35"/>
      <c r="I51" s="103"/>
      <c r="J51" s="35"/>
      <c r="K51" s="35"/>
      <c r="L51" s="38"/>
    </row>
    <row r="52" spans="2:12" s="1" customFormat="1" ht="12" customHeight="1">
      <c r="B52" s="34"/>
      <c r="C52" s="29" t="s">
        <v>22</v>
      </c>
      <c r="D52" s="35"/>
      <c r="E52" s="35"/>
      <c r="F52" s="27" t="str">
        <f>F12</f>
        <v>Cheb</v>
      </c>
      <c r="G52" s="35"/>
      <c r="H52" s="35"/>
      <c r="I52" s="104" t="s">
        <v>24</v>
      </c>
      <c r="J52" s="55" t="str">
        <f>IF(J12="","",J12)</f>
        <v>3. 3. 2019</v>
      </c>
      <c r="K52" s="35"/>
      <c r="L52" s="38"/>
    </row>
    <row r="53" spans="2:12" s="1" customFormat="1" ht="6.95" customHeight="1">
      <c r="B53" s="34"/>
      <c r="C53" s="35"/>
      <c r="D53" s="35"/>
      <c r="E53" s="35"/>
      <c r="F53" s="35"/>
      <c r="G53" s="35"/>
      <c r="H53" s="35"/>
      <c r="I53" s="103"/>
      <c r="J53" s="35"/>
      <c r="K53" s="35"/>
      <c r="L53" s="38"/>
    </row>
    <row r="54" spans="2:12" s="1" customFormat="1" ht="13.7" customHeight="1">
      <c r="B54" s="34"/>
      <c r="C54" s="29" t="s">
        <v>26</v>
      </c>
      <c r="D54" s="35"/>
      <c r="E54" s="35"/>
      <c r="F54" s="27" t="str">
        <f>E15</f>
        <v>Město Cheb</v>
      </c>
      <c r="G54" s="35"/>
      <c r="H54" s="35"/>
      <c r="I54" s="104" t="s">
        <v>34</v>
      </c>
      <c r="J54" s="32" t="str">
        <f>E21</f>
        <v>Atelier Stoeckl s.r.o.</v>
      </c>
      <c r="K54" s="35"/>
      <c r="L54" s="38"/>
    </row>
    <row r="55" spans="2:12" s="1" customFormat="1" ht="13.7" customHeight="1">
      <c r="B55" s="34"/>
      <c r="C55" s="29" t="s">
        <v>32</v>
      </c>
      <c r="D55" s="35"/>
      <c r="E55" s="35"/>
      <c r="F55" s="27" t="str">
        <f>IF(E18="","",E18)</f>
        <v>Vyplň údaj</v>
      </c>
      <c r="G55" s="35"/>
      <c r="H55" s="35"/>
      <c r="I55" s="104" t="s">
        <v>39</v>
      </c>
      <c r="J55" s="32" t="str">
        <f>E24</f>
        <v>Ing. Václav Pastirik</v>
      </c>
      <c r="K55" s="35"/>
      <c r="L55" s="38"/>
    </row>
    <row r="56" spans="2:12" s="1" customFormat="1" ht="10.35" customHeight="1">
      <c r="B56" s="34"/>
      <c r="C56" s="35"/>
      <c r="D56" s="35"/>
      <c r="E56" s="35"/>
      <c r="F56" s="35"/>
      <c r="G56" s="35"/>
      <c r="H56" s="35"/>
      <c r="I56" s="103"/>
      <c r="J56" s="35"/>
      <c r="K56" s="35"/>
      <c r="L56" s="38"/>
    </row>
    <row r="57" spans="2:12" s="1" customFormat="1" ht="29.25" customHeight="1">
      <c r="B57" s="34"/>
      <c r="C57" s="129" t="s">
        <v>109</v>
      </c>
      <c r="D57" s="130"/>
      <c r="E57" s="130"/>
      <c r="F57" s="130"/>
      <c r="G57" s="130"/>
      <c r="H57" s="130"/>
      <c r="I57" s="131"/>
      <c r="J57" s="132" t="s">
        <v>110</v>
      </c>
      <c r="K57" s="130"/>
      <c r="L57" s="38"/>
    </row>
    <row r="58" spans="2:12" s="1" customFormat="1" ht="10.35" customHeight="1">
      <c r="B58" s="34"/>
      <c r="C58" s="35"/>
      <c r="D58" s="35"/>
      <c r="E58" s="35"/>
      <c r="F58" s="35"/>
      <c r="G58" s="35"/>
      <c r="H58" s="35"/>
      <c r="I58" s="103"/>
      <c r="J58" s="35"/>
      <c r="K58" s="35"/>
      <c r="L58" s="38"/>
    </row>
    <row r="59" spans="2:47" s="1" customFormat="1" ht="22.9" customHeight="1">
      <c r="B59" s="34"/>
      <c r="C59" s="133" t="s">
        <v>76</v>
      </c>
      <c r="D59" s="35"/>
      <c r="E59" s="35"/>
      <c r="F59" s="35"/>
      <c r="G59" s="35"/>
      <c r="H59" s="35"/>
      <c r="I59" s="103"/>
      <c r="J59" s="73">
        <f>J91</f>
        <v>0</v>
      </c>
      <c r="K59" s="35"/>
      <c r="L59" s="38"/>
      <c r="AU59" s="17" t="s">
        <v>111</v>
      </c>
    </row>
    <row r="60" spans="2:12" s="7" customFormat="1" ht="24.95" customHeight="1">
      <c r="B60" s="134"/>
      <c r="C60" s="135"/>
      <c r="D60" s="136" t="s">
        <v>112</v>
      </c>
      <c r="E60" s="137"/>
      <c r="F60" s="137"/>
      <c r="G60" s="137"/>
      <c r="H60" s="137"/>
      <c r="I60" s="138"/>
      <c r="J60" s="139">
        <f>J92</f>
        <v>0</v>
      </c>
      <c r="K60" s="135"/>
      <c r="L60" s="140"/>
    </row>
    <row r="61" spans="2:12" s="8" customFormat="1" ht="19.9" customHeight="1">
      <c r="B61" s="141"/>
      <c r="C61" s="142"/>
      <c r="D61" s="143" t="s">
        <v>113</v>
      </c>
      <c r="E61" s="144"/>
      <c r="F61" s="144"/>
      <c r="G61" s="144"/>
      <c r="H61" s="144"/>
      <c r="I61" s="145"/>
      <c r="J61" s="146">
        <f>J93</f>
        <v>0</v>
      </c>
      <c r="K61" s="142"/>
      <c r="L61" s="147"/>
    </row>
    <row r="62" spans="2:12" s="8" customFormat="1" ht="14.85" customHeight="1">
      <c r="B62" s="141"/>
      <c r="C62" s="142"/>
      <c r="D62" s="143" t="s">
        <v>114</v>
      </c>
      <c r="E62" s="144"/>
      <c r="F62" s="144"/>
      <c r="G62" s="144"/>
      <c r="H62" s="144"/>
      <c r="I62" s="145"/>
      <c r="J62" s="146">
        <f>J94</f>
        <v>0</v>
      </c>
      <c r="K62" s="142"/>
      <c r="L62" s="147"/>
    </row>
    <row r="63" spans="2:12" s="8" customFormat="1" ht="19.9" customHeight="1">
      <c r="B63" s="141"/>
      <c r="C63" s="142"/>
      <c r="D63" s="143" t="s">
        <v>115</v>
      </c>
      <c r="E63" s="144"/>
      <c r="F63" s="144"/>
      <c r="G63" s="144"/>
      <c r="H63" s="144"/>
      <c r="I63" s="145"/>
      <c r="J63" s="146">
        <f>J117</f>
        <v>0</v>
      </c>
      <c r="K63" s="142"/>
      <c r="L63" s="147"/>
    </row>
    <row r="64" spans="2:12" s="8" customFormat="1" ht="19.9" customHeight="1">
      <c r="B64" s="141"/>
      <c r="C64" s="142"/>
      <c r="D64" s="143" t="s">
        <v>119</v>
      </c>
      <c r="E64" s="144"/>
      <c r="F64" s="144"/>
      <c r="G64" s="144"/>
      <c r="H64" s="144"/>
      <c r="I64" s="145"/>
      <c r="J64" s="146">
        <f>J156</f>
        <v>0</v>
      </c>
      <c r="K64" s="142"/>
      <c r="L64" s="147"/>
    </row>
    <row r="65" spans="2:12" s="8" customFormat="1" ht="19.9" customHeight="1">
      <c r="B65" s="141"/>
      <c r="C65" s="142"/>
      <c r="D65" s="143" t="s">
        <v>120</v>
      </c>
      <c r="E65" s="144"/>
      <c r="F65" s="144"/>
      <c r="G65" s="144"/>
      <c r="H65" s="144"/>
      <c r="I65" s="145"/>
      <c r="J65" s="146">
        <f>J168</f>
        <v>0</v>
      </c>
      <c r="K65" s="142"/>
      <c r="L65" s="147"/>
    </row>
    <row r="66" spans="2:12" s="7" customFormat="1" ht="24.95" customHeight="1">
      <c r="B66" s="134"/>
      <c r="C66" s="135"/>
      <c r="D66" s="136" t="s">
        <v>121</v>
      </c>
      <c r="E66" s="137"/>
      <c r="F66" s="137"/>
      <c r="G66" s="137"/>
      <c r="H66" s="137"/>
      <c r="I66" s="138"/>
      <c r="J66" s="139">
        <f>J171</f>
        <v>0</v>
      </c>
      <c r="K66" s="135"/>
      <c r="L66" s="140"/>
    </row>
    <row r="67" spans="2:12" s="8" customFormat="1" ht="19.9" customHeight="1">
      <c r="B67" s="141"/>
      <c r="C67" s="142"/>
      <c r="D67" s="143" t="s">
        <v>124</v>
      </c>
      <c r="E67" s="144"/>
      <c r="F67" s="144"/>
      <c r="G67" s="144"/>
      <c r="H67" s="144"/>
      <c r="I67" s="145"/>
      <c r="J67" s="146">
        <f>J172</f>
        <v>0</v>
      </c>
      <c r="K67" s="142"/>
      <c r="L67" s="147"/>
    </row>
    <row r="68" spans="2:12" s="8" customFormat="1" ht="19.9" customHeight="1">
      <c r="B68" s="141"/>
      <c r="C68" s="142"/>
      <c r="D68" s="143" t="s">
        <v>125</v>
      </c>
      <c r="E68" s="144"/>
      <c r="F68" s="144"/>
      <c r="G68" s="144"/>
      <c r="H68" s="144"/>
      <c r="I68" s="145"/>
      <c r="J68" s="146">
        <f>J182</f>
        <v>0</v>
      </c>
      <c r="K68" s="142"/>
      <c r="L68" s="147"/>
    </row>
    <row r="69" spans="2:12" s="8" customFormat="1" ht="19.9" customHeight="1">
      <c r="B69" s="141"/>
      <c r="C69" s="142"/>
      <c r="D69" s="143" t="s">
        <v>802</v>
      </c>
      <c r="E69" s="144"/>
      <c r="F69" s="144"/>
      <c r="G69" s="144"/>
      <c r="H69" s="144"/>
      <c r="I69" s="145"/>
      <c r="J69" s="146">
        <f>J197</f>
        <v>0</v>
      </c>
      <c r="K69" s="142"/>
      <c r="L69" s="147"/>
    </row>
    <row r="70" spans="2:12" s="8" customFormat="1" ht="19.9" customHeight="1">
      <c r="B70" s="141"/>
      <c r="C70" s="142"/>
      <c r="D70" s="143" t="s">
        <v>126</v>
      </c>
      <c r="E70" s="144"/>
      <c r="F70" s="144"/>
      <c r="G70" s="144"/>
      <c r="H70" s="144"/>
      <c r="I70" s="145"/>
      <c r="J70" s="146">
        <f>J263</f>
        <v>0</v>
      </c>
      <c r="K70" s="142"/>
      <c r="L70" s="147"/>
    </row>
    <row r="71" spans="2:12" s="8" customFormat="1" ht="19.9" customHeight="1">
      <c r="B71" s="141"/>
      <c r="C71" s="142"/>
      <c r="D71" s="143" t="s">
        <v>803</v>
      </c>
      <c r="E71" s="144"/>
      <c r="F71" s="144"/>
      <c r="G71" s="144"/>
      <c r="H71" s="144"/>
      <c r="I71" s="145"/>
      <c r="J71" s="146">
        <f>J278</f>
        <v>0</v>
      </c>
      <c r="K71" s="142"/>
      <c r="L71" s="147"/>
    </row>
    <row r="72" spans="2:12" s="1" customFormat="1" ht="21.75" customHeight="1">
      <c r="B72" s="34"/>
      <c r="C72" s="35"/>
      <c r="D72" s="35"/>
      <c r="E72" s="35"/>
      <c r="F72" s="35"/>
      <c r="G72" s="35"/>
      <c r="H72" s="35"/>
      <c r="I72" s="103"/>
      <c r="J72" s="35"/>
      <c r="K72" s="35"/>
      <c r="L72" s="38"/>
    </row>
    <row r="73" spans="2:12" s="1" customFormat="1" ht="6.95" customHeight="1">
      <c r="B73" s="46"/>
      <c r="C73" s="47"/>
      <c r="D73" s="47"/>
      <c r="E73" s="47"/>
      <c r="F73" s="47"/>
      <c r="G73" s="47"/>
      <c r="H73" s="47"/>
      <c r="I73" s="125"/>
      <c r="J73" s="47"/>
      <c r="K73" s="47"/>
      <c r="L73" s="38"/>
    </row>
    <row r="77" spans="2:12" s="1" customFormat="1" ht="6.95" customHeight="1">
      <c r="B77" s="48"/>
      <c r="C77" s="49"/>
      <c r="D77" s="49"/>
      <c r="E77" s="49"/>
      <c r="F77" s="49"/>
      <c r="G77" s="49"/>
      <c r="H77" s="49"/>
      <c r="I77" s="128"/>
      <c r="J77" s="49"/>
      <c r="K77" s="49"/>
      <c r="L77" s="38"/>
    </row>
    <row r="78" spans="2:12" s="1" customFormat="1" ht="24.95" customHeight="1">
      <c r="B78" s="34"/>
      <c r="C78" s="23" t="s">
        <v>127</v>
      </c>
      <c r="D78" s="35"/>
      <c r="E78" s="35"/>
      <c r="F78" s="35"/>
      <c r="G78" s="35"/>
      <c r="H78" s="35"/>
      <c r="I78" s="103"/>
      <c r="J78" s="35"/>
      <c r="K78" s="35"/>
      <c r="L78" s="38"/>
    </row>
    <row r="79" spans="2:12" s="1" customFormat="1" ht="6.95" customHeight="1">
      <c r="B79" s="34"/>
      <c r="C79" s="35"/>
      <c r="D79" s="35"/>
      <c r="E79" s="35"/>
      <c r="F79" s="35"/>
      <c r="G79" s="35"/>
      <c r="H79" s="35"/>
      <c r="I79" s="103"/>
      <c r="J79" s="35"/>
      <c r="K79" s="35"/>
      <c r="L79" s="38"/>
    </row>
    <row r="80" spans="2:12" s="1" customFormat="1" ht="12" customHeight="1">
      <c r="B80" s="34"/>
      <c r="C80" s="29" t="s">
        <v>16</v>
      </c>
      <c r="D80" s="35"/>
      <c r="E80" s="35"/>
      <c r="F80" s="35"/>
      <c r="G80" s="35"/>
      <c r="H80" s="35"/>
      <c r="I80" s="103"/>
      <c r="J80" s="35"/>
      <c r="K80" s="35"/>
      <c r="L80" s="38"/>
    </row>
    <row r="81" spans="2:12" s="1" customFormat="1" ht="16.5" customHeight="1">
      <c r="B81" s="34"/>
      <c r="C81" s="35"/>
      <c r="D81" s="35"/>
      <c r="E81" s="374" t="str">
        <f>E7</f>
        <v>REGENERACE PANELOVÉHO DOMU MATĚJE KOPECKÉHO 5, st.p.č. 2645, k.ú. CHEB, 650919</v>
      </c>
      <c r="F81" s="375"/>
      <c r="G81" s="375"/>
      <c r="H81" s="375"/>
      <c r="I81" s="103"/>
      <c r="J81" s="35"/>
      <c r="K81" s="35"/>
      <c r="L81" s="38"/>
    </row>
    <row r="82" spans="2:12" s="1" customFormat="1" ht="12" customHeight="1">
      <c r="B82" s="34"/>
      <c r="C82" s="29" t="s">
        <v>106</v>
      </c>
      <c r="D82" s="35"/>
      <c r="E82" s="35"/>
      <c r="F82" s="35"/>
      <c r="G82" s="35"/>
      <c r="H82" s="35"/>
      <c r="I82" s="103"/>
      <c r="J82" s="35"/>
      <c r="K82" s="35"/>
      <c r="L82" s="38"/>
    </row>
    <row r="83" spans="2:12" s="1" customFormat="1" ht="16.5" customHeight="1">
      <c r="B83" s="34"/>
      <c r="C83" s="35"/>
      <c r="D83" s="35"/>
      <c r="E83" s="347" t="str">
        <f>E9</f>
        <v>03 - STAVEBNÍ ÚPRAVY BALKÓNŮ</v>
      </c>
      <c r="F83" s="346"/>
      <c r="G83" s="346"/>
      <c r="H83" s="346"/>
      <c r="I83" s="103"/>
      <c r="J83" s="35"/>
      <c r="K83" s="35"/>
      <c r="L83" s="38"/>
    </row>
    <row r="84" spans="2:12" s="1" customFormat="1" ht="6.95" customHeight="1">
      <c r="B84" s="34"/>
      <c r="C84" s="35"/>
      <c r="D84" s="35"/>
      <c r="E84" s="35"/>
      <c r="F84" s="35"/>
      <c r="G84" s="35"/>
      <c r="H84" s="35"/>
      <c r="I84" s="103"/>
      <c r="J84" s="35"/>
      <c r="K84" s="35"/>
      <c r="L84" s="38"/>
    </row>
    <row r="85" spans="2:12" s="1" customFormat="1" ht="12" customHeight="1">
      <c r="B85" s="34"/>
      <c r="C85" s="29" t="s">
        <v>22</v>
      </c>
      <c r="D85" s="35"/>
      <c r="E85" s="35"/>
      <c r="F85" s="27" t="str">
        <f>F12</f>
        <v>Cheb</v>
      </c>
      <c r="G85" s="35"/>
      <c r="H85" s="35"/>
      <c r="I85" s="104" t="s">
        <v>24</v>
      </c>
      <c r="J85" s="55" t="str">
        <f>IF(J12="","",J12)</f>
        <v>3. 3. 2019</v>
      </c>
      <c r="K85" s="35"/>
      <c r="L85" s="38"/>
    </row>
    <row r="86" spans="2:12" s="1" customFormat="1" ht="6.95" customHeight="1">
      <c r="B86" s="34"/>
      <c r="C86" s="35"/>
      <c r="D86" s="35"/>
      <c r="E86" s="35"/>
      <c r="F86" s="35"/>
      <c r="G86" s="35"/>
      <c r="H86" s="35"/>
      <c r="I86" s="103"/>
      <c r="J86" s="35"/>
      <c r="K86" s="35"/>
      <c r="L86" s="38"/>
    </row>
    <row r="87" spans="2:12" s="1" customFormat="1" ht="13.7" customHeight="1">
      <c r="B87" s="34"/>
      <c r="C87" s="29" t="s">
        <v>26</v>
      </c>
      <c r="D87" s="35"/>
      <c r="E87" s="35"/>
      <c r="F87" s="27" t="str">
        <f>E15</f>
        <v>Město Cheb</v>
      </c>
      <c r="G87" s="35"/>
      <c r="H87" s="35"/>
      <c r="I87" s="104" t="s">
        <v>34</v>
      </c>
      <c r="J87" s="32" t="str">
        <f>E21</f>
        <v>Atelier Stoeckl s.r.o.</v>
      </c>
      <c r="K87" s="35"/>
      <c r="L87" s="38"/>
    </row>
    <row r="88" spans="2:12" s="1" customFormat="1" ht="13.7" customHeight="1">
      <c r="B88" s="34"/>
      <c r="C88" s="29" t="s">
        <v>32</v>
      </c>
      <c r="D88" s="35"/>
      <c r="E88" s="35"/>
      <c r="F88" s="27" t="str">
        <f>IF(E18="","",E18)</f>
        <v>Vyplň údaj</v>
      </c>
      <c r="G88" s="35"/>
      <c r="H88" s="35"/>
      <c r="I88" s="104" t="s">
        <v>39</v>
      </c>
      <c r="J88" s="32" t="str">
        <f>E24</f>
        <v>Ing. Václav Pastirik</v>
      </c>
      <c r="K88" s="35"/>
      <c r="L88" s="38"/>
    </row>
    <row r="89" spans="2:12" s="1" customFormat="1" ht="10.35" customHeight="1">
      <c r="B89" s="34"/>
      <c r="C89" s="35"/>
      <c r="D89" s="35"/>
      <c r="E89" s="35"/>
      <c r="F89" s="35"/>
      <c r="G89" s="35"/>
      <c r="H89" s="35"/>
      <c r="I89" s="103"/>
      <c r="J89" s="35"/>
      <c r="K89" s="35"/>
      <c r="L89" s="38"/>
    </row>
    <row r="90" spans="2:20" s="9" customFormat="1" ht="29.25" customHeight="1">
      <c r="B90" s="148"/>
      <c r="C90" s="149" t="s">
        <v>128</v>
      </c>
      <c r="D90" s="150" t="s">
        <v>63</v>
      </c>
      <c r="E90" s="150" t="s">
        <v>59</v>
      </c>
      <c r="F90" s="150" t="s">
        <v>60</v>
      </c>
      <c r="G90" s="150" t="s">
        <v>129</v>
      </c>
      <c r="H90" s="150" t="s">
        <v>130</v>
      </c>
      <c r="I90" s="151" t="s">
        <v>131</v>
      </c>
      <c r="J90" s="150" t="s">
        <v>110</v>
      </c>
      <c r="K90" s="152" t="s">
        <v>132</v>
      </c>
      <c r="L90" s="153"/>
      <c r="M90" s="64" t="s">
        <v>19</v>
      </c>
      <c r="N90" s="65" t="s">
        <v>48</v>
      </c>
      <c r="O90" s="65" t="s">
        <v>133</v>
      </c>
      <c r="P90" s="65" t="s">
        <v>134</v>
      </c>
      <c r="Q90" s="65" t="s">
        <v>135</v>
      </c>
      <c r="R90" s="65" t="s">
        <v>136</v>
      </c>
      <c r="S90" s="65" t="s">
        <v>137</v>
      </c>
      <c r="T90" s="66" t="s">
        <v>138</v>
      </c>
    </row>
    <row r="91" spans="2:63" s="1" customFormat="1" ht="22.9" customHeight="1">
      <c r="B91" s="34"/>
      <c r="C91" s="71" t="s">
        <v>139</v>
      </c>
      <c r="D91" s="35"/>
      <c r="E91" s="35"/>
      <c r="F91" s="35"/>
      <c r="G91" s="35"/>
      <c r="H91" s="35"/>
      <c r="I91" s="103"/>
      <c r="J91" s="154">
        <f>BK91</f>
        <v>0</v>
      </c>
      <c r="K91" s="35"/>
      <c r="L91" s="38"/>
      <c r="M91" s="67"/>
      <c r="N91" s="68"/>
      <c r="O91" s="68"/>
      <c r="P91" s="155">
        <f>P92+P171</f>
        <v>0</v>
      </c>
      <c r="Q91" s="68"/>
      <c r="R91" s="155">
        <f>R92+R171</f>
        <v>18.6588265</v>
      </c>
      <c r="S91" s="68"/>
      <c r="T91" s="156">
        <f>T92+T171</f>
        <v>22.419400000000003</v>
      </c>
      <c r="AT91" s="17" t="s">
        <v>77</v>
      </c>
      <c r="AU91" s="17" t="s">
        <v>111</v>
      </c>
      <c r="BK91" s="157">
        <f>BK92+BK171</f>
        <v>0</v>
      </c>
    </row>
    <row r="92" spans="2:63" s="10" customFormat="1" ht="25.9" customHeight="1">
      <c r="B92" s="158"/>
      <c r="C92" s="159"/>
      <c r="D92" s="160" t="s">
        <v>77</v>
      </c>
      <c r="E92" s="161" t="s">
        <v>140</v>
      </c>
      <c r="F92" s="161" t="s">
        <v>141</v>
      </c>
      <c r="G92" s="159"/>
      <c r="H92" s="159"/>
      <c r="I92" s="162"/>
      <c r="J92" s="163">
        <f>BK92</f>
        <v>0</v>
      </c>
      <c r="K92" s="159"/>
      <c r="L92" s="164"/>
      <c r="M92" s="165"/>
      <c r="N92" s="166"/>
      <c r="O92" s="166"/>
      <c r="P92" s="167">
        <f>P93+P117+P156+P168</f>
        <v>0</v>
      </c>
      <c r="Q92" s="166"/>
      <c r="R92" s="167">
        <f>R93+R117+R156+R168</f>
        <v>16.77377</v>
      </c>
      <c r="S92" s="166"/>
      <c r="T92" s="168">
        <f>T93+T117+T156+T168</f>
        <v>21.607675000000004</v>
      </c>
      <c r="AR92" s="169" t="s">
        <v>86</v>
      </c>
      <c r="AT92" s="170" t="s">
        <v>77</v>
      </c>
      <c r="AU92" s="170" t="s">
        <v>78</v>
      </c>
      <c r="AY92" s="169" t="s">
        <v>142</v>
      </c>
      <c r="BK92" s="171">
        <f>BK93+BK117+BK156+BK168</f>
        <v>0</v>
      </c>
    </row>
    <row r="93" spans="2:63" s="10" customFormat="1" ht="22.9" customHeight="1">
      <c r="B93" s="158"/>
      <c r="C93" s="159"/>
      <c r="D93" s="160" t="s">
        <v>77</v>
      </c>
      <c r="E93" s="172" t="s">
        <v>143</v>
      </c>
      <c r="F93" s="172" t="s">
        <v>144</v>
      </c>
      <c r="G93" s="159"/>
      <c r="H93" s="159"/>
      <c r="I93" s="162"/>
      <c r="J93" s="173">
        <f>BK93</f>
        <v>0</v>
      </c>
      <c r="K93" s="159"/>
      <c r="L93" s="164"/>
      <c r="M93" s="165"/>
      <c r="N93" s="166"/>
      <c r="O93" s="166"/>
      <c r="P93" s="167">
        <f>P94</f>
        <v>0</v>
      </c>
      <c r="Q93" s="166"/>
      <c r="R93" s="167">
        <f>R94</f>
        <v>16.75494675</v>
      </c>
      <c r="S93" s="166"/>
      <c r="T93" s="168">
        <f>T94</f>
        <v>0</v>
      </c>
      <c r="AR93" s="169" t="s">
        <v>86</v>
      </c>
      <c r="AT93" s="170" t="s">
        <v>77</v>
      </c>
      <c r="AU93" s="170" t="s">
        <v>86</v>
      </c>
      <c r="AY93" s="169" t="s">
        <v>142</v>
      </c>
      <c r="BK93" s="171">
        <f>BK94</f>
        <v>0</v>
      </c>
    </row>
    <row r="94" spans="2:63" s="10" customFormat="1" ht="20.85" customHeight="1">
      <c r="B94" s="158"/>
      <c r="C94" s="159"/>
      <c r="D94" s="160" t="s">
        <v>77</v>
      </c>
      <c r="E94" s="172" t="s">
        <v>145</v>
      </c>
      <c r="F94" s="172" t="s">
        <v>146</v>
      </c>
      <c r="G94" s="159"/>
      <c r="H94" s="159"/>
      <c r="I94" s="162"/>
      <c r="J94" s="173">
        <f>BK94</f>
        <v>0</v>
      </c>
      <c r="K94" s="159"/>
      <c r="L94" s="164"/>
      <c r="M94" s="165"/>
      <c r="N94" s="166"/>
      <c r="O94" s="166"/>
      <c r="P94" s="167">
        <f>SUM(P95:P116)</f>
        <v>0</v>
      </c>
      <c r="Q94" s="166"/>
      <c r="R94" s="167">
        <f>SUM(R95:R116)</f>
        <v>16.75494675</v>
      </c>
      <c r="S94" s="166"/>
      <c r="T94" s="168">
        <f>SUM(T95:T116)</f>
        <v>0</v>
      </c>
      <c r="AR94" s="169" t="s">
        <v>86</v>
      </c>
      <c r="AT94" s="170" t="s">
        <v>77</v>
      </c>
      <c r="AU94" s="170" t="s">
        <v>88</v>
      </c>
      <c r="AY94" s="169" t="s">
        <v>142</v>
      </c>
      <c r="BK94" s="171">
        <f>SUM(BK95:BK116)</f>
        <v>0</v>
      </c>
    </row>
    <row r="95" spans="2:65" s="1" customFormat="1" ht="16.5" customHeight="1">
      <c r="B95" s="34"/>
      <c r="C95" s="174" t="s">
        <v>86</v>
      </c>
      <c r="D95" s="174" t="s">
        <v>147</v>
      </c>
      <c r="E95" s="175" t="s">
        <v>804</v>
      </c>
      <c r="F95" s="176" t="s">
        <v>805</v>
      </c>
      <c r="G95" s="177" t="s">
        <v>150</v>
      </c>
      <c r="H95" s="178">
        <v>110.725</v>
      </c>
      <c r="I95" s="179"/>
      <c r="J95" s="180">
        <f>ROUND(I95*H95,2)</f>
        <v>0</v>
      </c>
      <c r="K95" s="176" t="s">
        <v>151</v>
      </c>
      <c r="L95" s="38"/>
      <c r="M95" s="181" t="s">
        <v>19</v>
      </c>
      <c r="N95" s="182" t="s">
        <v>49</v>
      </c>
      <c r="O95" s="60"/>
      <c r="P95" s="183">
        <f>O95*H95</f>
        <v>0</v>
      </c>
      <c r="Q95" s="183">
        <v>0.02659</v>
      </c>
      <c r="R95" s="183">
        <f>Q95*H95</f>
        <v>2.9441777499999997</v>
      </c>
      <c r="S95" s="183">
        <v>0</v>
      </c>
      <c r="T95" s="184">
        <f>S95*H95</f>
        <v>0</v>
      </c>
      <c r="AR95" s="17" t="s">
        <v>152</v>
      </c>
      <c r="AT95" s="17" t="s">
        <v>147</v>
      </c>
      <c r="AU95" s="17" t="s">
        <v>153</v>
      </c>
      <c r="AY95" s="17" t="s">
        <v>142</v>
      </c>
      <c r="BE95" s="185">
        <f>IF(N95="základní",J95,0)</f>
        <v>0</v>
      </c>
      <c r="BF95" s="185">
        <f>IF(N95="snížená",J95,0)</f>
        <v>0</v>
      </c>
      <c r="BG95" s="185">
        <f>IF(N95="zákl. přenesená",J95,0)</f>
        <v>0</v>
      </c>
      <c r="BH95" s="185">
        <f>IF(N95="sníž. přenesená",J95,0)</f>
        <v>0</v>
      </c>
      <c r="BI95" s="185">
        <f>IF(N95="nulová",J95,0)</f>
        <v>0</v>
      </c>
      <c r="BJ95" s="17" t="s">
        <v>86</v>
      </c>
      <c r="BK95" s="185">
        <f>ROUND(I95*H95,2)</f>
        <v>0</v>
      </c>
      <c r="BL95" s="17" t="s">
        <v>152</v>
      </c>
      <c r="BM95" s="17" t="s">
        <v>806</v>
      </c>
    </row>
    <row r="96" spans="2:51" s="11" customFormat="1" ht="11.25">
      <c r="B96" s="186"/>
      <c r="C96" s="187"/>
      <c r="D96" s="188" t="s">
        <v>155</v>
      </c>
      <c r="E96" s="189" t="s">
        <v>19</v>
      </c>
      <c r="F96" s="190" t="s">
        <v>233</v>
      </c>
      <c r="G96" s="187"/>
      <c r="H96" s="189" t="s">
        <v>19</v>
      </c>
      <c r="I96" s="191"/>
      <c r="J96" s="187"/>
      <c r="K96" s="187"/>
      <c r="L96" s="192"/>
      <c r="M96" s="193"/>
      <c r="N96" s="194"/>
      <c r="O96" s="194"/>
      <c r="P96" s="194"/>
      <c r="Q96" s="194"/>
      <c r="R96" s="194"/>
      <c r="S96" s="194"/>
      <c r="T96" s="195"/>
      <c r="AT96" s="196" t="s">
        <v>155</v>
      </c>
      <c r="AU96" s="196" t="s">
        <v>153</v>
      </c>
      <c r="AV96" s="11" t="s">
        <v>86</v>
      </c>
      <c r="AW96" s="11" t="s">
        <v>38</v>
      </c>
      <c r="AX96" s="11" t="s">
        <v>78</v>
      </c>
      <c r="AY96" s="196" t="s">
        <v>142</v>
      </c>
    </row>
    <row r="97" spans="2:51" s="12" customFormat="1" ht="11.25">
      <c r="B97" s="197"/>
      <c r="C97" s="198"/>
      <c r="D97" s="188" t="s">
        <v>155</v>
      </c>
      <c r="E97" s="199" t="s">
        <v>19</v>
      </c>
      <c r="F97" s="200" t="s">
        <v>807</v>
      </c>
      <c r="G97" s="198"/>
      <c r="H97" s="201">
        <v>110.725</v>
      </c>
      <c r="I97" s="202"/>
      <c r="J97" s="198"/>
      <c r="K97" s="198"/>
      <c r="L97" s="203"/>
      <c r="M97" s="204"/>
      <c r="N97" s="205"/>
      <c r="O97" s="205"/>
      <c r="P97" s="205"/>
      <c r="Q97" s="205"/>
      <c r="R97" s="205"/>
      <c r="S97" s="205"/>
      <c r="T97" s="206"/>
      <c r="AT97" s="207" t="s">
        <v>155</v>
      </c>
      <c r="AU97" s="207" t="s">
        <v>153</v>
      </c>
      <c r="AV97" s="12" t="s">
        <v>88</v>
      </c>
      <c r="AW97" s="12" t="s">
        <v>38</v>
      </c>
      <c r="AX97" s="12" t="s">
        <v>86</v>
      </c>
      <c r="AY97" s="207" t="s">
        <v>142</v>
      </c>
    </row>
    <row r="98" spans="2:65" s="1" customFormat="1" ht="16.5" customHeight="1">
      <c r="B98" s="34"/>
      <c r="C98" s="174" t="s">
        <v>88</v>
      </c>
      <c r="D98" s="174" t="s">
        <v>147</v>
      </c>
      <c r="E98" s="175" t="s">
        <v>808</v>
      </c>
      <c r="F98" s="176" t="s">
        <v>809</v>
      </c>
      <c r="G98" s="177" t="s">
        <v>150</v>
      </c>
      <c r="H98" s="178">
        <v>213.9</v>
      </c>
      <c r="I98" s="179"/>
      <c r="J98" s="180">
        <f>ROUND(I98*H98,2)</f>
        <v>0</v>
      </c>
      <c r="K98" s="176" t="s">
        <v>151</v>
      </c>
      <c r="L98" s="38"/>
      <c r="M98" s="181" t="s">
        <v>19</v>
      </c>
      <c r="N98" s="182" t="s">
        <v>49</v>
      </c>
      <c r="O98" s="60"/>
      <c r="P98" s="183">
        <f>O98*H98</f>
        <v>0</v>
      </c>
      <c r="Q98" s="183">
        <v>0.00532</v>
      </c>
      <c r="R98" s="183">
        <f>Q98*H98</f>
        <v>1.137948</v>
      </c>
      <c r="S98" s="183">
        <v>0</v>
      </c>
      <c r="T98" s="184">
        <f>S98*H98</f>
        <v>0</v>
      </c>
      <c r="AR98" s="17" t="s">
        <v>152</v>
      </c>
      <c r="AT98" s="17" t="s">
        <v>147</v>
      </c>
      <c r="AU98" s="17" t="s">
        <v>153</v>
      </c>
      <c r="AY98" s="17" t="s">
        <v>142</v>
      </c>
      <c r="BE98" s="185">
        <f>IF(N98="základní",J98,0)</f>
        <v>0</v>
      </c>
      <c r="BF98" s="185">
        <f>IF(N98="snížená",J98,0)</f>
        <v>0</v>
      </c>
      <c r="BG98" s="185">
        <f>IF(N98="zákl. přenesená",J98,0)</f>
        <v>0</v>
      </c>
      <c r="BH98" s="185">
        <f>IF(N98="sníž. přenesená",J98,0)</f>
        <v>0</v>
      </c>
      <c r="BI98" s="185">
        <f>IF(N98="nulová",J98,0)</f>
        <v>0</v>
      </c>
      <c r="BJ98" s="17" t="s">
        <v>86</v>
      </c>
      <c r="BK98" s="185">
        <f>ROUND(I98*H98,2)</f>
        <v>0</v>
      </c>
      <c r="BL98" s="17" t="s">
        <v>152</v>
      </c>
      <c r="BM98" s="17" t="s">
        <v>810</v>
      </c>
    </row>
    <row r="99" spans="2:51" s="11" customFormat="1" ht="11.25">
      <c r="B99" s="186"/>
      <c r="C99" s="187"/>
      <c r="D99" s="188" t="s">
        <v>155</v>
      </c>
      <c r="E99" s="189" t="s">
        <v>19</v>
      </c>
      <c r="F99" s="190" t="s">
        <v>233</v>
      </c>
      <c r="G99" s="187"/>
      <c r="H99" s="189" t="s">
        <v>19</v>
      </c>
      <c r="I99" s="191"/>
      <c r="J99" s="187"/>
      <c r="K99" s="187"/>
      <c r="L99" s="192"/>
      <c r="M99" s="193"/>
      <c r="N99" s="194"/>
      <c r="O99" s="194"/>
      <c r="P99" s="194"/>
      <c r="Q99" s="194"/>
      <c r="R99" s="194"/>
      <c r="S99" s="194"/>
      <c r="T99" s="195"/>
      <c r="AT99" s="196" t="s">
        <v>155</v>
      </c>
      <c r="AU99" s="196" t="s">
        <v>153</v>
      </c>
      <c r="AV99" s="11" t="s">
        <v>86</v>
      </c>
      <c r="AW99" s="11" t="s">
        <v>38</v>
      </c>
      <c r="AX99" s="11" t="s">
        <v>78</v>
      </c>
      <c r="AY99" s="196" t="s">
        <v>142</v>
      </c>
    </row>
    <row r="100" spans="2:51" s="12" customFormat="1" ht="11.25">
      <c r="B100" s="197"/>
      <c r="C100" s="198"/>
      <c r="D100" s="188" t="s">
        <v>155</v>
      </c>
      <c r="E100" s="199" t="s">
        <v>19</v>
      </c>
      <c r="F100" s="200" t="s">
        <v>811</v>
      </c>
      <c r="G100" s="198"/>
      <c r="H100" s="201">
        <v>213.9</v>
      </c>
      <c r="I100" s="202"/>
      <c r="J100" s="198"/>
      <c r="K100" s="198"/>
      <c r="L100" s="203"/>
      <c r="M100" s="204"/>
      <c r="N100" s="205"/>
      <c r="O100" s="205"/>
      <c r="P100" s="205"/>
      <c r="Q100" s="205"/>
      <c r="R100" s="205"/>
      <c r="S100" s="205"/>
      <c r="T100" s="206"/>
      <c r="AT100" s="207" t="s">
        <v>155</v>
      </c>
      <c r="AU100" s="207" t="s">
        <v>153</v>
      </c>
      <c r="AV100" s="12" t="s">
        <v>88</v>
      </c>
      <c r="AW100" s="12" t="s">
        <v>38</v>
      </c>
      <c r="AX100" s="12" t="s">
        <v>86</v>
      </c>
      <c r="AY100" s="207" t="s">
        <v>142</v>
      </c>
    </row>
    <row r="101" spans="2:65" s="1" customFormat="1" ht="22.5" customHeight="1">
      <c r="B101" s="34"/>
      <c r="C101" s="174" t="s">
        <v>153</v>
      </c>
      <c r="D101" s="174" t="s">
        <v>147</v>
      </c>
      <c r="E101" s="175" t="s">
        <v>812</v>
      </c>
      <c r="F101" s="176" t="s">
        <v>813</v>
      </c>
      <c r="G101" s="177" t="s">
        <v>513</v>
      </c>
      <c r="H101" s="178">
        <v>40</v>
      </c>
      <c r="I101" s="179"/>
      <c r="J101" s="180">
        <f>ROUND(I101*H101,2)</f>
        <v>0</v>
      </c>
      <c r="K101" s="176" t="s">
        <v>151</v>
      </c>
      <c r="L101" s="38"/>
      <c r="M101" s="181" t="s">
        <v>19</v>
      </c>
      <c r="N101" s="182" t="s">
        <v>49</v>
      </c>
      <c r="O101" s="60"/>
      <c r="P101" s="183">
        <f>O101*H101</f>
        <v>0</v>
      </c>
      <c r="Q101" s="183">
        <v>0.00823</v>
      </c>
      <c r="R101" s="183">
        <f>Q101*H101</f>
        <v>0.3292</v>
      </c>
      <c r="S101" s="183">
        <v>0</v>
      </c>
      <c r="T101" s="184">
        <f>S101*H101</f>
        <v>0</v>
      </c>
      <c r="AR101" s="17" t="s">
        <v>152</v>
      </c>
      <c r="AT101" s="17" t="s">
        <v>147</v>
      </c>
      <c r="AU101" s="17" t="s">
        <v>153</v>
      </c>
      <c r="AY101" s="17" t="s">
        <v>142</v>
      </c>
      <c r="BE101" s="185">
        <f>IF(N101="základní",J101,0)</f>
        <v>0</v>
      </c>
      <c r="BF101" s="185">
        <f>IF(N101="snížená",J101,0)</f>
        <v>0</v>
      </c>
      <c r="BG101" s="185">
        <f>IF(N101="zákl. přenesená",J101,0)</f>
        <v>0</v>
      </c>
      <c r="BH101" s="185">
        <f>IF(N101="sníž. přenesená",J101,0)</f>
        <v>0</v>
      </c>
      <c r="BI101" s="185">
        <f>IF(N101="nulová",J101,0)</f>
        <v>0</v>
      </c>
      <c r="BJ101" s="17" t="s">
        <v>86</v>
      </c>
      <c r="BK101" s="185">
        <f>ROUND(I101*H101,2)</f>
        <v>0</v>
      </c>
      <c r="BL101" s="17" t="s">
        <v>152</v>
      </c>
      <c r="BM101" s="17" t="s">
        <v>814</v>
      </c>
    </row>
    <row r="102" spans="2:47" s="1" customFormat="1" ht="87.75">
      <c r="B102" s="34"/>
      <c r="C102" s="35"/>
      <c r="D102" s="188" t="s">
        <v>214</v>
      </c>
      <c r="E102" s="35"/>
      <c r="F102" s="230" t="s">
        <v>815</v>
      </c>
      <c r="G102" s="35"/>
      <c r="H102" s="35"/>
      <c r="I102" s="103"/>
      <c r="J102" s="35"/>
      <c r="K102" s="35"/>
      <c r="L102" s="38"/>
      <c r="M102" s="231"/>
      <c r="N102" s="60"/>
      <c r="O102" s="60"/>
      <c r="P102" s="60"/>
      <c r="Q102" s="60"/>
      <c r="R102" s="60"/>
      <c r="S102" s="60"/>
      <c r="T102" s="61"/>
      <c r="AT102" s="17" t="s">
        <v>214</v>
      </c>
      <c r="AU102" s="17" t="s">
        <v>153</v>
      </c>
    </row>
    <row r="103" spans="2:51" s="11" customFormat="1" ht="11.25">
      <c r="B103" s="186"/>
      <c r="C103" s="187"/>
      <c r="D103" s="188" t="s">
        <v>155</v>
      </c>
      <c r="E103" s="189" t="s">
        <v>19</v>
      </c>
      <c r="F103" s="190" t="s">
        <v>156</v>
      </c>
      <c r="G103" s="187"/>
      <c r="H103" s="189" t="s">
        <v>19</v>
      </c>
      <c r="I103" s="191"/>
      <c r="J103" s="187"/>
      <c r="K103" s="187"/>
      <c r="L103" s="192"/>
      <c r="M103" s="193"/>
      <c r="N103" s="194"/>
      <c r="O103" s="194"/>
      <c r="P103" s="194"/>
      <c r="Q103" s="194"/>
      <c r="R103" s="194"/>
      <c r="S103" s="194"/>
      <c r="T103" s="195"/>
      <c r="AT103" s="196" t="s">
        <v>155</v>
      </c>
      <c r="AU103" s="196" t="s">
        <v>153</v>
      </c>
      <c r="AV103" s="11" t="s">
        <v>86</v>
      </c>
      <c r="AW103" s="11" t="s">
        <v>38</v>
      </c>
      <c r="AX103" s="11" t="s">
        <v>78</v>
      </c>
      <c r="AY103" s="196" t="s">
        <v>142</v>
      </c>
    </row>
    <row r="104" spans="2:51" s="11" customFormat="1" ht="11.25">
      <c r="B104" s="186"/>
      <c r="C104" s="187"/>
      <c r="D104" s="188" t="s">
        <v>155</v>
      </c>
      <c r="E104" s="189" t="s">
        <v>19</v>
      </c>
      <c r="F104" s="190" t="s">
        <v>164</v>
      </c>
      <c r="G104" s="187"/>
      <c r="H104" s="189" t="s">
        <v>19</v>
      </c>
      <c r="I104" s="191"/>
      <c r="J104" s="187"/>
      <c r="K104" s="187"/>
      <c r="L104" s="192"/>
      <c r="M104" s="193"/>
      <c r="N104" s="194"/>
      <c r="O104" s="194"/>
      <c r="P104" s="194"/>
      <c r="Q104" s="194"/>
      <c r="R104" s="194"/>
      <c r="S104" s="194"/>
      <c r="T104" s="195"/>
      <c r="AT104" s="196" t="s">
        <v>155</v>
      </c>
      <c r="AU104" s="196" t="s">
        <v>153</v>
      </c>
      <c r="AV104" s="11" t="s">
        <v>86</v>
      </c>
      <c r="AW104" s="11" t="s">
        <v>38</v>
      </c>
      <c r="AX104" s="11" t="s">
        <v>78</v>
      </c>
      <c r="AY104" s="196" t="s">
        <v>142</v>
      </c>
    </row>
    <row r="105" spans="2:51" s="12" customFormat="1" ht="11.25">
      <c r="B105" s="197"/>
      <c r="C105" s="198"/>
      <c r="D105" s="188" t="s">
        <v>155</v>
      </c>
      <c r="E105" s="199" t="s">
        <v>19</v>
      </c>
      <c r="F105" s="200" t="s">
        <v>816</v>
      </c>
      <c r="G105" s="198"/>
      <c r="H105" s="201">
        <v>40</v>
      </c>
      <c r="I105" s="202"/>
      <c r="J105" s="198"/>
      <c r="K105" s="198"/>
      <c r="L105" s="203"/>
      <c r="M105" s="204"/>
      <c r="N105" s="205"/>
      <c r="O105" s="205"/>
      <c r="P105" s="205"/>
      <c r="Q105" s="205"/>
      <c r="R105" s="205"/>
      <c r="S105" s="205"/>
      <c r="T105" s="206"/>
      <c r="AT105" s="207" t="s">
        <v>155</v>
      </c>
      <c r="AU105" s="207" t="s">
        <v>153</v>
      </c>
      <c r="AV105" s="12" t="s">
        <v>88</v>
      </c>
      <c r="AW105" s="12" t="s">
        <v>38</v>
      </c>
      <c r="AX105" s="12" t="s">
        <v>86</v>
      </c>
      <c r="AY105" s="207" t="s">
        <v>142</v>
      </c>
    </row>
    <row r="106" spans="2:65" s="1" customFormat="1" ht="22.5" customHeight="1">
      <c r="B106" s="34"/>
      <c r="C106" s="174" t="s">
        <v>152</v>
      </c>
      <c r="D106" s="174" t="s">
        <v>147</v>
      </c>
      <c r="E106" s="175" t="s">
        <v>817</v>
      </c>
      <c r="F106" s="176" t="s">
        <v>818</v>
      </c>
      <c r="G106" s="177" t="s">
        <v>513</v>
      </c>
      <c r="H106" s="178">
        <v>20</v>
      </c>
      <c r="I106" s="179"/>
      <c r="J106" s="180">
        <f>ROUND(I106*H106,2)</f>
        <v>0</v>
      </c>
      <c r="K106" s="176" t="s">
        <v>151</v>
      </c>
      <c r="L106" s="38"/>
      <c r="M106" s="181" t="s">
        <v>19</v>
      </c>
      <c r="N106" s="182" t="s">
        <v>49</v>
      </c>
      <c r="O106" s="60"/>
      <c r="P106" s="183">
        <f>O106*H106</f>
        <v>0</v>
      </c>
      <c r="Q106" s="183">
        <v>0.01544</v>
      </c>
      <c r="R106" s="183">
        <f>Q106*H106</f>
        <v>0.3088</v>
      </c>
      <c r="S106" s="183">
        <v>0</v>
      </c>
      <c r="T106" s="184">
        <f>S106*H106</f>
        <v>0</v>
      </c>
      <c r="AR106" s="17" t="s">
        <v>152</v>
      </c>
      <c r="AT106" s="17" t="s">
        <v>147</v>
      </c>
      <c r="AU106" s="17" t="s">
        <v>153</v>
      </c>
      <c r="AY106" s="17" t="s">
        <v>142</v>
      </c>
      <c r="BE106" s="185">
        <f>IF(N106="základní",J106,0)</f>
        <v>0</v>
      </c>
      <c r="BF106" s="185">
        <f>IF(N106="snížená",J106,0)</f>
        <v>0</v>
      </c>
      <c r="BG106" s="185">
        <f>IF(N106="zákl. přenesená",J106,0)</f>
        <v>0</v>
      </c>
      <c r="BH106" s="185">
        <f>IF(N106="sníž. přenesená",J106,0)</f>
        <v>0</v>
      </c>
      <c r="BI106" s="185">
        <f>IF(N106="nulová",J106,0)</f>
        <v>0</v>
      </c>
      <c r="BJ106" s="17" t="s">
        <v>86</v>
      </c>
      <c r="BK106" s="185">
        <f>ROUND(I106*H106,2)</f>
        <v>0</v>
      </c>
      <c r="BL106" s="17" t="s">
        <v>152</v>
      </c>
      <c r="BM106" s="17" t="s">
        <v>819</v>
      </c>
    </row>
    <row r="107" spans="2:47" s="1" customFormat="1" ht="87.75">
      <c r="B107" s="34"/>
      <c r="C107" s="35"/>
      <c r="D107" s="188" t="s">
        <v>214</v>
      </c>
      <c r="E107" s="35"/>
      <c r="F107" s="230" t="s">
        <v>815</v>
      </c>
      <c r="G107" s="35"/>
      <c r="H107" s="35"/>
      <c r="I107" s="103"/>
      <c r="J107" s="35"/>
      <c r="K107" s="35"/>
      <c r="L107" s="38"/>
      <c r="M107" s="231"/>
      <c r="N107" s="60"/>
      <c r="O107" s="60"/>
      <c r="P107" s="60"/>
      <c r="Q107" s="60"/>
      <c r="R107" s="60"/>
      <c r="S107" s="60"/>
      <c r="T107" s="61"/>
      <c r="AT107" s="17" t="s">
        <v>214</v>
      </c>
      <c r="AU107" s="17" t="s">
        <v>153</v>
      </c>
    </row>
    <row r="108" spans="2:51" s="11" customFormat="1" ht="11.25">
      <c r="B108" s="186"/>
      <c r="C108" s="187"/>
      <c r="D108" s="188" t="s">
        <v>155</v>
      </c>
      <c r="E108" s="189" t="s">
        <v>19</v>
      </c>
      <c r="F108" s="190" t="s">
        <v>156</v>
      </c>
      <c r="G108" s="187"/>
      <c r="H108" s="189" t="s">
        <v>19</v>
      </c>
      <c r="I108" s="191"/>
      <c r="J108" s="187"/>
      <c r="K108" s="187"/>
      <c r="L108" s="192"/>
      <c r="M108" s="193"/>
      <c r="N108" s="194"/>
      <c r="O108" s="194"/>
      <c r="P108" s="194"/>
      <c r="Q108" s="194"/>
      <c r="R108" s="194"/>
      <c r="S108" s="194"/>
      <c r="T108" s="195"/>
      <c r="AT108" s="196" t="s">
        <v>155</v>
      </c>
      <c r="AU108" s="196" t="s">
        <v>153</v>
      </c>
      <c r="AV108" s="11" t="s">
        <v>86</v>
      </c>
      <c r="AW108" s="11" t="s">
        <v>38</v>
      </c>
      <c r="AX108" s="11" t="s">
        <v>78</v>
      </c>
      <c r="AY108" s="196" t="s">
        <v>142</v>
      </c>
    </row>
    <row r="109" spans="2:51" s="11" customFormat="1" ht="11.25">
      <c r="B109" s="186"/>
      <c r="C109" s="187"/>
      <c r="D109" s="188" t="s">
        <v>155</v>
      </c>
      <c r="E109" s="189" t="s">
        <v>19</v>
      </c>
      <c r="F109" s="190" t="s">
        <v>164</v>
      </c>
      <c r="G109" s="187"/>
      <c r="H109" s="189" t="s">
        <v>19</v>
      </c>
      <c r="I109" s="191"/>
      <c r="J109" s="187"/>
      <c r="K109" s="187"/>
      <c r="L109" s="192"/>
      <c r="M109" s="193"/>
      <c r="N109" s="194"/>
      <c r="O109" s="194"/>
      <c r="P109" s="194"/>
      <c r="Q109" s="194"/>
      <c r="R109" s="194"/>
      <c r="S109" s="194"/>
      <c r="T109" s="195"/>
      <c r="AT109" s="196" t="s">
        <v>155</v>
      </c>
      <c r="AU109" s="196" t="s">
        <v>153</v>
      </c>
      <c r="AV109" s="11" t="s">
        <v>86</v>
      </c>
      <c r="AW109" s="11" t="s">
        <v>38</v>
      </c>
      <c r="AX109" s="11" t="s">
        <v>78</v>
      </c>
      <c r="AY109" s="196" t="s">
        <v>142</v>
      </c>
    </row>
    <row r="110" spans="2:51" s="12" customFormat="1" ht="11.25">
      <c r="B110" s="197"/>
      <c r="C110" s="198"/>
      <c r="D110" s="188" t="s">
        <v>155</v>
      </c>
      <c r="E110" s="199" t="s">
        <v>19</v>
      </c>
      <c r="F110" s="200" t="s">
        <v>330</v>
      </c>
      <c r="G110" s="198"/>
      <c r="H110" s="201">
        <v>20</v>
      </c>
      <c r="I110" s="202"/>
      <c r="J110" s="198"/>
      <c r="K110" s="198"/>
      <c r="L110" s="203"/>
      <c r="M110" s="204"/>
      <c r="N110" s="205"/>
      <c r="O110" s="205"/>
      <c r="P110" s="205"/>
      <c r="Q110" s="205"/>
      <c r="R110" s="205"/>
      <c r="S110" s="205"/>
      <c r="T110" s="206"/>
      <c r="AT110" s="207" t="s">
        <v>155</v>
      </c>
      <c r="AU110" s="207" t="s">
        <v>153</v>
      </c>
      <c r="AV110" s="12" t="s">
        <v>88</v>
      </c>
      <c r="AW110" s="12" t="s">
        <v>38</v>
      </c>
      <c r="AX110" s="12" t="s">
        <v>86</v>
      </c>
      <c r="AY110" s="207" t="s">
        <v>142</v>
      </c>
    </row>
    <row r="111" spans="2:65" s="1" customFormat="1" ht="16.5" customHeight="1">
      <c r="B111" s="34"/>
      <c r="C111" s="174" t="s">
        <v>235</v>
      </c>
      <c r="D111" s="174" t="s">
        <v>147</v>
      </c>
      <c r="E111" s="175" t="s">
        <v>820</v>
      </c>
      <c r="F111" s="176" t="s">
        <v>821</v>
      </c>
      <c r="G111" s="177" t="s">
        <v>150</v>
      </c>
      <c r="H111" s="178">
        <v>110.31</v>
      </c>
      <c r="I111" s="179"/>
      <c r="J111" s="180">
        <f>ROUND(I111*H111,2)</f>
        <v>0</v>
      </c>
      <c r="K111" s="176" t="s">
        <v>151</v>
      </c>
      <c r="L111" s="38"/>
      <c r="M111" s="181" t="s">
        <v>19</v>
      </c>
      <c r="N111" s="182" t="s">
        <v>49</v>
      </c>
      <c r="O111" s="60"/>
      <c r="P111" s="183">
        <f>O111*H111</f>
        <v>0</v>
      </c>
      <c r="Q111" s="183">
        <v>0.0041</v>
      </c>
      <c r="R111" s="183">
        <f>Q111*H111</f>
        <v>0.45227100000000003</v>
      </c>
      <c r="S111" s="183">
        <v>0</v>
      </c>
      <c r="T111" s="184">
        <f>S111*H111</f>
        <v>0</v>
      </c>
      <c r="AR111" s="17" t="s">
        <v>152</v>
      </c>
      <c r="AT111" s="17" t="s">
        <v>147</v>
      </c>
      <c r="AU111" s="17" t="s">
        <v>153</v>
      </c>
      <c r="AY111" s="17" t="s">
        <v>142</v>
      </c>
      <c r="BE111" s="185">
        <f>IF(N111="základní",J111,0)</f>
        <v>0</v>
      </c>
      <c r="BF111" s="185">
        <f>IF(N111="snížená",J111,0)</f>
        <v>0</v>
      </c>
      <c r="BG111" s="185">
        <f>IF(N111="zákl. přenesená",J111,0)</f>
        <v>0</v>
      </c>
      <c r="BH111" s="185">
        <f>IF(N111="sníž. přenesená",J111,0)</f>
        <v>0</v>
      </c>
      <c r="BI111" s="185">
        <f>IF(N111="nulová",J111,0)</f>
        <v>0</v>
      </c>
      <c r="BJ111" s="17" t="s">
        <v>86</v>
      </c>
      <c r="BK111" s="185">
        <f>ROUND(I111*H111,2)</f>
        <v>0</v>
      </c>
      <c r="BL111" s="17" t="s">
        <v>152</v>
      </c>
      <c r="BM111" s="17" t="s">
        <v>822</v>
      </c>
    </row>
    <row r="112" spans="2:51" s="11" customFormat="1" ht="11.25">
      <c r="B112" s="186"/>
      <c r="C112" s="187"/>
      <c r="D112" s="188" t="s">
        <v>155</v>
      </c>
      <c r="E112" s="189" t="s">
        <v>19</v>
      </c>
      <c r="F112" s="190" t="s">
        <v>233</v>
      </c>
      <c r="G112" s="187"/>
      <c r="H112" s="189" t="s">
        <v>19</v>
      </c>
      <c r="I112" s="191"/>
      <c r="J112" s="187"/>
      <c r="K112" s="187"/>
      <c r="L112" s="192"/>
      <c r="M112" s="193"/>
      <c r="N112" s="194"/>
      <c r="O112" s="194"/>
      <c r="P112" s="194"/>
      <c r="Q112" s="194"/>
      <c r="R112" s="194"/>
      <c r="S112" s="194"/>
      <c r="T112" s="195"/>
      <c r="AT112" s="196" t="s">
        <v>155</v>
      </c>
      <c r="AU112" s="196" t="s">
        <v>153</v>
      </c>
      <c r="AV112" s="11" t="s">
        <v>86</v>
      </c>
      <c r="AW112" s="11" t="s">
        <v>38</v>
      </c>
      <c r="AX112" s="11" t="s">
        <v>78</v>
      </c>
      <c r="AY112" s="196" t="s">
        <v>142</v>
      </c>
    </row>
    <row r="113" spans="2:51" s="12" customFormat="1" ht="11.25">
      <c r="B113" s="197"/>
      <c r="C113" s="198"/>
      <c r="D113" s="188" t="s">
        <v>155</v>
      </c>
      <c r="E113" s="199" t="s">
        <v>19</v>
      </c>
      <c r="F113" s="200" t="s">
        <v>823</v>
      </c>
      <c r="G113" s="198"/>
      <c r="H113" s="201">
        <v>110.31</v>
      </c>
      <c r="I113" s="202"/>
      <c r="J113" s="198"/>
      <c r="K113" s="198"/>
      <c r="L113" s="203"/>
      <c r="M113" s="204"/>
      <c r="N113" s="205"/>
      <c r="O113" s="205"/>
      <c r="P113" s="205"/>
      <c r="Q113" s="205"/>
      <c r="R113" s="205"/>
      <c r="S113" s="205"/>
      <c r="T113" s="206"/>
      <c r="AT113" s="207" t="s">
        <v>155</v>
      </c>
      <c r="AU113" s="207" t="s">
        <v>153</v>
      </c>
      <c r="AV113" s="12" t="s">
        <v>88</v>
      </c>
      <c r="AW113" s="12" t="s">
        <v>38</v>
      </c>
      <c r="AX113" s="12" t="s">
        <v>86</v>
      </c>
      <c r="AY113" s="207" t="s">
        <v>142</v>
      </c>
    </row>
    <row r="114" spans="2:65" s="1" customFormat="1" ht="16.5" customHeight="1">
      <c r="B114" s="34"/>
      <c r="C114" s="174" t="s">
        <v>143</v>
      </c>
      <c r="D114" s="174" t="s">
        <v>147</v>
      </c>
      <c r="E114" s="175" t="s">
        <v>824</v>
      </c>
      <c r="F114" s="176" t="s">
        <v>825</v>
      </c>
      <c r="G114" s="177" t="s">
        <v>150</v>
      </c>
      <c r="H114" s="178">
        <v>110.31</v>
      </c>
      <c r="I114" s="179"/>
      <c r="J114" s="180">
        <f>ROUND(I114*H114,2)</f>
        <v>0</v>
      </c>
      <c r="K114" s="176" t="s">
        <v>151</v>
      </c>
      <c r="L114" s="38"/>
      <c r="M114" s="181" t="s">
        <v>19</v>
      </c>
      <c r="N114" s="182" t="s">
        <v>49</v>
      </c>
      <c r="O114" s="60"/>
      <c r="P114" s="183">
        <f>O114*H114</f>
        <v>0</v>
      </c>
      <c r="Q114" s="183">
        <v>0.105</v>
      </c>
      <c r="R114" s="183">
        <f>Q114*H114</f>
        <v>11.58255</v>
      </c>
      <c r="S114" s="183">
        <v>0</v>
      </c>
      <c r="T114" s="184">
        <f>S114*H114</f>
        <v>0</v>
      </c>
      <c r="AR114" s="17" t="s">
        <v>152</v>
      </c>
      <c r="AT114" s="17" t="s">
        <v>147</v>
      </c>
      <c r="AU114" s="17" t="s">
        <v>153</v>
      </c>
      <c r="AY114" s="17" t="s">
        <v>142</v>
      </c>
      <c r="BE114" s="185">
        <f>IF(N114="základní",J114,0)</f>
        <v>0</v>
      </c>
      <c r="BF114" s="185">
        <f>IF(N114="snížená",J114,0)</f>
        <v>0</v>
      </c>
      <c r="BG114" s="185">
        <f>IF(N114="zákl. přenesená",J114,0)</f>
        <v>0</v>
      </c>
      <c r="BH114" s="185">
        <f>IF(N114="sníž. přenesená",J114,0)</f>
        <v>0</v>
      </c>
      <c r="BI114" s="185">
        <f>IF(N114="nulová",J114,0)</f>
        <v>0</v>
      </c>
      <c r="BJ114" s="17" t="s">
        <v>86</v>
      </c>
      <c r="BK114" s="185">
        <f>ROUND(I114*H114,2)</f>
        <v>0</v>
      </c>
      <c r="BL114" s="17" t="s">
        <v>152</v>
      </c>
      <c r="BM114" s="17" t="s">
        <v>826</v>
      </c>
    </row>
    <row r="115" spans="2:47" s="1" customFormat="1" ht="97.5">
      <c r="B115" s="34"/>
      <c r="C115" s="35"/>
      <c r="D115" s="188" t="s">
        <v>214</v>
      </c>
      <c r="E115" s="35"/>
      <c r="F115" s="230" t="s">
        <v>827</v>
      </c>
      <c r="G115" s="35"/>
      <c r="H115" s="35"/>
      <c r="I115" s="103"/>
      <c r="J115" s="35"/>
      <c r="K115" s="35"/>
      <c r="L115" s="38"/>
      <c r="M115" s="231"/>
      <c r="N115" s="60"/>
      <c r="O115" s="60"/>
      <c r="P115" s="60"/>
      <c r="Q115" s="60"/>
      <c r="R115" s="60"/>
      <c r="S115" s="60"/>
      <c r="T115" s="61"/>
      <c r="AT115" s="17" t="s">
        <v>214</v>
      </c>
      <c r="AU115" s="17" t="s">
        <v>153</v>
      </c>
    </row>
    <row r="116" spans="2:65" s="1" customFormat="1" ht="16.5" customHeight="1">
      <c r="B116" s="34"/>
      <c r="C116" s="174" t="s">
        <v>248</v>
      </c>
      <c r="D116" s="174" t="s">
        <v>147</v>
      </c>
      <c r="E116" s="175" t="s">
        <v>828</v>
      </c>
      <c r="F116" s="176" t="s">
        <v>829</v>
      </c>
      <c r="G116" s="177" t="s">
        <v>150</v>
      </c>
      <c r="H116" s="178">
        <v>110.31</v>
      </c>
      <c r="I116" s="179"/>
      <c r="J116" s="180">
        <f>ROUND(I116*H116,2)</f>
        <v>0</v>
      </c>
      <c r="K116" s="176" t="s">
        <v>19</v>
      </c>
      <c r="L116" s="38"/>
      <c r="M116" s="181" t="s">
        <v>19</v>
      </c>
      <c r="N116" s="182" t="s">
        <v>49</v>
      </c>
      <c r="O116" s="60"/>
      <c r="P116" s="183">
        <f>O116*H116</f>
        <v>0</v>
      </c>
      <c r="Q116" s="183">
        <v>0</v>
      </c>
      <c r="R116" s="183">
        <f>Q116*H116</f>
        <v>0</v>
      </c>
      <c r="S116" s="183">
        <v>0</v>
      </c>
      <c r="T116" s="184">
        <f>S116*H116</f>
        <v>0</v>
      </c>
      <c r="AR116" s="17" t="s">
        <v>152</v>
      </c>
      <c r="AT116" s="17" t="s">
        <v>147</v>
      </c>
      <c r="AU116" s="17" t="s">
        <v>153</v>
      </c>
      <c r="AY116" s="17" t="s">
        <v>142</v>
      </c>
      <c r="BE116" s="185">
        <f>IF(N116="základní",J116,0)</f>
        <v>0</v>
      </c>
      <c r="BF116" s="185">
        <f>IF(N116="snížená",J116,0)</f>
        <v>0</v>
      </c>
      <c r="BG116" s="185">
        <f>IF(N116="zákl. přenesená",J116,0)</f>
        <v>0</v>
      </c>
      <c r="BH116" s="185">
        <f>IF(N116="sníž. přenesená",J116,0)</f>
        <v>0</v>
      </c>
      <c r="BI116" s="185">
        <f>IF(N116="nulová",J116,0)</f>
        <v>0</v>
      </c>
      <c r="BJ116" s="17" t="s">
        <v>86</v>
      </c>
      <c r="BK116" s="185">
        <f>ROUND(I116*H116,2)</f>
        <v>0</v>
      </c>
      <c r="BL116" s="17" t="s">
        <v>152</v>
      </c>
      <c r="BM116" s="17" t="s">
        <v>830</v>
      </c>
    </row>
    <row r="117" spans="2:63" s="10" customFormat="1" ht="22.9" customHeight="1">
      <c r="B117" s="158"/>
      <c r="C117" s="159"/>
      <c r="D117" s="160" t="s">
        <v>77</v>
      </c>
      <c r="E117" s="172" t="s">
        <v>263</v>
      </c>
      <c r="F117" s="172" t="s">
        <v>340</v>
      </c>
      <c r="G117" s="159"/>
      <c r="H117" s="159"/>
      <c r="I117" s="162"/>
      <c r="J117" s="173">
        <f>BK117</f>
        <v>0</v>
      </c>
      <c r="K117" s="159"/>
      <c r="L117" s="164"/>
      <c r="M117" s="165"/>
      <c r="N117" s="166"/>
      <c r="O117" s="166"/>
      <c r="P117" s="167">
        <f>SUM(P118:P155)</f>
        <v>0</v>
      </c>
      <c r="Q117" s="166"/>
      <c r="R117" s="167">
        <f>SUM(R118:R155)</f>
        <v>0.018823249999999996</v>
      </c>
      <c r="S117" s="166"/>
      <c r="T117" s="168">
        <f>SUM(T118:T155)</f>
        <v>21.607675000000004</v>
      </c>
      <c r="AR117" s="169" t="s">
        <v>86</v>
      </c>
      <c r="AT117" s="170" t="s">
        <v>77</v>
      </c>
      <c r="AU117" s="170" t="s">
        <v>86</v>
      </c>
      <c r="AY117" s="169" t="s">
        <v>142</v>
      </c>
      <c r="BK117" s="171">
        <f>SUM(BK118:BK155)</f>
        <v>0</v>
      </c>
    </row>
    <row r="118" spans="2:65" s="1" customFormat="1" ht="16.5" customHeight="1">
      <c r="B118" s="34"/>
      <c r="C118" s="174" t="s">
        <v>252</v>
      </c>
      <c r="D118" s="174" t="s">
        <v>147</v>
      </c>
      <c r="E118" s="175" t="s">
        <v>645</v>
      </c>
      <c r="F118" s="176" t="s">
        <v>646</v>
      </c>
      <c r="G118" s="177" t="s">
        <v>150</v>
      </c>
      <c r="H118" s="178">
        <v>110.725</v>
      </c>
      <c r="I118" s="179"/>
      <c r="J118" s="180">
        <f>ROUND(I118*H118,2)</f>
        <v>0</v>
      </c>
      <c r="K118" s="176" t="s">
        <v>151</v>
      </c>
      <c r="L118" s="38"/>
      <c r="M118" s="181" t="s">
        <v>19</v>
      </c>
      <c r="N118" s="182" t="s">
        <v>49</v>
      </c>
      <c r="O118" s="60"/>
      <c r="P118" s="183">
        <f>O118*H118</f>
        <v>0</v>
      </c>
      <c r="Q118" s="183">
        <v>0.00013</v>
      </c>
      <c r="R118" s="183">
        <f>Q118*H118</f>
        <v>0.014394249999999997</v>
      </c>
      <c r="S118" s="183">
        <v>0</v>
      </c>
      <c r="T118" s="184">
        <f>S118*H118</f>
        <v>0</v>
      </c>
      <c r="AR118" s="17" t="s">
        <v>152</v>
      </c>
      <c r="AT118" s="17" t="s">
        <v>147</v>
      </c>
      <c r="AU118" s="17" t="s">
        <v>88</v>
      </c>
      <c r="AY118" s="17" t="s">
        <v>142</v>
      </c>
      <c r="BE118" s="185">
        <f>IF(N118="základní",J118,0)</f>
        <v>0</v>
      </c>
      <c r="BF118" s="185">
        <f>IF(N118="snížená",J118,0)</f>
        <v>0</v>
      </c>
      <c r="BG118" s="185">
        <f>IF(N118="zákl. přenesená",J118,0)</f>
        <v>0</v>
      </c>
      <c r="BH118" s="185">
        <f>IF(N118="sníž. přenesená",J118,0)</f>
        <v>0</v>
      </c>
      <c r="BI118" s="185">
        <f>IF(N118="nulová",J118,0)</f>
        <v>0</v>
      </c>
      <c r="BJ118" s="17" t="s">
        <v>86</v>
      </c>
      <c r="BK118" s="185">
        <f>ROUND(I118*H118,2)</f>
        <v>0</v>
      </c>
      <c r="BL118" s="17" t="s">
        <v>152</v>
      </c>
      <c r="BM118" s="17" t="s">
        <v>831</v>
      </c>
    </row>
    <row r="119" spans="2:47" s="1" customFormat="1" ht="48.75">
      <c r="B119" s="34"/>
      <c r="C119" s="35"/>
      <c r="D119" s="188" t="s">
        <v>214</v>
      </c>
      <c r="E119" s="35"/>
      <c r="F119" s="230" t="s">
        <v>648</v>
      </c>
      <c r="G119" s="35"/>
      <c r="H119" s="35"/>
      <c r="I119" s="103"/>
      <c r="J119" s="35"/>
      <c r="K119" s="35"/>
      <c r="L119" s="38"/>
      <c r="M119" s="231"/>
      <c r="N119" s="60"/>
      <c r="O119" s="60"/>
      <c r="P119" s="60"/>
      <c r="Q119" s="60"/>
      <c r="R119" s="60"/>
      <c r="S119" s="60"/>
      <c r="T119" s="61"/>
      <c r="AT119" s="17" t="s">
        <v>214</v>
      </c>
      <c r="AU119" s="17" t="s">
        <v>88</v>
      </c>
    </row>
    <row r="120" spans="2:51" s="11" customFormat="1" ht="11.25">
      <c r="B120" s="186"/>
      <c r="C120" s="187"/>
      <c r="D120" s="188" t="s">
        <v>155</v>
      </c>
      <c r="E120" s="189" t="s">
        <v>19</v>
      </c>
      <c r="F120" s="190" t="s">
        <v>156</v>
      </c>
      <c r="G120" s="187"/>
      <c r="H120" s="189" t="s">
        <v>19</v>
      </c>
      <c r="I120" s="191"/>
      <c r="J120" s="187"/>
      <c r="K120" s="187"/>
      <c r="L120" s="192"/>
      <c r="M120" s="193"/>
      <c r="N120" s="194"/>
      <c r="O120" s="194"/>
      <c r="P120" s="194"/>
      <c r="Q120" s="194"/>
      <c r="R120" s="194"/>
      <c r="S120" s="194"/>
      <c r="T120" s="195"/>
      <c r="AT120" s="196" t="s">
        <v>155</v>
      </c>
      <c r="AU120" s="196" t="s">
        <v>88</v>
      </c>
      <c r="AV120" s="11" t="s">
        <v>86</v>
      </c>
      <c r="AW120" s="11" t="s">
        <v>38</v>
      </c>
      <c r="AX120" s="11" t="s">
        <v>78</v>
      </c>
      <c r="AY120" s="196" t="s">
        <v>142</v>
      </c>
    </row>
    <row r="121" spans="2:51" s="12" customFormat="1" ht="11.25">
      <c r="B121" s="197"/>
      <c r="C121" s="198"/>
      <c r="D121" s="188" t="s">
        <v>155</v>
      </c>
      <c r="E121" s="199" t="s">
        <v>19</v>
      </c>
      <c r="F121" s="200" t="s">
        <v>832</v>
      </c>
      <c r="G121" s="198"/>
      <c r="H121" s="201">
        <v>110.725</v>
      </c>
      <c r="I121" s="202"/>
      <c r="J121" s="198"/>
      <c r="K121" s="198"/>
      <c r="L121" s="203"/>
      <c r="M121" s="204"/>
      <c r="N121" s="205"/>
      <c r="O121" s="205"/>
      <c r="P121" s="205"/>
      <c r="Q121" s="205"/>
      <c r="R121" s="205"/>
      <c r="S121" s="205"/>
      <c r="T121" s="206"/>
      <c r="AT121" s="207" t="s">
        <v>155</v>
      </c>
      <c r="AU121" s="207" t="s">
        <v>88</v>
      </c>
      <c r="AV121" s="12" t="s">
        <v>88</v>
      </c>
      <c r="AW121" s="12" t="s">
        <v>38</v>
      </c>
      <c r="AX121" s="12" t="s">
        <v>86</v>
      </c>
      <c r="AY121" s="207" t="s">
        <v>142</v>
      </c>
    </row>
    <row r="122" spans="2:65" s="1" customFormat="1" ht="16.5" customHeight="1">
      <c r="B122" s="34"/>
      <c r="C122" s="174" t="s">
        <v>263</v>
      </c>
      <c r="D122" s="174" t="s">
        <v>147</v>
      </c>
      <c r="E122" s="175" t="s">
        <v>650</v>
      </c>
      <c r="F122" s="176" t="s">
        <v>651</v>
      </c>
      <c r="G122" s="177" t="s">
        <v>150</v>
      </c>
      <c r="H122" s="178">
        <v>110.725</v>
      </c>
      <c r="I122" s="179"/>
      <c r="J122" s="180">
        <f>ROUND(I122*H122,2)</f>
        <v>0</v>
      </c>
      <c r="K122" s="176" t="s">
        <v>151</v>
      </c>
      <c r="L122" s="38"/>
      <c r="M122" s="181" t="s">
        <v>19</v>
      </c>
      <c r="N122" s="182" t="s">
        <v>49</v>
      </c>
      <c r="O122" s="60"/>
      <c r="P122" s="183">
        <f>O122*H122</f>
        <v>0</v>
      </c>
      <c r="Q122" s="183">
        <v>4E-05</v>
      </c>
      <c r="R122" s="183">
        <f>Q122*H122</f>
        <v>0.004429</v>
      </c>
      <c r="S122" s="183">
        <v>0</v>
      </c>
      <c r="T122" s="184">
        <f>S122*H122</f>
        <v>0</v>
      </c>
      <c r="AR122" s="17" t="s">
        <v>152</v>
      </c>
      <c r="AT122" s="17" t="s">
        <v>147</v>
      </c>
      <c r="AU122" s="17" t="s">
        <v>88</v>
      </c>
      <c r="AY122" s="17" t="s">
        <v>142</v>
      </c>
      <c r="BE122" s="185">
        <f>IF(N122="základní",J122,0)</f>
        <v>0</v>
      </c>
      <c r="BF122" s="185">
        <f>IF(N122="snížená",J122,0)</f>
        <v>0</v>
      </c>
      <c r="BG122" s="185">
        <f>IF(N122="zákl. přenesená",J122,0)</f>
        <v>0</v>
      </c>
      <c r="BH122" s="185">
        <f>IF(N122="sníž. přenesená",J122,0)</f>
        <v>0</v>
      </c>
      <c r="BI122" s="185">
        <f>IF(N122="nulová",J122,0)</f>
        <v>0</v>
      </c>
      <c r="BJ122" s="17" t="s">
        <v>86</v>
      </c>
      <c r="BK122" s="185">
        <f>ROUND(I122*H122,2)</f>
        <v>0</v>
      </c>
      <c r="BL122" s="17" t="s">
        <v>152</v>
      </c>
      <c r="BM122" s="17" t="s">
        <v>833</v>
      </c>
    </row>
    <row r="123" spans="2:47" s="1" customFormat="1" ht="165.75">
      <c r="B123" s="34"/>
      <c r="C123" s="35"/>
      <c r="D123" s="188" t="s">
        <v>214</v>
      </c>
      <c r="E123" s="35"/>
      <c r="F123" s="230" t="s">
        <v>653</v>
      </c>
      <c r="G123" s="35"/>
      <c r="H123" s="35"/>
      <c r="I123" s="103"/>
      <c r="J123" s="35"/>
      <c r="K123" s="35"/>
      <c r="L123" s="38"/>
      <c r="M123" s="231"/>
      <c r="N123" s="60"/>
      <c r="O123" s="60"/>
      <c r="P123" s="60"/>
      <c r="Q123" s="60"/>
      <c r="R123" s="60"/>
      <c r="S123" s="60"/>
      <c r="T123" s="61"/>
      <c r="AT123" s="17" t="s">
        <v>214</v>
      </c>
      <c r="AU123" s="17" t="s">
        <v>88</v>
      </c>
    </row>
    <row r="124" spans="2:65" s="1" customFormat="1" ht="16.5" customHeight="1">
      <c r="B124" s="34"/>
      <c r="C124" s="174" t="s">
        <v>268</v>
      </c>
      <c r="D124" s="174" t="s">
        <v>147</v>
      </c>
      <c r="E124" s="175" t="s">
        <v>834</v>
      </c>
      <c r="F124" s="176" t="s">
        <v>835</v>
      </c>
      <c r="G124" s="177" t="s">
        <v>836</v>
      </c>
      <c r="H124" s="178">
        <v>5.516</v>
      </c>
      <c r="I124" s="179"/>
      <c r="J124" s="180">
        <f>ROUND(I124*H124,2)</f>
        <v>0</v>
      </c>
      <c r="K124" s="176" t="s">
        <v>151</v>
      </c>
      <c r="L124" s="38"/>
      <c r="M124" s="181" t="s">
        <v>19</v>
      </c>
      <c r="N124" s="182" t="s">
        <v>49</v>
      </c>
      <c r="O124" s="60"/>
      <c r="P124" s="183">
        <f>O124*H124</f>
        <v>0</v>
      </c>
      <c r="Q124" s="183">
        <v>0</v>
      </c>
      <c r="R124" s="183">
        <f>Q124*H124</f>
        <v>0</v>
      </c>
      <c r="S124" s="183">
        <v>2.2</v>
      </c>
      <c r="T124" s="184">
        <f>S124*H124</f>
        <v>12.135200000000001</v>
      </c>
      <c r="AR124" s="17" t="s">
        <v>152</v>
      </c>
      <c r="AT124" s="17" t="s">
        <v>147</v>
      </c>
      <c r="AU124" s="17" t="s">
        <v>88</v>
      </c>
      <c r="AY124" s="17" t="s">
        <v>142</v>
      </c>
      <c r="BE124" s="185">
        <f>IF(N124="základní",J124,0)</f>
        <v>0</v>
      </c>
      <c r="BF124" s="185">
        <f>IF(N124="snížená",J124,0)</f>
        <v>0</v>
      </c>
      <c r="BG124" s="185">
        <f>IF(N124="zákl. přenesená",J124,0)</f>
        <v>0</v>
      </c>
      <c r="BH124" s="185">
        <f>IF(N124="sníž. přenesená",J124,0)</f>
        <v>0</v>
      </c>
      <c r="BI124" s="185">
        <f>IF(N124="nulová",J124,0)</f>
        <v>0</v>
      </c>
      <c r="BJ124" s="17" t="s">
        <v>86</v>
      </c>
      <c r="BK124" s="185">
        <f>ROUND(I124*H124,2)</f>
        <v>0</v>
      </c>
      <c r="BL124" s="17" t="s">
        <v>152</v>
      </c>
      <c r="BM124" s="17" t="s">
        <v>837</v>
      </c>
    </row>
    <row r="125" spans="2:51" s="11" customFormat="1" ht="11.25">
      <c r="B125" s="186"/>
      <c r="C125" s="187"/>
      <c r="D125" s="188" t="s">
        <v>155</v>
      </c>
      <c r="E125" s="189" t="s">
        <v>19</v>
      </c>
      <c r="F125" s="190" t="s">
        <v>233</v>
      </c>
      <c r="G125" s="187"/>
      <c r="H125" s="189" t="s">
        <v>19</v>
      </c>
      <c r="I125" s="191"/>
      <c r="J125" s="187"/>
      <c r="K125" s="187"/>
      <c r="L125" s="192"/>
      <c r="M125" s="193"/>
      <c r="N125" s="194"/>
      <c r="O125" s="194"/>
      <c r="P125" s="194"/>
      <c r="Q125" s="194"/>
      <c r="R125" s="194"/>
      <c r="S125" s="194"/>
      <c r="T125" s="195"/>
      <c r="AT125" s="196" t="s">
        <v>155</v>
      </c>
      <c r="AU125" s="196" t="s">
        <v>88</v>
      </c>
      <c r="AV125" s="11" t="s">
        <v>86</v>
      </c>
      <c r="AW125" s="11" t="s">
        <v>38</v>
      </c>
      <c r="AX125" s="11" t="s">
        <v>78</v>
      </c>
      <c r="AY125" s="196" t="s">
        <v>142</v>
      </c>
    </row>
    <row r="126" spans="2:51" s="12" customFormat="1" ht="11.25">
      <c r="B126" s="197"/>
      <c r="C126" s="198"/>
      <c r="D126" s="188" t="s">
        <v>155</v>
      </c>
      <c r="E126" s="199" t="s">
        <v>19</v>
      </c>
      <c r="F126" s="200" t="s">
        <v>838</v>
      </c>
      <c r="G126" s="198"/>
      <c r="H126" s="201">
        <v>5.516</v>
      </c>
      <c r="I126" s="202"/>
      <c r="J126" s="198"/>
      <c r="K126" s="198"/>
      <c r="L126" s="203"/>
      <c r="M126" s="204"/>
      <c r="N126" s="205"/>
      <c r="O126" s="205"/>
      <c r="P126" s="205"/>
      <c r="Q126" s="205"/>
      <c r="R126" s="205"/>
      <c r="S126" s="205"/>
      <c r="T126" s="206"/>
      <c r="AT126" s="207" t="s">
        <v>155</v>
      </c>
      <c r="AU126" s="207" t="s">
        <v>88</v>
      </c>
      <c r="AV126" s="12" t="s">
        <v>88</v>
      </c>
      <c r="AW126" s="12" t="s">
        <v>38</v>
      </c>
      <c r="AX126" s="12" t="s">
        <v>86</v>
      </c>
      <c r="AY126" s="207" t="s">
        <v>142</v>
      </c>
    </row>
    <row r="127" spans="2:65" s="1" customFormat="1" ht="22.5" customHeight="1">
      <c r="B127" s="34"/>
      <c r="C127" s="174" t="s">
        <v>272</v>
      </c>
      <c r="D127" s="174" t="s">
        <v>147</v>
      </c>
      <c r="E127" s="175" t="s">
        <v>839</v>
      </c>
      <c r="F127" s="176" t="s">
        <v>840</v>
      </c>
      <c r="G127" s="177" t="s">
        <v>150</v>
      </c>
      <c r="H127" s="178">
        <v>110.31</v>
      </c>
      <c r="I127" s="179"/>
      <c r="J127" s="180">
        <f>ROUND(I127*H127,2)</f>
        <v>0</v>
      </c>
      <c r="K127" s="176" t="s">
        <v>151</v>
      </c>
      <c r="L127" s="38"/>
      <c r="M127" s="181" t="s">
        <v>19</v>
      </c>
      <c r="N127" s="182" t="s">
        <v>49</v>
      </c>
      <c r="O127" s="60"/>
      <c r="P127" s="183">
        <f>O127*H127</f>
        <v>0</v>
      </c>
      <c r="Q127" s="183">
        <v>0</v>
      </c>
      <c r="R127" s="183">
        <f>Q127*H127</f>
        <v>0</v>
      </c>
      <c r="S127" s="183">
        <v>0.035</v>
      </c>
      <c r="T127" s="184">
        <f>S127*H127</f>
        <v>3.8608500000000006</v>
      </c>
      <c r="AR127" s="17" t="s">
        <v>152</v>
      </c>
      <c r="AT127" s="17" t="s">
        <v>147</v>
      </c>
      <c r="AU127" s="17" t="s">
        <v>88</v>
      </c>
      <c r="AY127" s="17" t="s">
        <v>142</v>
      </c>
      <c r="BE127" s="185">
        <f>IF(N127="základní",J127,0)</f>
        <v>0</v>
      </c>
      <c r="BF127" s="185">
        <f>IF(N127="snížená",J127,0)</f>
        <v>0</v>
      </c>
      <c r="BG127" s="185">
        <f>IF(N127="zákl. přenesená",J127,0)</f>
        <v>0</v>
      </c>
      <c r="BH127" s="185">
        <f>IF(N127="sníž. přenesená",J127,0)</f>
        <v>0</v>
      </c>
      <c r="BI127" s="185">
        <f>IF(N127="nulová",J127,0)</f>
        <v>0</v>
      </c>
      <c r="BJ127" s="17" t="s">
        <v>86</v>
      </c>
      <c r="BK127" s="185">
        <f>ROUND(I127*H127,2)</f>
        <v>0</v>
      </c>
      <c r="BL127" s="17" t="s">
        <v>152</v>
      </c>
      <c r="BM127" s="17" t="s">
        <v>841</v>
      </c>
    </row>
    <row r="128" spans="2:47" s="1" customFormat="1" ht="29.25">
      <c r="B128" s="34"/>
      <c r="C128" s="35"/>
      <c r="D128" s="188" t="s">
        <v>214</v>
      </c>
      <c r="E128" s="35"/>
      <c r="F128" s="230" t="s">
        <v>842</v>
      </c>
      <c r="G128" s="35"/>
      <c r="H128" s="35"/>
      <c r="I128" s="103"/>
      <c r="J128" s="35"/>
      <c r="K128" s="35"/>
      <c r="L128" s="38"/>
      <c r="M128" s="231"/>
      <c r="N128" s="60"/>
      <c r="O128" s="60"/>
      <c r="P128" s="60"/>
      <c r="Q128" s="60"/>
      <c r="R128" s="60"/>
      <c r="S128" s="60"/>
      <c r="T128" s="61"/>
      <c r="AT128" s="17" t="s">
        <v>214</v>
      </c>
      <c r="AU128" s="17" t="s">
        <v>88</v>
      </c>
    </row>
    <row r="129" spans="2:51" s="11" customFormat="1" ht="11.25">
      <c r="B129" s="186"/>
      <c r="C129" s="187"/>
      <c r="D129" s="188" t="s">
        <v>155</v>
      </c>
      <c r="E129" s="189" t="s">
        <v>19</v>
      </c>
      <c r="F129" s="190" t="s">
        <v>156</v>
      </c>
      <c r="G129" s="187"/>
      <c r="H129" s="189" t="s">
        <v>19</v>
      </c>
      <c r="I129" s="191"/>
      <c r="J129" s="187"/>
      <c r="K129" s="187"/>
      <c r="L129" s="192"/>
      <c r="M129" s="193"/>
      <c r="N129" s="194"/>
      <c r="O129" s="194"/>
      <c r="P129" s="194"/>
      <c r="Q129" s="194"/>
      <c r="R129" s="194"/>
      <c r="S129" s="194"/>
      <c r="T129" s="195"/>
      <c r="AT129" s="196" t="s">
        <v>155</v>
      </c>
      <c r="AU129" s="196" t="s">
        <v>88</v>
      </c>
      <c r="AV129" s="11" t="s">
        <v>86</v>
      </c>
      <c r="AW129" s="11" t="s">
        <v>38</v>
      </c>
      <c r="AX129" s="11" t="s">
        <v>78</v>
      </c>
      <c r="AY129" s="196" t="s">
        <v>142</v>
      </c>
    </row>
    <row r="130" spans="2:51" s="11" customFormat="1" ht="11.25">
      <c r="B130" s="186"/>
      <c r="C130" s="187"/>
      <c r="D130" s="188" t="s">
        <v>155</v>
      </c>
      <c r="E130" s="189" t="s">
        <v>19</v>
      </c>
      <c r="F130" s="190" t="s">
        <v>166</v>
      </c>
      <c r="G130" s="187"/>
      <c r="H130" s="189" t="s">
        <v>19</v>
      </c>
      <c r="I130" s="191"/>
      <c r="J130" s="187"/>
      <c r="K130" s="187"/>
      <c r="L130" s="192"/>
      <c r="M130" s="193"/>
      <c r="N130" s="194"/>
      <c r="O130" s="194"/>
      <c r="P130" s="194"/>
      <c r="Q130" s="194"/>
      <c r="R130" s="194"/>
      <c r="S130" s="194"/>
      <c r="T130" s="195"/>
      <c r="AT130" s="196" t="s">
        <v>155</v>
      </c>
      <c r="AU130" s="196" t="s">
        <v>88</v>
      </c>
      <c r="AV130" s="11" t="s">
        <v>86</v>
      </c>
      <c r="AW130" s="11" t="s">
        <v>38</v>
      </c>
      <c r="AX130" s="11" t="s">
        <v>78</v>
      </c>
      <c r="AY130" s="196" t="s">
        <v>142</v>
      </c>
    </row>
    <row r="131" spans="2:51" s="12" customFormat="1" ht="11.25">
      <c r="B131" s="197"/>
      <c r="C131" s="198"/>
      <c r="D131" s="188" t="s">
        <v>155</v>
      </c>
      <c r="E131" s="199" t="s">
        <v>19</v>
      </c>
      <c r="F131" s="200" t="s">
        <v>843</v>
      </c>
      <c r="G131" s="198"/>
      <c r="H131" s="201">
        <v>22.95</v>
      </c>
      <c r="I131" s="202"/>
      <c r="J131" s="198"/>
      <c r="K131" s="198"/>
      <c r="L131" s="203"/>
      <c r="M131" s="204"/>
      <c r="N131" s="205"/>
      <c r="O131" s="205"/>
      <c r="P131" s="205"/>
      <c r="Q131" s="205"/>
      <c r="R131" s="205"/>
      <c r="S131" s="205"/>
      <c r="T131" s="206"/>
      <c r="AT131" s="207" t="s">
        <v>155</v>
      </c>
      <c r="AU131" s="207" t="s">
        <v>88</v>
      </c>
      <c r="AV131" s="12" t="s">
        <v>88</v>
      </c>
      <c r="AW131" s="12" t="s">
        <v>38</v>
      </c>
      <c r="AX131" s="12" t="s">
        <v>78</v>
      </c>
      <c r="AY131" s="207" t="s">
        <v>142</v>
      </c>
    </row>
    <row r="132" spans="2:51" s="11" customFormat="1" ht="11.25">
      <c r="B132" s="186"/>
      <c r="C132" s="187"/>
      <c r="D132" s="188" t="s">
        <v>155</v>
      </c>
      <c r="E132" s="189" t="s">
        <v>19</v>
      </c>
      <c r="F132" s="190" t="s">
        <v>164</v>
      </c>
      <c r="G132" s="187"/>
      <c r="H132" s="189" t="s">
        <v>19</v>
      </c>
      <c r="I132" s="191"/>
      <c r="J132" s="187"/>
      <c r="K132" s="187"/>
      <c r="L132" s="192"/>
      <c r="M132" s="193"/>
      <c r="N132" s="194"/>
      <c r="O132" s="194"/>
      <c r="P132" s="194"/>
      <c r="Q132" s="194"/>
      <c r="R132" s="194"/>
      <c r="S132" s="194"/>
      <c r="T132" s="195"/>
      <c r="AT132" s="196" t="s">
        <v>155</v>
      </c>
      <c r="AU132" s="196" t="s">
        <v>88</v>
      </c>
      <c r="AV132" s="11" t="s">
        <v>86</v>
      </c>
      <c r="AW132" s="11" t="s">
        <v>38</v>
      </c>
      <c r="AX132" s="11" t="s">
        <v>78</v>
      </c>
      <c r="AY132" s="196" t="s">
        <v>142</v>
      </c>
    </row>
    <row r="133" spans="2:51" s="12" customFormat="1" ht="11.25">
      <c r="B133" s="197"/>
      <c r="C133" s="198"/>
      <c r="D133" s="188" t="s">
        <v>155</v>
      </c>
      <c r="E133" s="199" t="s">
        <v>19</v>
      </c>
      <c r="F133" s="200" t="s">
        <v>844</v>
      </c>
      <c r="G133" s="198"/>
      <c r="H133" s="201">
        <v>87.36</v>
      </c>
      <c r="I133" s="202"/>
      <c r="J133" s="198"/>
      <c r="K133" s="198"/>
      <c r="L133" s="203"/>
      <c r="M133" s="204"/>
      <c r="N133" s="205"/>
      <c r="O133" s="205"/>
      <c r="P133" s="205"/>
      <c r="Q133" s="205"/>
      <c r="R133" s="205"/>
      <c r="S133" s="205"/>
      <c r="T133" s="206"/>
      <c r="AT133" s="207" t="s">
        <v>155</v>
      </c>
      <c r="AU133" s="207" t="s">
        <v>88</v>
      </c>
      <c r="AV133" s="12" t="s">
        <v>88</v>
      </c>
      <c r="AW133" s="12" t="s">
        <v>38</v>
      </c>
      <c r="AX133" s="12" t="s">
        <v>78</v>
      </c>
      <c r="AY133" s="207" t="s">
        <v>142</v>
      </c>
    </row>
    <row r="134" spans="2:51" s="14" customFormat="1" ht="11.25">
      <c r="B134" s="219"/>
      <c r="C134" s="220"/>
      <c r="D134" s="188" t="s">
        <v>155</v>
      </c>
      <c r="E134" s="221" t="s">
        <v>19</v>
      </c>
      <c r="F134" s="222" t="s">
        <v>207</v>
      </c>
      <c r="G134" s="220"/>
      <c r="H134" s="223">
        <v>110.31</v>
      </c>
      <c r="I134" s="224"/>
      <c r="J134" s="220"/>
      <c r="K134" s="220"/>
      <c r="L134" s="225"/>
      <c r="M134" s="226"/>
      <c r="N134" s="227"/>
      <c r="O134" s="227"/>
      <c r="P134" s="227"/>
      <c r="Q134" s="227"/>
      <c r="R134" s="227"/>
      <c r="S134" s="227"/>
      <c r="T134" s="228"/>
      <c r="AT134" s="229" t="s">
        <v>155</v>
      </c>
      <c r="AU134" s="229" t="s">
        <v>88</v>
      </c>
      <c r="AV134" s="14" t="s">
        <v>152</v>
      </c>
      <c r="AW134" s="14" t="s">
        <v>38</v>
      </c>
      <c r="AX134" s="14" t="s">
        <v>86</v>
      </c>
      <c r="AY134" s="229" t="s">
        <v>142</v>
      </c>
    </row>
    <row r="135" spans="2:65" s="1" customFormat="1" ht="16.5" customHeight="1">
      <c r="B135" s="34"/>
      <c r="C135" s="174" t="s">
        <v>277</v>
      </c>
      <c r="D135" s="174" t="s">
        <v>147</v>
      </c>
      <c r="E135" s="175" t="s">
        <v>845</v>
      </c>
      <c r="F135" s="176" t="s">
        <v>846</v>
      </c>
      <c r="G135" s="177" t="s">
        <v>257</v>
      </c>
      <c r="H135" s="178">
        <v>147.9</v>
      </c>
      <c r="I135" s="179"/>
      <c r="J135" s="180">
        <f>ROUND(I135*H135,2)</f>
        <v>0</v>
      </c>
      <c r="K135" s="176" t="s">
        <v>151</v>
      </c>
      <c r="L135" s="38"/>
      <c r="M135" s="181" t="s">
        <v>19</v>
      </c>
      <c r="N135" s="182" t="s">
        <v>49</v>
      </c>
      <c r="O135" s="60"/>
      <c r="P135" s="183">
        <f>O135*H135</f>
        <v>0</v>
      </c>
      <c r="Q135" s="183">
        <v>0</v>
      </c>
      <c r="R135" s="183">
        <f>Q135*H135</f>
        <v>0</v>
      </c>
      <c r="S135" s="183">
        <v>0.009</v>
      </c>
      <c r="T135" s="184">
        <f>S135*H135</f>
        <v>1.3311</v>
      </c>
      <c r="AR135" s="17" t="s">
        <v>152</v>
      </c>
      <c r="AT135" s="17" t="s">
        <v>147</v>
      </c>
      <c r="AU135" s="17" t="s">
        <v>88</v>
      </c>
      <c r="AY135" s="17" t="s">
        <v>142</v>
      </c>
      <c r="BE135" s="185">
        <f>IF(N135="základní",J135,0)</f>
        <v>0</v>
      </c>
      <c r="BF135" s="185">
        <f>IF(N135="snížená",J135,0)</f>
        <v>0</v>
      </c>
      <c r="BG135" s="185">
        <f>IF(N135="zákl. přenesená",J135,0)</f>
        <v>0</v>
      </c>
      <c r="BH135" s="185">
        <f>IF(N135="sníž. přenesená",J135,0)</f>
        <v>0</v>
      </c>
      <c r="BI135" s="185">
        <f>IF(N135="nulová",J135,0)</f>
        <v>0</v>
      </c>
      <c r="BJ135" s="17" t="s">
        <v>86</v>
      </c>
      <c r="BK135" s="185">
        <f>ROUND(I135*H135,2)</f>
        <v>0</v>
      </c>
      <c r="BL135" s="17" t="s">
        <v>152</v>
      </c>
      <c r="BM135" s="17" t="s">
        <v>847</v>
      </c>
    </row>
    <row r="136" spans="2:51" s="11" customFormat="1" ht="11.25">
      <c r="B136" s="186"/>
      <c r="C136" s="187"/>
      <c r="D136" s="188" t="s">
        <v>155</v>
      </c>
      <c r="E136" s="189" t="s">
        <v>19</v>
      </c>
      <c r="F136" s="190" t="s">
        <v>156</v>
      </c>
      <c r="G136" s="187"/>
      <c r="H136" s="189" t="s">
        <v>19</v>
      </c>
      <c r="I136" s="191"/>
      <c r="J136" s="187"/>
      <c r="K136" s="187"/>
      <c r="L136" s="192"/>
      <c r="M136" s="193"/>
      <c r="N136" s="194"/>
      <c r="O136" s="194"/>
      <c r="P136" s="194"/>
      <c r="Q136" s="194"/>
      <c r="R136" s="194"/>
      <c r="S136" s="194"/>
      <c r="T136" s="195"/>
      <c r="AT136" s="196" t="s">
        <v>155</v>
      </c>
      <c r="AU136" s="196" t="s">
        <v>88</v>
      </c>
      <c r="AV136" s="11" t="s">
        <v>86</v>
      </c>
      <c r="AW136" s="11" t="s">
        <v>38</v>
      </c>
      <c r="AX136" s="11" t="s">
        <v>78</v>
      </c>
      <c r="AY136" s="196" t="s">
        <v>142</v>
      </c>
    </row>
    <row r="137" spans="2:51" s="11" customFormat="1" ht="11.25">
      <c r="B137" s="186"/>
      <c r="C137" s="187"/>
      <c r="D137" s="188" t="s">
        <v>155</v>
      </c>
      <c r="E137" s="189" t="s">
        <v>19</v>
      </c>
      <c r="F137" s="190" t="s">
        <v>166</v>
      </c>
      <c r="G137" s="187"/>
      <c r="H137" s="189" t="s">
        <v>19</v>
      </c>
      <c r="I137" s="191"/>
      <c r="J137" s="187"/>
      <c r="K137" s="187"/>
      <c r="L137" s="192"/>
      <c r="M137" s="193"/>
      <c r="N137" s="194"/>
      <c r="O137" s="194"/>
      <c r="P137" s="194"/>
      <c r="Q137" s="194"/>
      <c r="R137" s="194"/>
      <c r="S137" s="194"/>
      <c r="T137" s="195"/>
      <c r="AT137" s="196" t="s">
        <v>155</v>
      </c>
      <c r="AU137" s="196" t="s">
        <v>88</v>
      </c>
      <c r="AV137" s="11" t="s">
        <v>86</v>
      </c>
      <c r="AW137" s="11" t="s">
        <v>38</v>
      </c>
      <c r="AX137" s="11" t="s">
        <v>78</v>
      </c>
      <c r="AY137" s="196" t="s">
        <v>142</v>
      </c>
    </row>
    <row r="138" spans="2:51" s="12" customFormat="1" ht="11.25">
      <c r="B138" s="197"/>
      <c r="C138" s="198"/>
      <c r="D138" s="188" t="s">
        <v>155</v>
      </c>
      <c r="E138" s="199" t="s">
        <v>19</v>
      </c>
      <c r="F138" s="200" t="s">
        <v>848</v>
      </c>
      <c r="G138" s="198"/>
      <c r="H138" s="201">
        <v>26.1</v>
      </c>
      <c r="I138" s="202"/>
      <c r="J138" s="198"/>
      <c r="K138" s="198"/>
      <c r="L138" s="203"/>
      <c r="M138" s="204"/>
      <c r="N138" s="205"/>
      <c r="O138" s="205"/>
      <c r="P138" s="205"/>
      <c r="Q138" s="205"/>
      <c r="R138" s="205"/>
      <c r="S138" s="205"/>
      <c r="T138" s="206"/>
      <c r="AT138" s="207" t="s">
        <v>155</v>
      </c>
      <c r="AU138" s="207" t="s">
        <v>88</v>
      </c>
      <c r="AV138" s="12" t="s">
        <v>88</v>
      </c>
      <c r="AW138" s="12" t="s">
        <v>38</v>
      </c>
      <c r="AX138" s="12" t="s">
        <v>78</v>
      </c>
      <c r="AY138" s="207" t="s">
        <v>142</v>
      </c>
    </row>
    <row r="139" spans="2:51" s="11" customFormat="1" ht="11.25">
      <c r="B139" s="186"/>
      <c r="C139" s="187"/>
      <c r="D139" s="188" t="s">
        <v>155</v>
      </c>
      <c r="E139" s="189" t="s">
        <v>19</v>
      </c>
      <c r="F139" s="190" t="s">
        <v>164</v>
      </c>
      <c r="G139" s="187"/>
      <c r="H139" s="189" t="s">
        <v>19</v>
      </c>
      <c r="I139" s="191"/>
      <c r="J139" s="187"/>
      <c r="K139" s="187"/>
      <c r="L139" s="192"/>
      <c r="M139" s="193"/>
      <c r="N139" s="194"/>
      <c r="O139" s="194"/>
      <c r="P139" s="194"/>
      <c r="Q139" s="194"/>
      <c r="R139" s="194"/>
      <c r="S139" s="194"/>
      <c r="T139" s="195"/>
      <c r="AT139" s="196" t="s">
        <v>155</v>
      </c>
      <c r="AU139" s="196" t="s">
        <v>88</v>
      </c>
      <c r="AV139" s="11" t="s">
        <v>86</v>
      </c>
      <c r="AW139" s="11" t="s">
        <v>38</v>
      </c>
      <c r="AX139" s="11" t="s">
        <v>78</v>
      </c>
      <c r="AY139" s="196" t="s">
        <v>142</v>
      </c>
    </row>
    <row r="140" spans="2:51" s="12" customFormat="1" ht="11.25">
      <c r="B140" s="197"/>
      <c r="C140" s="198"/>
      <c r="D140" s="188" t="s">
        <v>155</v>
      </c>
      <c r="E140" s="199" t="s">
        <v>19</v>
      </c>
      <c r="F140" s="200" t="s">
        <v>849</v>
      </c>
      <c r="G140" s="198"/>
      <c r="H140" s="201">
        <v>121.8</v>
      </c>
      <c r="I140" s="202"/>
      <c r="J140" s="198"/>
      <c r="K140" s="198"/>
      <c r="L140" s="203"/>
      <c r="M140" s="204"/>
      <c r="N140" s="205"/>
      <c r="O140" s="205"/>
      <c r="P140" s="205"/>
      <c r="Q140" s="205"/>
      <c r="R140" s="205"/>
      <c r="S140" s="205"/>
      <c r="T140" s="206"/>
      <c r="AT140" s="207" t="s">
        <v>155</v>
      </c>
      <c r="AU140" s="207" t="s">
        <v>88</v>
      </c>
      <c r="AV140" s="12" t="s">
        <v>88</v>
      </c>
      <c r="AW140" s="12" t="s">
        <v>38</v>
      </c>
      <c r="AX140" s="12" t="s">
        <v>78</v>
      </c>
      <c r="AY140" s="207" t="s">
        <v>142</v>
      </c>
    </row>
    <row r="141" spans="2:51" s="14" customFormat="1" ht="11.25">
      <c r="B141" s="219"/>
      <c r="C141" s="220"/>
      <c r="D141" s="188" t="s">
        <v>155</v>
      </c>
      <c r="E141" s="221" t="s">
        <v>19</v>
      </c>
      <c r="F141" s="222" t="s">
        <v>207</v>
      </c>
      <c r="G141" s="220"/>
      <c r="H141" s="223">
        <v>147.9</v>
      </c>
      <c r="I141" s="224"/>
      <c r="J141" s="220"/>
      <c r="K141" s="220"/>
      <c r="L141" s="225"/>
      <c r="M141" s="226"/>
      <c r="N141" s="227"/>
      <c r="O141" s="227"/>
      <c r="P141" s="227"/>
      <c r="Q141" s="227"/>
      <c r="R141" s="227"/>
      <c r="S141" s="227"/>
      <c r="T141" s="228"/>
      <c r="AT141" s="229" t="s">
        <v>155</v>
      </c>
      <c r="AU141" s="229" t="s">
        <v>88</v>
      </c>
      <c r="AV141" s="14" t="s">
        <v>152</v>
      </c>
      <c r="AW141" s="14" t="s">
        <v>38</v>
      </c>
      <c r="AX141" s="14" t="s">
        <v>86</v>
      </c>
      <c r="AY141" s="229" t="s">
        <v>142</v>
      </c>
    </row>
    <row r="142" spans="2:65" s="1" customFormat="1" ht="16.5" customHeight="1">
      <c r="B142" s="34"/>
      <c r="C142" s="174" t="s">
        <v>286</v>
      </c>
      <c r="D142" s="174" t="s">
        <v>147</v>
      </c>
      <c r="E142" s="175" t="s">
        <v>850</v>
      </c>
      <c r="F142" s="176" t="s">
        <v>851</v>
      </c>
      <c r="G142" s="177" t="s">
        <v>150</v>
      </c>
      <c r="H142" s="178">
        <v>213.9</v>
      </c>
      <c r="I142" s="179"/>
      <c r="J142" s="180">
        <f>ROUND(I142*H142,2)</f>
        <v>0</v>
      </c>
      <c r="K142" s="176" t="s">
        <v>151</v>
      </c>
      <c r="L142" s="38"/>
      <c r="M142" s="181" t="s">
        <v>19</v>
      </c>
      <c r="N142" s="182" t="s">
        <v>49</v>
      </c>
      <c r="O142" s="60"/>
      <c r="P142" s="183">
        <f>O142*H142</f>
        <v>0</v>
      </c>
      <c r="Q142" s="183">
        <v>0</v>
      </c>
      <c r="R142" s="183">
        <f>Q142*H142</f>
        <v>0</v>
      </c>
      <c r="S142" s="183">
        <v>0.005</v>
      </c>
      <c r="T142" s="184">
        <f>S142*H142</f>
        <v>1.0695000000000001</v>
      </c>
      <c r="AR142" s="17" t="s">
        <v>152</v>
      </c>
      <c r="AT142" s="17" t="s">
        <v>147</v>
      </c>
      <c r="AU142" s="17" t="s">
        <v>88</v>
      </c>
      <c r="AY142" s="17" t="s">
        <v>142</v>
      </c>
      <c r="BE142" s="185">
        <f>IF(N142="základní",J142,0)</f>
        <v>0</v>
      </c>
      <c r="BF142" s="185">
        <f>IF(N142="snížená",J142,0)</f>
        <v>0</v>
      </c>
      <c r="BG142" s="185">
        <f>IF(N142="zákl. přenesená",J142,0)</f>
        <v>0</v>
      </c>
      <c r="BH142" s="185">
        <f>IF(N142="sníž. přenesená",J142,0)</f>
        <v>0</v>
      </c>
      <c r="BI142" s="185">
        <f>IF(N142="nulová",J142,0)</f>
        <v>0</v>
      </c>
      <c r="BJ142" s="17" t="s">
        <v>86</v>
      </c>
      <c r="BK142" s="185">
        <f>ROUND(I142*H142,2)</f>
        <v>0</v>
      </c>
      <c r="BL142" s="17" t="s">
        <v>152</v>
      </c>
      <c r="BM142" s="17" t="s">
        <v>852</v>
      </c>
    </row>
    <row r="143" spans="2:51" s="11" customFormat="1" ht="11.25">
      <c r="B143" s="186"/>
      <c r="C143" s="187"/>
      <c r="D143" s="188" t="s">
        <v>155</v>
      </c>
      <c r="E143" s="189" t="s">
        <v>19</v>
      </c>
      <c r="F143" s="190" t="s">
        <v>156</v>
      </c>
      <c r="G143" s="187"/>
      <c r="H143" s="189" t="s">
        <v>19</v>
      </c>
      <c r="I143" s="191"/>
      <c r="J143" s="187"/>
      <c r="K143" s="187"/>
      <c r="L143" s="192"/>
      <c r="M143" s="193"/>
      <c r="N143" s="194"/>
      <c r="O143" s="194"/>
      <c r="P143" s="194"/>
      <c r="Q143" s="194"/>
      <c r="R143" s="194"/>
      <c r="S143" s="194"/>
      <c r="T143" s="195"/>
      <c r="AT143" s="196" t="s">
        <v>155</v>
      </c>
      <c r="AU143" s="196" t="s">
        <v>88</v>
      </c>
      <c r="AV143" s="11" t="s">
        <v>86</v>
      </c>
      <c r="AW143" s="11" t="s">
        <v>38</v>
      </c>
      <c r="AX143" s="11" t="s">
        <v>78</v>
      </c>
      <c r="AY143" s="196" t="s">
        <v>142</v>
      </c>
    </row>
    <row r="144" spans="2:51" s="11" customFormat="1" ht="11.25">
      <c r="B144" s="186"/>
      <c r="C144" s="187"/>
      <c r="D144" s="188" t="s">
        <v>155</v>
      </c>
      <c r="E144" s="189" t="s">
        <v>19</v>
      </c>
      <c r="F144" s="190" t="s">
        <v>164</v>
      </c>
      <c r="G144" s="187"/>
      <c r="H144" s="189" t="s">
        <v>19</v>
      </c>
      <c r="I144" s="191"/>
      <c r="J144" s="187"/>
      <c r="K144" s="187"/>
      <c r="L144" s="192"/>
      <c r="M144" s="193"/>
      <c r="N144" s="194"/>
      <c r="O144" s="194"/>
      <c r="P144" s="194"/>
      <c r="Q144" s="194"/>
      <c r="R144" s="194"/>
      <c r="S144" s="194"/>
      <c r="T144" s="195"/>
      <c r="AT144" s="196" t="s">
        <v>155</v>
      </c>
      <c r="AU144" s="196" t="s">
        <v>88</v>
      </c>
      <c r="AV144" s="11" t="s">
        <v>86</v>
      </c>
      <c r="AW144" s="11" t="s">
        <v>38</v>
      </c>
      <c r="AX144" s="11" t="s">
        <v>78</v>
      </c>
      <c r="AY144" s="196" t="s">
        <v>142</v>
      </c>
    </row>
    <row r="145" spans="2:51" s="12" customFormat="1" ht="11.25">
      <c r="B145" s="197"/>
      <c r="C145" s="198"/>
      <c r="D145" s="188" t="s">
        <v>155</v>
      </c>
      <c r="E145" s="199" t="s">
        <v>19</v>
      </c>
      <c r="F145" s="200" t="s">
        <v>853</v>
      </c>
      <c r="G145" s="198"/>
      <c r="H145" s="201">
        <v>290.5</v>
      </c>
      <c r="I145" s="202"/>
      <c r="J145" s="198"/>
      <c r="K145" s="198"/>
      <c r="L145" s="203"/>
      <c r="M145" s="204"/>
      <c r="N145" s="205"/>
      <c r="O145" s="205"/>
      <c r="P145" s="205"/>
      <c r="Q145" s="205"/>
      <c r="R145" s="205"/>
      <c r="S145" s="205"/>
      <c r="T145" s="206"/>
      <c r="AT145" s="207" t="s">
        <v>155</v>
      </c>
      <c r="AU145" s="207" t="s">
        <v>88</v>
      </c>
      <c r="AV145" s="12" t="s">
        <v>88</v>
      </c>
      <c r="AW145" s="12" t="s">
        <v>38</v>
      </c>
      <c r="AX145" s="12" t="s">
        <v>78</v>
      </c>
      <c r="AY145" s="207" t="s">
        <v>142</v>
      </c>
    </row>
    <row r="146" spans="2:51" s="11" customFormat="1" ht="11.25">
      <c r="B146" s="186"/>
      <c r="C146" s="187"/>
      <c r="D146" s="188" t="s">
        <v>155</v>
      </c>
      <c r="E146" s="189" t="s">
        <v>19</v>
      </c>
      <c r="F146" s="190" t="s">
        <v>168</v>
      </c>
      <c r="G146" s="187"/>
      <c r="H146" s="189" t="s">
        <v>19</v>
      </c>
      <c r="I146" s="191"/>
      <c r="J146" s="187"/>
      <c r="K146" s="187"/>
      <c r="L146" s="192"/>
      <c r="M146" s="193"/>
      <c r="N146" s="194"/>
      <c r="O146" s="194"/>
      <c r="P146" s="194"/>
      <c r="Q146" s="194"/>
      <c r="R146" s="194"/>
      <c r="S146" s="194"/>
      <c r="T146" s="195"/>
      <c r="AT146" s="196" t="s">
        <v>155</v>
      </c>
      <c r="AU146" s="196" t="s">
        <v>88</v>
      </c>
      <c r="AV146" s="11" t="s">
        <v>86</v>
      </c>
      <c r="AW146" s="11" t="s">
        <v>38</v>
      </c>
      <c r="AX146" s="11" t="s">
        <v>78</v>
      </c>
      <c r="AY146" s="196" t="s">
        <v>142</v>
      </c>
    </row>
    <row r="147" spans="2:51" s="12" customFormat="1" ht="11.25">
      <c r="B147" s="197"/>
      <c r="C147" s="198"/>
      <c r="D147" s="188" t="s">
        <v>155</v>
      </c>
      <c r="E147" s="199" t="s">
        <v>19</v>
      </c>
      <c r="F147" s="200" t="s">
        <v>185</v>
      </c>
      <c r="G147" s="198"/>
      <c r="H147" s="201">
        <v>-105</v>
      </c>
      <c r="I147" s="202"/>
      <c r="J147" s="198"/>
      <c r="K147" s="198"/>
      <c r="L147" s="203"/>
      <c r="M147" s="204"/>
      <c r="N147" s="205"/>
      <c r="O147" s="205"/>
      <c r="P147" s="205"/>
      <c r="Q147" s="205"/>
      <c r="R147" s="205"/>
      <c r="S147" s="205"/>
      <c r="T147" s="206"/>
      <c r="AT147" s="207" t="s">
        <v>155</v>
      </c>
      <c r="AU147" s="207" t="s">
        <v>88</v>
      </c>
      <c r="AV147" s="12" t="s">
        <v>88</v>
      </c>
      <c r="AW147" s="12" t="s">
        <v>38</v>
      </c>
      <c r="AX147" s="12" t="s">
        <v>78</v>
      </c>
      <c r="AY147" s="207" t="s">
        <v>142</v>
      </c>
    </row>
    <row r="148" spans="2:51" s="11" customFormat="1" ht="11.25">
      <c r="B148" s="186"/>
      <c r="C148" s="187"/>
      <c r="D148" s="188" t="s">
        <v>155</v>
      </c>
      <c r="E148" s="189" t="s">
        <v>19</v>
      </c>
      <c r="F148" s="190" t="s">
        <v>581</v>
      </c>
      <c r="G148" s="187"/>
      <c r="H148" s="189" t="s">
        <v>19</v>
      </c>
      <c r="I148" s="191"/>
      <c r="J148" s="187"/>
      <c r="K148" s="187"/>
      <c r="L148" s="192"/>
      <c r="M148" s="193"/>
      <c r="N148" s="194"/>
      <c r="O148" s="194"/>
      <c r="P148" s="194"/>
      <c r="Q148" s="194"/>
      <c r="R148" s="194"/>
      <c r="S148" s="194"/>
      <c r="T148" s="195"/>
      <c r="AT148" s="196" t="s">
        <v>155</v>
      </c>
      <c r="AU148" s="196" t="s">
        <v>88</v>
      </c>
      <c r="AV148" s="11" t="s">
        <v>86</v>
      </c>
      <c r="AW148" s="11" t="s">
        <v>38</v>
      </c>
      <c r="AX148" s="11" t="s">
        <v>78</v>
      </c>
      <c r="AY148" s="196" t="s">
        <v>142</v>
      </c>
    </row>
    <row r="149" spans="2:51" s="12" customFormat="1" ht="11.25">
      <c r="B149" s="197"/>
      <c r="C149" s="198"/>
      <c r="D149" s="188" t="s">
        <v>155</v>
      </c>
      <c r="E149" s="199" t="s">
        <v>19</v>
      </c>
      <c r="F149" s="200" t="s">
        <v>191</v>
      </c>
      <c r="G149" s="198"/>
      <c r="H149" s="201">
        <v>28.4</v>
      </c>
      <c r="I149" s="202"/>
      <c r="J149" s="198"/>
      <c r="K149" s="198"/>
      <c r="L149" s="203"/>
      <c r="M149" s="204"/>
      <c r="N149" s="205"/>
      <c r="O149" s="205"/>
      <c r="P149" s="205"/>
      <c r="Q149" s="205"/>
      <c r="R149" s="205"/>
      <c r="S149" s="205"/>
      <c r="T149" s="206"/>
      <c r="AT149" s="207" t="s">
        <v>155</v>
      </c>
      <c r="AU149" s="207" t="s">
        <v>88</v>
      </c>
      <c r="AV149" s="12" t="s">
        <v>88</v>
      </c>
      <c r="AW149" s="12" t="s">
        <v>38</v>
      </c>
      <c r="AX149" s="12" t="s">
        <v>78</v>
      </c>
      <c r="AY149" s="207" t="s">
        <v>142</v>
      </c>
    </row>
    <row r="150" spans="2:51" s="14" customFormat="1" ht="11.25">
      <c r="B150" s="219"/>
      <c r="C150" s="220"/>
      <c r="D150" s="188" t="s">
        <v>155</v>
      </c>
      <c r="E150" s="221" t="s">
        <v>19</v>
      </c>
      <c r="F150" s="222" t="s">
        <v>207</v>
      </c>
      <c r="G150" s="220"/>
      <c r="H150" s="223">
        <v>213.9</v>
      </c>
      <c r="I150" s="224"/>
      <c r="J150" s="220"/>
      <c r="K150" s="220"/>
      <c r="L150" s="225"/>
      <c r="M150" s="226"/>
      <c r="N150" s="227"/>
      <c r="O150" s="227"/>
      <c r="P150" s="227"/>
      <c r="Q150" s="227"/>
      <c r="R150" s="227"/>
      <c r="S150" s="227"/>
      <c r="T150" s="228"/>
      <c r="AT150" s="229" t="s">
        <v>155</v>
      </c>
      <c r="AU150" s="229" t="s">
        <v>88</v>
      </c>
      <c r="AV150" s="14" t="s">
        <v>152</v>
      </c>
      <c r="AW150" s="14" t="s">
        <v>38</v>
      </c>
      <c r="AX150" s="14" t="s">
        <v>86</v>
      </c>
      <c r="AY150" s="229" t="s">
        <v>142</v>
      </c>
    </row>
    <row r="151" spans="2:65" s="1" customFormat="1" ht="16.5" customHeight="1">
      <c r="B151" s="34"/>
      <c r="C151" s="174" t="s">
        <v>291</v>
      </c>
      <c r="D151" s="174" t="s">
        <v>147</v>
      </c>
      <c r="E151" s="175" t="s">
        <v>854</v>
      </c>
      <c r="F151" s="176" t="s">
        <v>855</v>
      </c>
      <c r="G151" s="177" t="s">
        <v>150</v>
      </c>
      <c r="H151" s="178">
        <v>110.725</v>
      </c>
      <c r="I151" s="179"/>
      <c r="J151" s="180">
        <f>ROUND(I151*H151,2)</f>
        <v>0</v>
      </c>
      <c r="K151" s="176" t="s">
        <v>151</v>
      </c>
      <c r="L151" s="38"/>
      <c r="M151" s="181" t="s">
        <v>19</v>
      </c>
      <c r="N151" s="182" t="s">
        <v>49</v>
      </c>
      <c r="O151" s="60"/>
      <c r="P151" s="183">
        <f>O151*H151</f>
        <v>0</v>
      </c>
      <c r="Q151" s="183">
        <v>0</v>
      </c>
      <c r="R151" s="183">
        <f>Q151*H151</f>
        <v>0</v>
      </c>
      <c r="S151" s="183">
        <v>0.029</v>
      </c>
      <c r="T151" s="184">
        <f>S151*H151</f>
        <v>3.211025</v>
      </c>
      <c r="AR151" s="17" t="s">
        <v>152</v>
      </c>
      <c r="AT151" s="17" t="s">
        <v>147</v>
      </c>
      <c r="AU151" s="17" t="s">
        <v>88</v>
      </c>
      <c r="AY151" s="17" t="s">
        <v>142</v>
      </c>
      <c r="BE151" s="185">
        <f>IF(N151="základní",J151,0)</f>
        <v>0</v>
      </c>
      <c r="BF151" s="185">
        <f>IF(N151="snížená",J151,0)</f>
        <v>0</v>
      </c>
      <c r="BG151" s="185">
        <f>IF(N151="zákl. přenesená",J151,0)</f>
        <v>0</v>
      </c>
      <c r="BH151" s="185">
        <f>IF(N151="sníž. přenesená",J151,0)</f>
        <v>0</v>
      </c>
      <c r="BI151" s="185">
        <f>IF(N151="nulová",J151,0)</f>
        <v>0</v>
      </c>
      <c r="BJ151" s="17" t="s">
        <v>86</v>
      </c>
      <c r="BK151" s="185">
        <f>ROUND(I151*H151,2)</f>
        <v>0</v>
      </c>
      <c r="BL151" s="17" t="s">
        <v>152</v>
      </c>
      <c r="BM151" s="17" t="s">
        <v>856</v>
      </c>
    </row>
    <row r="152" spans="2:51" s="11" customFormat="1" ht="11.25">
      <c r="B152" s="186"/>
      <c r="C152" s="187"/>
      <c r="D152" s="188" t="s">
        <v>155</v>
      </c>
      <c r="E152" s="189" t="s">
        <v>19</v>
      </c>
      <c r="F152" s="190" t="s">
        <v>156</v>
      </c>
      <c r="G152" s="187"/>
      <c r="H152" s="189" t="s">
        <v>19</v>
      </c>
      <c r="I152" s="191"/>
      <c r="J152" s="187"/>
      <c r="K152" s="187"/>
      <c r="L152" s="192"/>
      <c r="M152" s="193"/>
      <c r="N152" s="194"/>
      <c r="O152" s="194"/>
      <c r="P152" s="194"/>
      <c r="Q152" s="194"/>
      <c r="R152" s="194"/>
      <c r="S152" s="194"/>
      <c r="T152" s="195"/>
      <c r="AT152" s="196" t="s">
        <v>155</v>
      </c>
      <c r="AU152" s="196" t="s">
        <v>88</v>
      </c>
      <c r="AV152" s="11" t="s">
        <v>86</v>
      </c>
      <c r="AW152" s="11" t="s">
        <v>38</v>
      </c>
      <c r="AX152" s="11" t="s">
        <v>78</v>
      </c>
      <c r="AY152" s="196" t="s">
        <v>142</v>
      </c>
    </row>
    <row r="153" spans="2:51" s="12" customFormat="1" ht="11.25">
      <c r="B153" s="197"/>
      <c r="C153" s="198"/>
      <c r="D153" s="188" t="s">
        <v>155</v>
      </c>
      <c r="E153" s="199" t="s">
        <v>19</v>
      </c>
      <c r="F153" s="200" t="s">
        <v>832</v>
      </c>
      <c r="G153" s="198"/>
      <c r="H153" s="201">
        <v>110.725</v>
      </c>
      <c r="I153" s="202"/>
      <c r="J153" s="198"/>
      <c r="K153" s="198"/>
      <c r="L153" s="203"/>
      <c r="M153" s="204"/>
      <c r="N153" s="205"/>
      <c r="O153" s="205"/>
      <c r="P153" s="205"/>
      <c r="Q153" s="205"/>
      <c r="R153" s="205"/>
      <c r="S153" s="205"/>
      <c r="T153" s="206"/>
      <c r="AT153" s="207" t="s">
        <v>155</v>
      </c>
      <c r="AU153" s="207" t="s">
        <v>88</v>
      </c>
      <c r="AV153" s="12" t="s">
        <v>88</v>
      </c>
      <c r="AW153" s="12" t="s">
        <v>38</v>
      </c>
      <c r="AX153" s="12" t="s">
        <v>86</v>
      </c>
      <c r="AY153" s="207" t="s">
        <v>142</v>
      </c>
    </row>
    <row r="154" spans="2:65" s="1" customFormat="1" ht="16.5" customHeight="1">
      <c r="B154" s="34"/>
      <c r="C154" s="174" t="s">
        <v>8</v>
      </c>
      <c r="D154" s="174" t="s">
        <v>147</v>
      </c>
      <c r="E154" s="175" t="s">
        <v>857</v>
      </c>
      <c r="F154" s="176" t="s">
        <v>858</v>
      </c>
      <c r="G154" s="177" t="s">
        <v>150</v>
      </c>
      <c r="H154" s="178">
        <v>110.31</v>
      </c>
      <c r="I154" s="179"/>
      <c r="J154" s="180">
        <f>ROUND(I154*H154,2)</f>
        <v>0</v>
      </c>
      <c r="K154" s="176" t="s">
        <v>151</v>
      </c>
      <c r="L154" s="38"/>
      <c r="M154" s="181" t="s">
        <v>19</v>
      </c>
      <c r="N154" s="182" t="s">
        <v>49</v>
      </c>
      <c r="O154" s="60"/>
      <c r="P154" s="183">
        <f>O154*H154</f>
        <v>0</v>
      </c>
      <c r="Q154" s="183">
        <v>0</v>
      </c>
      <c r="R154" s="183">
        <f>Q154*H154</f>
        <v>0</v>
      </c>
      <c r="S154" s="183">
        <v>0</v>
      </c>
      <c r="T154" s="184">
        <f>S154*H154</f>
        <v>0</v>
      </c>
      <c r="AR154" s="17" t="s">
        <v>152</v>
      </c>
      <c r="AT154" s="17" t="s">
        <v>147</v>
      </c>
      <c r="AU154" s="17" t="s">
        <v>88</v>
      </c>
      <c r="AY154" s="17" t="s">
        <v>142</v>
      </c>
      <c r="BE154" s="185">
        <f>IF(N154="základní",J154,0)</f>
        <v>0</v>
      </c>
      <c r="BF154" s="185">
        <f>IF(N154="snížená",J154,0)</f>
        <v>0</v>
      </c>
      <c r="BG154" s="185">
        <f>IF(N154="zákl. přenesená",J154,0)</f>
        <v>0</v>
      </c>
      <c r="BH154" s="185">
        <f>IF(N154="sníž. přenesená",J154,0)</f>
        <v>0</v>
      </c>
      <c r="BI154" s="185">
        <f>IF(N154="nulová",J154,0)</f>
        <v>0</v>
      </c>
      <c r="BJ154" s="17" t="s">
        <v>86</v>
      </c>
      <c r="BK154" s="185">
        <f>ROUND(I154*H154,2)</f>
        <v>0</v>
      </c>
      <c r="BL154" s="17" t="s">
        <v>152</v>
      </c>
      <c r="BM154" s="17" t="s">
        <v>859</v>
      </c>
    </row>
    <row r="155" spans="2:47" s="1" customFormat="1" ht="58.5">
      <c r="B155" s="34"/>
      <c r="C155" s="35"/>
      <c r="D155" s="188" t="s">
        <v>214</v>
      </c>
      <c r="E155" s="35"/>
      <c r="F155" s="230" t="s">
        <v>860</v>
      </c>
      <c r="G155" s="35"/>
      <c r="H155" s="35"/>
      <c r="I155" s="103"/>
      <c r="J155" s="35"/>
      <c r="K155" s="35"/>
      <c r="L155" s="38"/>
      <c r="M155" s="231"/>
      <c r="N155" s="60"/>
      <c r="O155" s="60"/>
      <c r="P155" s="60"/>
      <c r="Q155" s="60"/>
      <c r="R155" s="60"/>
      <c r="S155" s="60"/>
      <c r="T155" s="61"/>
      <c r="AT155" s="17" t="s">
        <v>214</v>
      </c>
      <c r="AU155" s="17" t="s">
        <v>88</v>
      </c>
    </row>
    <row r="156" spans="2:63" s="10" customFormat="1" ht="22.9" customHeight="1">
      <c r="B156" s="158"/>
      <c r="C156" s="159"/>
      <c r="D156" s="160" t="s">
        <v>77</v>
      </c>
      <c r="E156" s="172" t="s">
        <v>413</v>
      </c>
      <c r="F156" s="172" t="s">
        <v>414</v>
      </c>
      <c r="G156" s="159"/>
      <c r="H156" s="159"/>
      <c r="I156" s="162"/>
      <c r="J156" s="173">
        <f>BK156</f>
        <v>0</v>
      </c>
      <c r="K156" s="159"/>
      <c r="L156" s="164"/>
      <c r="M156" s="165"/>
      <c r="N156" s="166"/>
      <c r="O156" s="166"/>
      <c r="P156" s="167">
        <f>SUM(P157:P167)</f>
        <v>0</v>
      </c>
      <c r="Q156" s="166"/>
      <c r="R156" s="167">
        <f>SUM(R157:R167)</f>
        <v>0</v>
      </c>
      <c r="S156" s="166"/>
      <c r="T156" s="168">
        <f>SUM(T157:T167)</f>
        <v>0</v>
      </c>
      <c r="AR156" s="169" t="s">
        <v>86</v>
      </c>
      <c r="AT156" s="170" t="s">
        <v>77</v>
      </c>
      <c r="AU156" s="170" t="s">
        <v>86</v>
      </c>
      <c r="AY156" s="169" t="s">
        <v>142</v>
      </c>
      <c r="BK156" s="171">
        <f>SUM(BK157:BK167)</f>
        <v>0</v>
      </c>
    </row>
    <row r="157" spans="2:65" s="1" customFormat="1" ht="22.5" customHeight="1">
      <c r="B157" s="34"/>
      <c r="C157" s="174" t="s">
        <v>301</v>
      </c>
      <c r="D157" s="174" t="s">
        <v>147</v>
      </c>
      <c r="E157" s="175" t="s">
        <v>416</v>
      </c>
      <c r="F157" s="176" t="s">
        <v>417</v>
      </c>
      <c r="G157" s="177" t="s">
        <v>418</v>
      </c>
      <c r="H157" s="178">
        <v>22.419</v>
      </c>
      <c r="I157" s="179"/>
      <c r="J157" s="180">
        <f>ROUND(I157*H157,2)</f>
        <v>0</v>
      </c>
      <c r="K157" s="176" t="s">
        <v>151</v>
      </c>
      <c r="L157" s="38"/>
      <c r="M157" s="181" t="s">
        <v>19</v>
      </c>
      <c r="N157" s="182" t="s">
        <v>49</v>
      </c>
      <c r="O157" s="60"/>
      <c r="P157" s="183">
        <f>O157*H157</f>
        <v>0</v>
      </c>
      <c r="Q157" s="183">
        <v>0</v>
      </c>
      <c r="R157" s="183">
        <f>Q157*H157</f>
        <v>0</v>
      </c>
      <c r="S157" s="183">
        <v>0</v>
      </c>
      <c r="T157" s="184">
        <f>S157*H157</f>
        <v>0</v>
      </c>
      <c r="AR157" s="17" t="s">
        <v>152</v>
      </c>
      <c r="AT157" s="17" t="s">
        <v>147</v>
      </c>
      <c r="AU157" s="17" t="s">
        <v>88</v>
      </c>
      <c r="AY157" s="17" t="s">
        <v>142</v>
      </c>
      <c r="BE157" s="185">
        <f>IF(N157="základní",J157,0)</f>
        <v>0</v>
      </c>
      <c r="BF157" s="185">
        <f>IF(N157="snížená",J157,0)</f>
        <v>0</v>
      </c>
      <c r="BG157" s="185">
        <f>IF(N157="zákl. přenesená",J157,0)</f>
        <v>0</v>
      </c>
      <c r="BH157" s="185">
        <f>IF(N157="sníž. přenesená",J157,0)</f>
        <v>0</v>
      </c>
      <c r="BI157" s="185">
        <f>IF(N157="nulová",J157,0)</f>
        <v>0</v>
      </c>
      <c r="BJ157" s="17" t="s">
        <v>86</v>
      </c>
      <c r="BK157" s="185">
        <f>ROUND(I157*H157,2)</f>
        <v>0</v>
      </c>
      <c r="BL157" s="17" t="s">
        <v>152</v>
      </c>
      <c r="BM157" s="17" t="s">
        <v>861</v>
      </c>
    </row>
    <row r="158" spans="2:47" s="1" customFormat="1" ht="107.25">
      <c r="B158" s="34"/>
      <c r="C158" s="35"/>
      <c r="D158" s="188" t="s">
        <v>214</v>
      </c>
      <c r="E158" s="35"/>
      <c r="F158" s="230" t="s">
        <v>420</v>
      </c>
      <c r="G158" s="35"/>
      <c r="H158" s="35"/>
      <c r="I158" s="103"/>
      <c r="J158" s="35"/>
      <c r="K158" s="35"/>
      <c r="L158" s="38"/>
      <c r="M158" s="231"/>
      <c r="N158" s="60"/>
      <c r="O158" s="60"/>
      <c r="P158" s="60"/>
      <c r="Q158" s="60"/>
      <c r="R158" s="60"/>
      <c r="S158" s="60"/>
      <c r="T158" s="61"/>
      <c r="AT158" s="17" t="s">
        <v>214</v>
      </c>
      <c r="AU158" s="17" t="s">
        <v>88</v>
      </c>
    </row>
    <row r="159" spans="2:65" s="1" customFormat="1" ht="16.5" customHeight="1">
      <c r="B159" s="34"/>
      <c r="C159" s="174" t="s">
        <v>311</v>
      </c>
      <c r="D159" s="174" t="s">
        <v>147</v>
      </c>
      <c r="E159" s="175" t="s">
        <v>422</v>
      </c>
      <c r="F159" s="176" t="s">
        <v>423</v>
      </c>
      <c r="G159" s="177" t="s">
        <v>418</v>
      </c>
      <c r="H159" s="178">
        <v>22.419</v>
      </c>
      <c r="I159" s="179"/>
      <c r="J159" s="180">
        <f>ROUND(I159*H159,2)</f>
        <v>0</v>
      </c>
      <c r="K159" s="176" t="s">
        <v>151</v>
      </c>
      <c r="L159" s="38"/>
      <c r="M159" s="181" t="s">
        <v>19</v>
      </c>
      <c r="N159" s="182" t="s">
        <v>49</v>
      </c>
      <c r="O159" s="60"/>
      <c r="P159" s="183">
        <f>O159*H159</f>
        <v>0</v>
      </c>
      <c r="Q159" s="183">
        <v>0</v>
      </c>
      <c r="R159" s="183">
        <f>Q159*H159</f>
        <v>0</v>
      </c>
      <c r="S159" s="183">
        <v>0</v>
      </c>
      <c r="T159" s="184">
        <f>S159*H159</f>
        <v>0</v>
      </c>
      <c r="AR159" s="17" t="s">
        <v>152</v>
      </c>
      <c r="AT159" s="17" t="s">
        <v>147</v>
      </c>
      <c r="AU159" s="17" t="s">
        <v>88</v>
      </c>
      <c r="AY159" s="17" t="s">
        <v>142</v>
      </c>
      <c r="BE159" s="185">
        <f>IF(N159="základní",J159,0)</f>
        <v>0</v>
      </c>
      <c r="BF159" s="185">
        <f>IF(N159="snížená",J159,0)</f>
        <v>0</v>
      </c>
      <c r="BG159" s="185">
        <f>IF(N159="zákl. přenesená",J159,0)</f>
        <v>0</v>
      </c>
      <c r="BH159" s="185">
        <f>IF(N159="sníž. přenesená",J159,0)</f>
        <v>0</v>
      </c>
      <c r="BI159" s="185">
        <f>IF(N159="nulová",J159,0)</f>
        <v>0</v>
      </c>
      <c r="BJ159" s="17" t="s">
        <v>86</v>
      </c>
      <c r="BK159" s="185">
        <f>ROUND(I159*H159,2)</f>
        <v>0</v>
      </c>
      <c r="BL159" s="17" t="s">
        <v>152</v>
      </c>
      <c r="BM159" s="17" t="s">
        <v>862</v>
      </c>
    </row>
    <row r="160" spans="2:47" s="1" customFormat="1" ht="68.25">
      <c r="B160" s="34"/>
      <c r="C160" s="35"/>
      <c r="D160" s="188" t="s">
        <v>214</v>
      </c>
      <c r="E160" s="35"/>
      <c r="F160" s="230" t="s">
        <v>425</v>
      </c>
      <c r="G160" s="35"/>
      <c r="H160" s="35"/>
      <c r="I160" s="103"/>
      <c r="J160" s="35"/>
      <c r="K160" s="35"/>
      <c r="L160" s="38"/>
      <c r="M160" s="231"/>
      <c r="N160" s="60"/>
      <c r="O160" s="60"/>
      <c r="P160" s="60"/>
      <c r="Q160" s="60"/>
      <c r="R160" s="60"/>
      <c r="S160" s="60"/>
      <c r="T160" s="61"/>
      <c r="AT160" s="17" t="s">
        <v>214</v>
      </c>
      <c r="AU160" s="17" t="s">
        <v>88</v>
      </c>
    </row>
    <row r="161" spans="2:65" s="1" customFormat="1" ht="22.5" customHeight="1">
      <c r="B161" s="34"/>
      <c r="C161" s="174" t="s">
        <v>318</v>
      </c>
      <c r="D161" s="174" t="s">
        <v>147</v>
      </c>
      <c r="E161" s="175" t="s">
        <v>427</v>
      </c>
      <c r="F161" s="176" t="s">
        <v>428</v>
      </c>
      <c r="G161" s="177" t="s">
        <v>418</v>
      </c>
      <c r="H161" s="178">
        <v>425.961</v>
      </c>
      <c r="I161" s="179"/>
      <c r="J161" s="180">
        <f>ROUND(I161*H161,2)</f>
        <v>0</v>
      </c>
      <c r="K161" s="176" t="s">
        <v>151</v>
      </c>
      <c r="L161" s="38"/>
      <c r="M161" s="181" t="s">
        <v>19</v>
      </c>
      <c r="N161" s="182" t="s">
        <v>49</v>
      </c>
      <c r="O161" s="60"/>
      <c r="P161" s="183">
        <f>O161*H161</f>
        <v>0</v>
      </c>
      <c r="Q161" s="183">
        <v>0</v>
      </c>
      <c r="R161" s="183">
        <f>Q161*H161</f>
        <v>0</v>
      </c>
      <c r="S161" s="183">
        <v>0</v>
      </c>
      <c r="T161" s="184">
        <f>S161*H161</f>
        <v>0</v>
      </c>
      <c r="AR161" s="17" t="s">
        <v>152</v>
      </c>
      <c r="AT161" s="17" t="s">
        <v>147</v>
      </c>
      <c r="AU161" s="17" t="s">
        <v>88</v>
      </c>
      <c r="AY161" s="17" t="s">
        <v>142</v>
      </c>
      <c r="BE161" s="185">
        <f>IF(N161="základní",J161,0)</f>
        <v>0</v>
      </c>
      <c r="BF161" s="185">
        <f>IF(N161="snížená",J161,0)</f>
        <v>0</v>
      </c>
      <c r="BG161" s="185">
        <f>IF(N161="zákl. přenesená",J161,0)</f>
        <v>0</v>
      </c>
      <c r="BH161" s="185">
        <f>IF(N161="sníž. přenesená",J161,0)</f>
        <v>0</v>
      </c>
      <c r="BI161" s="185">
        <f>IF(N161="nulová",J161,0)</f>
        <v>0</v>
      </c>
      <c r="BJ161" s="17" t="s">
        <v>86</v>
      </c>
      <c r="BK161" s="185">
        <f>ROUND(I161*H161,2)</f>
        <v>0</v>
      </c>
      <c r="BL161" s="17" t="s">
        <v>152</v>
      </c>
      <c r="BM161" s="17" t="s">
        <v>863</v>
      </c>
    </row>
    <row r="162" spans="2:47" s="1" customFormat="1" ht="78">
      <c r="B162" s="34"/>
      <c r="C162" s="35"/>
      <c r="D162" s="188" t="s">
        <v>214</v>
      </c>
      <c r="E162" s="35"/>
      <c r="F162" s="230" t="s">
        <v>430</v>
      </c>
      <c r="G162" s="35"/>
      <c r="H162" s="35"/>
      <c r="I162" s="103"/>
      <c r="J162" s="35"/>
      <c r="K162" s="35"/>
      <c r="L162" s="38"/>
      <c r="M162" s="231"/>
      <c r="N162" s="60"/>
      <c r="O162" s="60"/>
      <c r="P162" s="60"/>
      <c r="Q162" s="60"/>
      <c r="R162" s="60"/>
      <c r="S162" s="60"/>
      <c r="T162" s="61"/>
      <c r="AT162" s="17" t="s">
        <v>214</v>
      </c>
      <c r="AU162" s="17" t="s">
        <v>88</v>
      </c>
    </row>
    <row r="163" spans="2:51" s="12" customFormat="1" ht="11.25">
      <c r="B163" s="197"/>
      <c r="C163" s="198"/>
      <c r="D163" s="188" t="s">
        <v>155</v>
      </c>
      <c r="E163" s="198"/>
      <c r="F163" s="200" t="s">
        <v>864</v>
      </c>
      <c r="G163" s="198"/>
      <c r="H163" s="201">
        <v>425.961</v>
      </c>
      <c r="I163" s="202"/>
      <c r="J163" s="198"/>
      <c r="K163" s="198"/>
      <c r="L163" s="203"/>
      <c r="M163" s="204"/>
      <c r="N163" s="205"/>
      <c r="O163" s="205"/>
      <c r="P163" s="205"/>
      <c r="Q163" s="205"/>
      <c r="R163" s="205"/>
      <c r="S163" s="205"/>
      <c r="T163" s="206"/>
      <c r="AT163" s="207" t="s">
        <v>155</v>
      </c>
      <c r="AU163" s="207" t="s">
        <v>88</v>
      </c>
      <c r="AV163" s="12" t="s">
        <v>88</v>
      </c>
      <c r="AW163" s="12" t="s">
        <v>4</v>
      </c>
      <c r="AX163" s="12" t="s">
        <v>86</v>
      </c>
      <c r="AY163" s="207" t="s">
        <v>142</v>
      </c>
    </row>
    <row r="164" spans="2:65" s="1" customFormat="1" ht="22.5" customHeight="1">
      <c r="B164" s="34"/>
      <c r="C164" s="174" t="s">
        <v>322</v>
      </c>
      <c r="D164" s="174" t="s">
        <v>147</v>
      </c>
      <c r="E164" s="175" t="s">
        <v>416</v>
      </c>
      <c r="F164" s="176" t="s">
        <v>417</v>
      </c>
      <c r="G164" s="177" t="s">
        <v>418</v>
      </c>
      <c r="H164" s="178">
        <v>22.419</v>
      </c>
      <c r="I164" s="179"/>
      <c r="J164" s="180">
        <f>ROUND(I164*H164,2)</f>
        <v>0</v>
      </c>
      <c r="K164" s="176" t="s">
        <v>151</v>
      </c>
      <c r="L164" s="38"/>
      <c r="M164" s="181" t="s">
        <v>19</v>
      </c>
      <c r="N164" s="182" t="s">
        <v>49</v>
      </c>
      <c r="O164" s="60"/>
      <c r="P164" s="183">
        <f>O164*H164</f>
        <v>0</v>
      </c>
      <c r="Q164" s="183">
        <v>0</v>
      </c>
      <c r="R164" s="183">
        <f>Q164*H164</f>
        <v>0</v>
      </c>
      <c r="S164" s="183">
        <v>0</v>
      </c>
      <c r="T164" s="184">
        <f>S164*H164</f>
        <v>0</v>
      </c>
      <c r="AR164" s="17" t="s">
        <v>152</v>
      </c>
      <c r="AT164" s="17" t="s">
        <v>147</v>
      </c>
      <c r="AU164" s="17" t="s">
        <v>88</v>
      </c>
      <c r="AY164" s="17" t="s">
        <v>142</v>
      </c>
      <c r="BE164" s="185">
        <f>IF(N164="základní",J164,0)</f>
        <v>0</v>
      </c>
      <c r="BF164" s="185">
        <f>IF(N164="snížená",J164,0)</f>
        <v>0</v>
      </c>
      <c r="BG164" s="185">
        <f>IF(N164="zákl. přenesená",J164,0)</f>
        <v>0</v>
      </c>
      <c r="BH164" s="185">
        <f>IF(N164="sníž. přenesená",J164,0)</f>
        <v>0</v>
      </c>
      <c r="BI164" s="185">
        <f>IF(N164="nulová",J164,0)</f>
        <v>0</v>
      </c>
      <c r="BJ164" s="17" t="s">
        <v>86</v>
      </c>
      <c r="BK164" s="185">
        <f>ROUND(I164*H164,2)</f>
        <v>0</v>
      </c>
      <c r="BL164" s="17" t="s">
        <v>152</v>
      </c>
      <c r="BM164" s="17" t="s">
        <v>865</v>
      </c>
    </row>
    <row r="165" spans="2:47" s="1" customFormat="1" ht="107.25">
      <c r="B165" s="34"/>
      <c r="C165" s="35"/>
      <c r="D165" s="188" t="s">
        <v>214</v>
      </c>
      <c r="E165" s="35"/>
      <c r="F165" s="230" t="s">
        <v>420</v>
      </c>
      <c r="G165" s="35"/>
      <c r="H165" s="35"/>
      <c r="I165" s="103"/>
      <c r="J165" s="35"/>
      <c r="K165" s="35"/>
      <c r="L165" s="38"/>
      <c r="M165" s="231"/>
      <c r="N165" s="60"/>
      <c r="O165" s="60"/>
      <c r="P165" s="60"/>
      <c r="Q165" s="60"/>
      <c r="R165" s="60"/>
      <c r="S165" s="60"/>
      <c r="T165" s="61"/>
      <c r="AT165" s="17" t="s">
        <v>214</v>
      </c>
      <c r="AU165" s="17" t="s">
        <v>88</v>
      </c>
    </row>
    <row r="166" spans="2:65" s="1" customFormat="1" ht="22.5" customHeight="1">
      <c r="B166" s="34"/>
      <c r="C166" s="174" t="s">
        <v>330</v>
      </c>
      <c r="D166" s="174" t="s">
        <v>147</v>
      </c>
      <c r="E166" s="175" t="s">
        <v>433</v>
      </c>
      <c r="F166" s="176" t="s">
        <v>434</v>
      </c>
      <c r="G166" s="177" t="s">
        <v>418</v>
      </c>
      <c r="H166" s="178">
        <v>22.419</v>
      </c>
      <c r="I166" s="179"/>
      <c r="J166" s="180">
        <f>ROUND(I166*H166,2)</f>
        <v>0</v>
      </c>
      <c r="K166" s="176" t="s">
        <v>151</v>
      </c>
      <c r="L166" s="38"/>
      <c r="M166" s="181" t="s">
        <v>19</v>
      </c>
      <c r="N166" s="182" t="s">
        <v>49</v>
      </c>
      <c r="O166" s="60"/>
      <c r="P166" s="183">
        <f>O166*H166</f>
        <v>0</v>
      </c>
      <c r="Q166" s="183">
        <v>0</v>
      </c>
      <c r="R166" s="183">
        <f>Q166*H166</f>
        <v>0</v>
      </c>
      <c r="S166" s="183">
        <v>0</v>
      </c>
      <c r="T166" s="184">
        <f>S166*H166</f>
        <v>0</v>
      </c>
      <c r="AR166" s="17" t="s">
        <v>152</v>
      </c>
      <c r="AT166" s="17" t="s">
        <v>147</v>
      </c>
      <c r="AU166" s="17" t="s">
        <v>88</v>
      </c>
      <c r="AY166" s="17" t="s">
        <v>142</v>
      </c>
      <c r="BE166" s="185">
        <f>IF(N166="základní",J166,0)</f>
        <v>0</v>
      </c>
      <c r="BF166" s="185">
        <f>IF(N166="snížená",J166,0)</f>
        <v>0</v>
      </c>
      <c r="BG166" s="185">
        <f>IF(N166="zákl. přenesená",J166,0)</f>
        <v>0</v>
      </c>
      <c r="BH166" s="185">
        <f>IF(N166="sníž. přenesená",J166,0)</f>
        <v>0</v>
      </c>
      <c r="BI166" s="185">
        <f>IF(N166="nulová",J166,0)</f>
        <v>0</v>
      </c>
      <c r="BJ166" s="17" t="s">
        <v>86</v>
      </c>
      <c r="BK166" s="185">
        <f>ROUND(I166*H166,2)</f>
        <v>0</v>
      </c>
      <c r="BL166" s="17" t="s">
        <v>152</v>
      </c>
      <c r="BM166" s="17" t="s">
        <v>866</v>
      </c>
    </row>
    <row r="167" spans="2:47" s="1" customFormat="1" ht="58.5">
      <c r="B167" s="34"/>
      <c r="C167" s="35"/>
      <c r="D167" s="188" t="s">
        <v>214</v>
      </c>
      <c r="E167" s="35"/>
      <c r="F167" s="230" t="s">
        <v>436</v>
      </c>
      <c r="G167" s="35"/>
      <c r="H167" s="35"/>
      <c r="I167" s="103"/>
      <c r="J167" s="35"/>
      <c r="K167" s="35"/>
      <c r="L167" s="38"/>
      <c r="M167" s="231"/>
      <c r="N167" s="60"/>
      <c r="O167" s="60"/>
      <c r="P167" s="60"/>
      <c r="Q167" s="60"/>
      <c r="R167" s="60"/>
      <c r="S167" s="60"/>
      <c r="T167" s="61"/>
      <c r="AT167" s="17" t="s">
        <v>214</v>
      </c>
      <c r="AU167" s="17" t="s">
        <v>88</v>
      </c>
    </row>
    <row r="168" spans="2:63" s="10" customFormat="1" ht="22.9" customHeight="1">
      <c r="B168" s="158"/>
      <c r="C168" s="159"/>
      <c r="D168" s="160" t="s">
        <v>77</v>
      </c>
      <c r="E168" s="172" t="s">
        <v>441</v>
      </c>
      <c r="F168" s="172" t="s">
        <v>442</v>
      </c>
      <c r="G168" s="159"/>
      <c r="H168" s="159"/>
      <c r="I168" s="162"/>
      <c r="J168" s="173">
        <f>BK168</f>
        <v>0</v>
      </c>
      <c r="K168" s="159"/>
      <c r="L168" s="164"/>
      <c r="M168" s="165"/>
      <c r="N168" s="166"/>
      <c r="O168" s="166"/>
      <c r="P168" s="167">
        <f>SUM(P169:P170)</f>
        <v>0</v>
      </c>
      <c r="Q168" s="166"/>
      <c r="R168" s="167">
        <f>SUM(R169:R170)</f>
        <v>0</v>
      </c>
      <c r="S168" s="166"/>
      <c r="T168" s="168">
        <f>SUM(T169:T170)</f>
        <v>0</v>
      </c>
      <c r="AR168" s="169" t="s">
        <v>86</v>
      </c>
      <c r="AT168" s="170" t="s">
        <v>77</v>
      </c>
      <c r="AU168" s="170" t="s">
        <v>86</v>
      </c>
      <c r="AY168" s="169" t="s">
        <v>142</v>
      </c>
      <c r="BK168" s="171">
        <f>SUM(BK169:BK170)</f>
        <v>0</v>
      </c>
    </row>
    <row r="169" spans="2:65" s="1" customFormat="1" ht="22.5" customHeight="1">
      <c r="B169" s="34"/>
      <c r="C169" s="174" t="s">
        <v>7</v>
      </c>
      <c r="D169" s="174" t="s">
        <v>147</v>
      </c>
      <c r="E169" s="175" t="s">
        <v>444</v>
      </c>
      <c r="F169" s="176" t="s">
        <v>445</v>
      </c>
      <c r="G169" s="177" t="s">
        <v>418</v>
      </c>
      <c r="H169" s="178">
        <v>16.774</v>
      </c>
      <c r="I169" s="179"/>
      <c r="J169" s="180">
        <f>ROUND(I169*H169,2)</f>
        <v>0</v>
      </c>
      <c r="K169" s="176" t="s">
        <v>151</v>
      </c>
      <c r="L169" s="38"/>
      <c r="M169" s="181" t="s">
        <v>19</v>
      </c>
      <c r="N169" s="182" t="s">
        <v>49</v>
      </c>
      <c r="O169" s="60"/>
      <c r="P169" s="183">
        <f>O169*H169</f>
        <v>0</v>
      </c>
      <c r="Q169" s="183">
        <v>0</v>
      </c>
      <c r="R169" s="183">
        <f>Q169*H169</f>
        <v>0</v>
      </c>
      <c r="S169" s="183">
        <v>0</v>
      </c>
      <c r="T169" s="184">
        <f>S169*H169</f>
        <v>0</v>
      </c>
      <c r="AR169" s="17" t="s">
        <v>152</v>
      </c>
      <c r="AT169" s="17" t="s">
        <v>147</v>
      </c>
      <c r="AU169" s="17" t="s">
        <v>88</v>
      </c>
      <c r="AY169" s="17" t="s">
        <v>142</v>
      </c>
      <c r="BE169" s="185">
        <f>IF(N169="základní",J169,0)</f>
        <v>0</v>
      </c>
      <c r="BF169" s="185">
        <f>IF(N169="snížená",J169,0)</f>
        <v>0</v>
      </c>
      <c r="BG169" s="185">
        <f>IF(N169="zákl. přenesená",J169,0)</f>
        <v>0</v>
      </c>
      <c r="BH169" s="185">
        <f>IF(N169="sníž. přenesená",J169,0)</f>
        <v>0</v>
      </c>
      <c r="BI169" s="185">
        <f>IF(N169="nulová",J169,0)</f>
        <v>0</v>
      </c>
      <c r="BJ169" s="17" t="s">
        <v>86</v>
      </c>
      <c r="BK169" s="185">
        <f>ROUND(I169*H169,2)</f>
        <v>0</v>
      </c>
      <c r="BL169" s="17" t="s">
        <v>152</v>
      </c>
      <c r="BM169" s="17" t="s">
        <v>867</v>
      </c>
    </row>
    <row r="170" spans="2:47" s="1" customFormat="1" ht="58.5">
      <c r="B170" s="34"/>
      <c r="C170" s="35"/>
      <c r="D170" s="188" t="s">
        <v>214</v>
      </c>
      <c r="E170" s="35"/>
      <c r="F170" s="230" t="s">
        <v>447</v>
      </c>
      <c r="G170" s="35"/>
      <c r="H170" s="35"/>
      <c r="I170" s="103"/>
      <c r="J170" s="35"/>
      <c r="K170" s="35"/>
      <c r="L170" s="38"/>
      <c r="M170" s="231"/>
      <c r="N170" s="60"/>
      <c r="O170" s="60"/>
      <c r="P170" s="60"/>
      <c r="Q170" s="60"/>
      <c r="R170" s="60"/>
      <c r="S170" s="60"/>
      <c r="T170" s="61"/>
      <c r="AT170" s="17" t="s">
        <v>214</v>
      </c>
      <c r="AU170" s="17" t="s">
        <v>88</v>
      </c>
    </row>
    <row r="171" spans="2:63" s="10" customFormat="1" ht="25.9" customHeight="1">
      <c r="B171" s="158"/>
      <c r="C171" s="159"/>
      <c r="D171" s="160" t="s">
        <v>77</v>
      </c>
      <c r="E171" s="161" t="s">
        <v>448</v>
      </c>
      <c r="F171" s="161" t="s">
        <v>449</v>
      </c>
      <c r="G171" s="159"/>
      <c r="H171" s="159"/>
      <c r="I171" s="162"/>
      <c r="J171" s="163">
        <f>BK171</f>
        <v>0</v>
      </c>
      <c r="K171" s="159"/>
      <c r="L171" s="164"/>
      <c r="M171" s="165"/>
      <c r="N171" s="166"/>
      <c r="O171" s="166"/>
      <c r="P171" s="167">
        <f>P172+P182+P197+P263+P278</f>
        <v>0</v>
      </c>
      <c r="Q171" s="166"/>
      <c r="R171" s="167">
        <f>R172+R182+R197+R263+R278</f>
        <v>1.8850565</v>
      </c>
      <c r="S171" s="166"/>
      <c r="T171" s="168">
        <f>T172+T182+T197+T263+T278</f>
        <v>0.811725</v>
      </c>
      <c r="AR171" s="169" t="s">
        <v>88</v>
      </c>
      <c r="AT171" s="170" t="s">
        <v>77</v>
      </c>
      <c r="AU171" s="170" t="s">
        <v>78</v>
      </c>
      <c r="AY171" s="169" t="s">
        <v>142</v>
      </c>
      <c r="BK171" s="171">
        <f>BK172+BK182+BK197+BK263+BK278</f>
        <v>0</v>
      </c>
    </row>
    <row r="172" spans="2:63" s="10" customFormat="1" ht="22.9" customHeight="1">
      <c r="B172" s="158"/>
      <c r="C172" s="159"/>
      <c r="D172" s="160" t="s">
        <v>77</v>
      </c>
      <c r="E172" s="172" t="s">
        <v>477</v>
      </c>
      <c r="F172" s="172" t="s">
        <v>478</v>
      </c>
      <c r="G172" s="159"/>
      <c r="H172" s="159"/>
      <c r="I172" s="162"/>
      <c r="J172" s="173">
        <f>BK172</f>
        <v>0</v>
      </c>
      <c r="K172" s="159"/>
      <c r="L172" s="164"/>
      <c r="M172" s="165"/>
      <c r="N172" s="166"/>
      <c r="O172" s="166"/>
      <c r="P172" s="167">
        <f>SUM(P173:P181)</f>
        <v>0</v>
      </c>
      <c r="Q172" s="166"/>
      <c r="R172" s="167">
        <f>SUM(R173:R181)</f>
        <v>0</v>
      </c>
      <c r="S172" s="166"/>
      <c r="T172" s="168">
        <f>SUM(T173:T181)</f>
        <v>0.18496500000000002</v>
      </c>
      <c r="AR172" s="169" t="s">
        <v>88</v>
      </c>
      <c r="AT172" s="170" t="s">
        <v>77</v>
      </c>
      <c r="AU172" s="170" t="s">
        <v>86</v>
      </c>
      <c r="AY172" s="169" t="s">
        <v>142</v>
      </c>
      <c r="BK172" s="171">
        <f>SUM(BK173:BK181)</f>
        <v>0</v>
      </c>
    </row>
    <row r="173" spans="2:65" s="1" customFormat="1" ht="16.5" customHeight="1">
      <c r="B173" s="34"/>
      <c r="C173" s="174" t="s">
        <v>343</v>
      </c>
      <c r="D173" s="174" t="s">
        <v>147</v>
      </c>
      <c r="E173" s="175" t="s">
        <v>868</v>
      </c>
      <c r="F173" s="176" t="s">
        <v>869</v>
      </c>
      <c r="G173" s="177" t="s">
        <v>257</v>
      </c>
      <c r="H173" s="178">
        <v>104.5</v>
      </c>
      <c r="I173" s="179"/>
      <c r="J173" s="180">
        <f>ROUND(I173*H173,2)</f>
        <v>0</v>
      </c>
      <c r="K173" s="176" t="s">
        <v>151</v>
      </c>
      <c r="L173" s="38"/>
      <c r="M173" s="181" t="s">
        <v>19</v>
      </c>
      <c r="N173" s="182" t="s">
        <v>49</v>
      </c>
      <c r="O173" s="60"/>
      <c r="P173" s="183">
        <f>O173*H173</f>
        <v>0</v>
      </c>
      <c r="Q173" s="183">
        <v>0</v>
      </c>
      <c r="R173" s="183">
        <f>Q173*H173</f>
        <v>0</v>
      </c>
      <c r="S173" s="183">
        <v>0.00177</v>
      </c>
      <c r="T173" s="184">
        <f>S173*H173</f>
        <v>0.18496500000000002</v>
      </c>
      <c r="AR173" s="17" t="s">
        <v>301</v>
      </c>
      <c r="AT173" s="17" t="s">
        <v>147</v>
      </c>
      <c r="AU173" s="17" t="s">
        <v>88</v>
      </c>
      <c r="AY173" s="17" t="s">
        <v>142</v>
      </c>
      <c r="BE173" s="185">
        <f>IF(N173="základní",J173,0)</f>
        <v>0</v>
      </c>
      <c r="BF173" s="185">
        <f>IF(N173="snížená",J173,0)</f>
        <v>0</v>
      </c>
      <c r="BG173" s="185">
        <f>IF(N173="zákl. přenesená",J173,0)</f>
        <v>0</v>
      </c>
      <c r="BH173" s="185">
        <f>IF(N173="sníž. přenesená",J173,0)</f>
        <v>0</v>
      </c>
      <c r="BI173" s="185">
        <f>IF(N173="nulová",J173,0)</f>
        <v>0</v>
      </c>
      <c r="BJ173" s="17" t="s">
        <v>86</v>
      </c>
      <c r="BK173" s="185">
        <f>ROUND(I173*H173,2)</f>
        <v>0</v>
      </c>
      <c r="BL173" s="17" t="s">
        <v>301</v>
      </c>
      <c r="BM173" s="17" t="s">
        <v>870</v>
      </c>
    </row>
    <row r="174" spans="2:51" s="11" customFormat="1" ht="11.25">
      <c r="B174" s="186"/>
      <c r="C174" s="187"/>
      <c r="D174" s="188" t="s">
        <v>155</v>
      </c>
      <c r="E174" s="189" t="s">
        <v>19</v>
      </c>
      <c r="F174" s="190" t="s">
        <v>871</v>
      </c>
      <c r="G174" s="187"/>
      <c r="H174" s="189" t="s">
        <v>19</v>
      </c>
      <c r="I174" s="191"/>
      <c r="J174" s="187"/>
      <c r="K174" s="187"/>
      <c r="L174" s="192"/>
      <c r="M174" s="193"/>
      <c r="N174" s="194"/>
      <c r="O174" s="194"/>
      <c r="P174" s="194"/>
      <c r="Q174" s="194"/>
      <c r="R174" s="194"/>
      <c r="S174" s="194"/>
      <c r="T174" s="195"/>
      <c r="AT174" s="196" t="s">
        <v>155</v>
      </c>
      <c r="AU174" s="196" t="s">
        <v>88</v>
      </c>
      <c r="AV174" s="11" t="s">
        <v>86</v>
      </c>
      <c r="AW174" s="11" t="s">
        <v>38</v>
      </c>
      <c r="AX174" s="11" t="s">
        <v>78</v>
      </c>
      <c r="AY174" s="196" t="s">
        <v>142</v>
      </c>
    </row>
    <row r="175" spans="2:51" s="11" customFormat="1" ht="11.25">
      <c r="B175" s="186"/>
      <c r="C175" s="187"/>
      <c r="D175" s="188" t="s">
        <v>155</v>
      </c>
      <c r="E175" s="189" t="s">
        <v>19</v>
      </c>
      <c r="F175" s="190" t="s">
        <v>166</v>
      </c>
      <c r="G175" s="187"/>
      <c r="H175" s="189" t="s">
        <v>19</v>
      </c>
      <c r="I175" s="191"/>
      <c r="J175" s="187"/>
      <c r="K175" s="187"/>
      <c r="L175" s="192"/>
      <c r="M175" s="193"/>
      <c r="N175" s="194"/>
      <c r="O175" s="194"/>
      <c r="P175" s="194"/>
      <c r="Q175" s="194"/>
      <c r="R175" s="194"/>
      <c r="S175" s="194"/>
      <c r="T175" s="195"/>
      <c r="AT175" s="196" t="s">
        <v>155</v>
      </c>
      <c r="AU175" s="196" t="s">
        <v>88</v>
      </c>
      <c r="AV175" s="11" t="s">
        <v>86</v>
      </c>
      <c r="AW175" s="11" t="s">
        <v>38</v>
      </c>
      <c r="AX175" s="11" t="s">
        <v>78</v>
      </c>
      <c r="AY175" s="196" t="s">
        <v>142</v>
      </c>
    </row>
    <row r="176" spans="2:51" s="12" customFormat="1" ht="11.25">
      <c r="B176" s="197"/>
      <c r="C176" s="198"/>
      <c r="D176" s="188" t="s">
        <v>155</v>
      </c>
      <c r="E176" s="199" t="s">
        <v>19</v>
      </c>
      <c r="F176" s="200" t="s">
        <v>872</v>
      </c>
      <c r="G176" s="198"/>
      <c r="H176" s="201">
        <v>38.7</v>
      </c>
      <c r="I176" s="202"/>
      <c r="J176" s="198"/>
      <c r="K176" s="198"/>
      <c r="L176" s="203"/>
      <c r="M176" s="204"/>
      <c r="N176" s="205"/>
      <c r="O176" s="205"/>
      <c r="P176" s="205"/>
      <c r="Q176" s="205"/>
      <c r="R176" s="205"/>
      <c r="S176" s="205"/>
      <c r="T176" s="206"/>
      <c r="AT176" s="207" t="s">
        <v>155</v>
      </c>
      <c r="AU176" s="207" t="s">
        <v>88</v>
      </c>
      <c r="AV176" s="12" t="s">
        <v>88</v>
      </c>
      <c r="AW176" s="12" t="s">
        <v>38</v>
      </c>
      <c r="AX176" s="12" t="s">
        <v>78</v>
      </c>
      <c r="AY176" s="207" t="s">
        <v>142</v>
      </c>
    </row>
    <row r="177" spans="2:51" s="11" customFormat="1" ht="11.25">
      <c r="B177" s="186"/>
      <c r="C177" s="187"/>
      <c r="D177" s="188" t="s">
        <v>155</v>
      </c>
      <c r="E177" s="189" t="s">
        <v>19</v>
      </c>
      <c r="F177" s="190" t="s">
        <v>164</v>
      </c>
      <c r="G177" s="187"/>
      <c r="H177" s="189" t="s">
        <v>19</v>
      </c>
      <c r="I177" s="191"/>
      <c r="J177" s="187"/>
      <c r="K177" s="187"/>
      <c r="L177" s="192"/>
      <c r="M177" s="193"/>
      <c r="N177" s="194"/>
      <c r="O177" s="194"/>
      <c r="P177" s="194"/>
      <c r="Q177" s="194"/>
      <c r="R177" s="194"/>
      <c r="S177" s="194"/>
      <c r="T177" s="195"/>
      <c r="AT177" s="196" t="s">
        <v>155</v>
      </c>
      <c r="AU177" s="196" t="s">
        <v>88</v>
      </c>
      <c r="AV177" s="11" t="s">
        <v>86</v>
      </c>
      <c r="AW177" s="11" t="s">
        <v>38</v>
      </c>
      <c r="AX177" s="11" t="s">
        <v>78</v>
      </c>
      <c r="AY177" s="196" t="s">
        <v>142</v>
      </c>
    </row>
    <row r="178" spans="2:51" s="12" customFormat="1" ht="11.25">
      <c r="B178" s="197"/>
      <c r="C178" s="198"/>
      <c r="D178" s="188" t="s">
        <v>155</v>
      </c>
      <c r="E178" s="199" t="s">
        <v>19</v>
      </c>
      <c r="F178" s="200" t="s">
        <v>873</v>
      </c>
      <c r="G178" s="198"/>
      <c r="H178" s="201">
        <v>65.8</v>
      </c>
      <c r="I178" s="202"/>
      <c r="J178" s="198"/>
      <c r="K178" s="198"/>
      <c r="L178" s="203"/>
      <c r="M178" s="204"/>
      <c r="N178" s="205"/>
      <c r="O178" s="205"/>
      <c r="P178" s="205"/>
      <c r="Q178" s="205"/>
      <c r="R178" s="205"/>
      <c r="S178" s="205"/>
      <c r="T178" s="206"/>
      <c r="AT178" s="207" t="s">
        <v>155</v>
      </c>
      <c r="AU178" s="207" t="s">
        <v>88</v>
      </c>
      <c r="AV178" s="12" t="s">
        <v>88</v>
      </c>
      <c r="AW178" s="12" t="s">
        <v>38</v>
      </c>
      <c r="AX178" s="12" t="s">
        <v>78</v>
      </c>
      <c r="AY178" s="207" t="s">
        <v>142</v>
      </c>
    </row>
    <row r="179" spans="2:51" s="14" customFormat="1" ht="11.25">
      <c r="B179" s="219"/>
      <c r="C179" s="220"/>
      <c r="D179" s="188" t="s">
        <v>155</v>
      </c>
      <c r="E179" s="221" t="s">
        <v>19</v>
      </c>
      <c r="F179" s="222" t="s">
        <v>207</v>
      </c>
      <c r="G179" s="220"/>
      <c r="H179" s="223">
        <v>104.5</v>
      </c>
      <c r="I179" s="224"/>
      <c r="J179" s="220"/>
      <c r="K179" s="220"/>
      <c r="L179" s="225"/>
      <c r="M179" s="226"/>
      <c r="N179" s="227"/>
      <c r="O179" s="227"/>
      <c r="P179" s="227"/>
      <c r="Q179" s="227"/>
      <c r="R179" s="227"/>
      <c r="S179" s="227"/>
      <c r="T179" s="228"/>
      <c r="AT179" s="229" t="s">
        <v>155</v>
      </c>
      <c r="AU179" s="229" t="s">
        <v>88</v>
      </c>
      <c r="AV179" s="14" t="s">
        <v>152</v>
      </c>
      <c r="AW179" s="14" t="s">
        <v>38</v>
      </c>
      <c r="AX179" s="14" t="s">
        <v>86</v>
      </c>
      <c r="AY179" s="229" t="s">
        <v>142</v>
      </c>
    </row>
    <row r="180" spans="2:65" s="1" customFormat="1" ht="22.5" customHeight="1">
      <c r="B180" s="34"/>
      <c r="C180" s="174" t="s">
        <v>352</v>
      </c>
      <c r="D180" s="174" t="s">
        <v>147</v>
      </c>
      <c r="E180" s="175" t="s">
        <v>492</v>
      </c>
      <c r="F180" s="176" t="s">
        <v>493</v>
      </c>
      <c r="G180" s="177" t="s">
        <v>461</v>
      </c>
      <c r="H180" s="242"/>
      <c r="I180" s="179"/>
      <c r="J180" s="180">
        <f>ROUND(I180*H180,2)</f>
        <v>0</v>
      </c>
      <c r="K180" s="176" t="s">
        <v>151</v>
      </c>
      <c r="L180" s="38"/>
      <c r="M180" s="181" t="s">
        <v>19</v>
      </c>
      <c r="N180" s="182" t="s">
        <v>49</v>
      </c>
      <c r="O180" s="60"/>
      <c r="P180" s="183">
        <f>O180*H180</f>
        <v>0</v>
      </c>
      <c r="Q180" s="183">
        <v>0</v>
      </c>
      <c r="R180" s="183">
        <f>Q180*H180</f>
        <v>0</v>
      </c>
      <c r="S180" s="183">
        <v>0</v>
      </c>
      <c r="T180" s="184">
        <f>S180*H180</f>
        <v>0</v>
      </c>
      <c r="AR180" s="17" t="s">
        <v>301</v>
      </c>
      <c r="AT180" s="17" t="s">
        <v>147</v>
      </c>
      <c r="AU180" s="17" t="s">
        <v>88</v>
      </c>
      <c r="AY180" s="17" t="s">
        <v>142</v>
      </c>
      <c r="BE180" s="185">
        <f>IF(N180="základní",J180,0)</f>
        <v>0</v>
      </c>
      <c r="BF180" s="185">
        <f>IF(N180="snížená",J180,0)</f>
        <v>0</v>
      </c>
      <c r="BG180" s="185">
        <f>IF(N180="zákl. přenesená",J180,0)</f>
        <v>0</v>
      </c>
      <c r="BH180" s="185">
        <f>IF(N180="sníž. přenesená",J180,0)</f>
        <v>0</v>
      </c>
      <c r="BI180" s="185">
        <f>IF(N180="nulová",J180,0)</f>
        <v>0</v>
      </c>
      <c r="BJ180" s="17" t="s">
        <v>86</v>
      </c>
      <c r="BK180" s="185">
        <f>ROUND(I180*H180,2)</f>
        <v>0</v>
      </c>
      <c r="BL180" s="17" t="s">
        <v>301</v>
      </c>
      <c r="BM180" s="17" t="s">
        <v>874</v>
      </c>
    </row>
    <row r="181" spans="2:47" s="1" customFormat="1" ht="78">
      <c r="B181" s="34"/>
      <c r="C181" s="35"/>
      <c r="D181" s="188" t="s">
        <v>214</v>
      </c>
      <c r="E181" s="35"/>
      <c r="F181" s="230" t="s">
        <v>495</v>
      </c>
      <c r="G181" s="35"/>
      <c r="H181" s="35"/>
      <c r="I181" s="103"/>
      <c r="J181" s="35"/>
      <c r="K181" s="35"/>
      <c r="L181" s="38"/>
      <c r="M181" s="231"/>
      <c r="N181" s="60"/>
      <c r="O181" s="60"/>
      <c r="P181" s="60"/>
      <c r="Q181" s="60"/>
      <c r="R181" s="60"/>
      <c r="S181" s="60"/>
      <c r="T181" s="61"/>
      <c r="AT181" s="17" t="s">
        <v>214</v>
      </c>
      <c r="AU181" s="17" t="s">
        <v>88</v>
      </c>
    </row>
    <row r="182" spans="2:63" s="10" customFormat="1" ht="22.9" customHeight="1">
      <c r="B182" s="158"/>
      <c r="C182" s="159"/>
      <c r="D182" s="160" t="s">
        <v>77</v>
      </c>
      <c r="E182" s="172" t="s">
        <v>496</v>
      </c>
      <c r="F182" s="172" t="s">
        <v>497</v>
      </c>
      <c r="G182" s="159"/>
      <c r="H182" s="159"/>
      <c r="I182" s="162"/>
      <c r="J182" s="173">
        <f>BK182</f>
        <v>0</v>
      </c>
      <c r="K182" s="159"/>
      <c r="L182" s="164"/>
      <c r="M182" s="165"/>
      <c r="N182" s="166"/>
      <c r="O182" s="166"/>
      <c r="P182" s="167">
        <f>SUM(P183:P196)</f>
        <v>0</v>
      </c>
      <c r="Q182" s="166"/>
      <c r="R182" s="167">
        <f>SUM(R183:R196)</f>
        <v>0</v>
      </c>
      <c r="S182" s="166"/>
      <c r="T182" s="168">
        <f>SUM(T183:T196)</f>
        <v>0</v>
      </c>
      <c r="AR182" s="169" t="s">
        <v>88</v>
      </c>
      <c r="AT182" s="170" t="s">
        <v>77</v>
      </c>
      <c r="AU182" s="170" t="s">
        <v>86</v>
      </c>
      <c r="AY182" s="169" t="s">
        <v>142</v>
      </c>
      <c r="BK182" s="171">
        <f>SUM(BK183:BK196)</f>
        <v>0</v>
      </c>
    </row>
    <row r="183" spans="2:65" s="1" customFormat="1" ht="33.75" customHeight="1">
      <c r="B183" s="34"/>
      <c r="C183" s="174" t="s">
        <v>358</v>
      </c>
      <c r="D183" s="174" t="s">
        <v>147</v>
      </c>
      <c r="E183" s="175" t="s">
        <v>875</v>
      </c>
      <c r="F183" s="176" t="s">
        <v>876</v>
      </c>
      <c r="G183" s="177" t="s">
        <v>513</v>
      </c>
      <c r="H183" s="178">
        <v>18</v>
      </c>
      <c r="I183" s="179"/>
      <c r="J183" s="180">
        <f>ROUND(I183*H183,2)</f>
        <v>0</v>
      </c>
      <c r="K183" s="176" t="s">
        <v>469</v>
      </c>
      <c r="L183" s="38"/>
      <c r="M183" s="181" t="s">
        <v>19</v>
      </c>
      <c r="N183" s="182" t="s">
        <v>49</v>
      </c>
      <c r="O183" s="60"/>
      <c r="P183" s="183">
        <f>O183*H183</f>
        <v>0</v>
      </c>
      <c r="Q183" s="183">
        <v>0</v>
      </c>
      <c r="R183" s="183">
        <f>Q183*H183</f>
        <v>0</v>
      </c>
      <c r="S183" s="183">
        <v>0</v>
      </c>
      <c r="T183" s="184">
        <f>S183*H183</f>
        <v>0</v>
      </c>
      <c r="AR183" s="17" t="s">
        <v>301</v>
      </c>
      <c r="AT183" s="17" t="s">
        <v>147</v>
      </c>
      <c r="AU183" s="17" t="s">
        <v>88</v>
      </c>
      <c r="AY183" s="17" t="s">
        <v>142</v>
      </c>
      <c r="BE183" s="185">
        <f>IF(N183="základní",J183,0)</f>
        <v>0</v>
      </c>
      <c r="BF183" s="185">
        <f>IF(N183="snížená",J183,0)</f>
        <v>0</v>
      </c>
      <c r="BG183" s="185">
        <f>IF(N183="zákl. přenesená",J183,0)</f>
        <v>0</v>
      </c>
      <c r="BH183" s="185">
        <f>IF(N183="sníž. přenesená",J183,0)</f>
        <v>0</v>
      </c>
      <c r="BI183" s="185">
        <f>IF(N183="nulová",J183,0)</f>
        <v>0</v>
      </c>
      <c r="BJ183" s="17" t="s">
        <v>86</v>
      </c>
      <c r="BK183" s="185">
        <f>ROUND(I183*H183,2)</f>
        <v>0</v>
      </c>
      <c r="BL183" s="17" t="s">
        <v>301</v>
      </c>
      <c r="BM183" s="17" t="s">
        <v>877</v>
      </c>
    </row>
    <row r="184" spans="2:51" s="11" customFormat="1" ht="11.25">
      <c r="B184" s="186"/>
      <c r="C184" s="187"/>
      <c r="D184" s="188" t="s">
        <v>155</v>
      </c>
      <c r="E184" s="189" t="s">
        <v>19</v>
      </c>
      <c r="F184" s="190" t="s">
        <v>878</v>
      </c>
      <c r="G184" s="187"/>
      <c r="H184" s="189" t="s">
        <v>19</v>
      </c>
      <c r="I184" s="191"/>
      <c r="J184" s="187"/>
      <c r="K184" s="187"/>
      <c r="L184" s="192"/>
      <c r="M184" s="193"/>
      <c r="N184" s="194"/>
      <c r="O184" s="194"/>
      <c r="P184" s="194"/>
      <c r="Q184" s="194"/>
      <c r="R184" s="194"/>
      <c r="S184" s="194"/>
      <c r="T184" s="195"/>
      <c r="AT184" s="196" t="s">
        <v>155</v>
      </c>
      <c r="AU184" s="196" t="s">
        <v>88</v>
      </c>
      <c r="AV184" s="11" t="s">
        <v>86</v>
      </c>
      <c r="AW184" s="11" t="s">
        <v>38</v>
      </c>
      <c r="AX184" s="11" t="s">
        <v>78</v>
      </c>
      <c r="AY184" s="196" t="s">
        <v>142</v>
      </c>
    </row>
    <row r="185" spans="2:51" s="11" customFormat="1" ht="11.25">
      <c r="B185" s="186"/>
      <c r="C185" s="187"/>
      <c r="D185" s="188" t="s">
        <v>155</v>
      </c>
      <c r="E185" s="189" t="s">
        <v>19</v>
      </c>
      <c r="F185" s="190" t="s">
        <v>166</v>
      </c>
      <c r="G185" s="187"/>
      <c r="H185" s="189" t="s">
        <v>19</v>
      </c>
      <c r="I185" s="191"/>
      <c r="J185" s="187"/>
      <c r="K185" s="187"/>
      <c r="L185" s="192"/>
      <c r="M185" s="193"/>
      <c r="N185" s="194"/>
      <c r="O185" s="194"/>
      <c r="P185" s="194"/>
      <c r="Q185" s="194"/>
      <c r="R185" s="194"/>
      <c r="S185" s="194"/>
      <c r="T185" s="195"/>
      <c r="AT185" s="196" t="s">
        <v>155</v>
      </c>
      <c r="AU185" s="196" t="s">
        <v>88</v>
      </c>
      <c r="AV185" s="11" t="s">
        <v>86</v>
      </c>
      <c r="AW185" s="11" t="s">
        <v>38</v>
      </c>
      <c r="AX185" s="11" t="s">
        <v>78</v>
      </c>
      <c r="AY185" s="196" t="s">
        <v>142</v>
      </c>
    </row>
    <row r="186" spans="2:51" s="12" customFormat="1" ht="11.25">
      <c r="B186" s="197"/>
      <c r="C186" s="198"/>
      <c r="D186" s="188" t="s">
        <v>155</v>
      </c>
      <c r="E186" s="199" t="s">
        <v>19</v>
      </c>
      <c r="F186" s="200" t="s">
        <v>879</v>
      </c>
      <c r="G186" s="198"/>
      <c r="H186" s="201">
        <v>18</v>
      </c>
      <c r="I186" s="202"/>
      <c r="J186" s="198"/>
      <c r="K186" s="198"/>
      <c r="L186" s="203"/>
      <c r="M186" s="204"/>
      <c r="N186" s="205"/>
      <c r="O186" s="205"/>
      <c r="P186" s="205"/>
      <c r="Q186" s="205"/>
      <c r="R186" s="205"/>
      <c r="S186" s="205"/>
      <c r="T186" s="206"/>
      <c r="AT186" s="207" t="s">
        <v>155</v>
      </c>
      <c r="AU186" s="207" t="s">
        <v>88</v>
      </c>
      <c r="AV186" s="12" t="s">
        <v>88</v>
      </c>
      <c r="AW186" s="12" t="s">
        <v>38</v>
      </c>
      <c r="AX186" s="12" t="s">
        <v>86</v>
      </c>
      <c r="AY186" s="207" t="s">
        <v>142</v>
      </c>
    </row>
    <row r="187" spans="2:65" s="1" customFormat="1" ht="33.75" customHeight="1">
      <c r="B187" s="34"/>
      <c r="C187" s="174" t="s">
        <v>363</v>
      </c>
      <c r="D187" s="174" t="s">
        <v>147</v>
      </c>
      <c r="E187" s="175" t="s">
        <v>880</v>
      </c>
      <c r="F187" s="176" t="s">
        <v>881</v>
      </c>
      <c r="G187" s="177" t="s">
        <v>150</v>
      </c>
      <c r="H187" s="178">
        <v>62.676</v>
      </c>
      <c r="I187" s="179"/>
      <c r="J187" s="180">
        <f>ROUND(I187*H187,2)</f>
        <v>0</v>
      </c>
      <c r="K187" s="176" t="s">
        <v>469</v>
      </c>
      <c r="L187" s="38"/>
      <c r="M187" s="181" t="s">
        <v>19</v>
      </c>
      <c r="N187" s="182" t="s">
        <v>49</v>
      </c>
      <c r="O187" s="60"/>
      <c r="P187" s="183">
        <f>O187*H187</f>
        <v>0</v>
      </c>
      <c r="Q187" s="183">
        <v>0</v>
      </c>
      <c r="R187" s="183">
        <f>Q187*H187</f>
        <v>0</v>
      </c>
      <c r="S187" s="183">
        <v>0</v>
      </c>
      <c r="T187" s="184">
        <f>S187*H187</f>
        <v>0</v>
      </c>
      <c r="AR187" s="17" t="s">
        <v>301</v>
      </c>
      <c r="AT187" s="17" t="s">
        <v>147</v>
      </c>
      <c r="AU187" s="17" t="s">
        <v>88</v>
      </c>
      <c r="AY187" s="17" t="s">
        <v>142</v>
      </c>
      <c r="BE187" s="185">
        <f>IF(N187="základní",J187,0)</f>
        <v>0</v>
      </c>
      <c r="BF187" s="185">
        <f>IF(N187="snížená",J187,0)</f>
        <v>0</v>
      </c>
      <c r="BG187" s="185">
        <f>IF(N187="zákl. přenesená",J187,0)</f>
        <v>0</v>
      </c>
      <c r="BH187" s="185">
        <f>IF(N187="sníž. přenesená",J187,0)</f>
        <v>0</v>
      </c>
      <c r="BI187" s="185">
        <f>IF(N187="nulová",J187,0)</f>
        <v>0</v>
      </c>
      <c r="BJ187" s="17" t="s">
        <v>86</v>
      </c>
      <c r="BK187" s="185">
        <f>ROUND(I187*H187,2)</f>
        <v>0</v>
      </c>
      <c r="BL187" s="17" t="s">
        <v>301</v>
      </c>
      <c r="BM187" s="17" t="s">
        <v>882</v>
      </c>
    </row>
    <row r="188" spans="2:51" s="11" customFormat="1" ht="11.25">
      <c r="B188" s="186"/>
      <c r="C188" s="187"/>
      <c r="D188" s="188" t="s">
        <v>155</v>
      </c>
      <c r="E188" s="189" t="s">
        <v>19</v>
      </c>
      <c r="F188" s="190" t="s">
        <v>878</v>
      </c>
      <c r="G188" s="187"/>
      <c r="H188" s="189" t="s">
        <v>19</v>
      </c>
      <c r="I188" s="191"/>
      <c r="J188" s="187"/>
      <c r="K188" s="187"/>
      <c r="L188" s="192"/>
      <c r="M188" s="193"/>
      <c r="N188" s="194"/>
      <c r="O188" s="194"/>
      <c r="P188" s="194"/>
      <c r="Q188" s="194"/>
      <c r="R188" s="194"/>
      <c r="S188" s="194"/>
      <c r="T188" s="195"/>
      <c r="AT188" s="196" t="s">
        <v>155</v>
      </c>
      <c r="AU188" s="196" t="s">
        <v>88</v>
      </c>
      <c r="AV188" s="11" t="s">
        <v>86</v>
      </c>
      <c r="AW188" s="11" t="s">
        <v>38</v>
      </c>
      <c r="AX188" s="11" t="s">
        <v>78</v>
      </c>
      <c r="AY188" s="196" t="s">
        <v>142</v>
      </c>
    </row>
    <row r="189" spans="2:51" s="11" customFormat="1" ht="11.25">
      <c r="B189" s="186"/>
      <c r="C189" s="187"/>
      <c r="D189" s="188" t="s">
        <v>155</v>
      </c>
      <c r="E189" s="189" t="s">
        <v>19</v>
      </c>
      <c r="F189" s="190" t="s">
        <v>166</v>
      </c>
      <c r="G189" s="187"/>
      <c r="H189" s="189" t="s">
        <v>19</v>
      </c>
      <c r="I189" s="191"/>
      <c r="J189" s="187"/>
      <c r="K189" s="187"/>
      <c r="L189" s="192"/>
      <c r="M189" s="193"/>
      <c r="N189" s="194"/>
      <c r="O189" s="194"/>
      <c r="P189" s="194"/>
      <c r="Q189" s="194"/>
      <c r="R189" s="194"/>
      <c r="S189" s="194"/>
      <c r="T189" s="195"/>
      <c r="AT189" s="196" t="s">
        <v>155</v>
      </c>
      <c r="AU189" s="196" t="s">
        <v>88</v>
      </c>
      <c r="AV189" s="11" t="s">
        <v>86</v>
      </c>
      <c r="AW189" s="11" t="s">
        <v>38</v>
      </c>
      <c r="AX189" s="11" t="s">
        <v>78</v>
      </c>
      <c r="AY189" s="196" t="s">
        <v>142</v>
      </c>
    </row>
    <row r="190" spans="2:51" s="12" customFormat="1" ht="11.25">
      <c r="B190" s="197"/>
      <c r="C190" s="198"/>
      <c r="D190" s="188" t="s">
        <v>155</v>
      </c>
      <c r="E190" s="199" t="s">
        <v>19</v>
      </c>
      <c r="F190" s="200" t="s">
        <v>883</v>
      </c>
      <c r="G190" s="198"/>
      <c r="H190" s="201">
        <v>21.828</v>
      </c>
      <c r="I190" s="202"/>
      <c r="J190" s="198"/>
      <c r="K190" s="198"/>
      <c r="L190" s="203"/>
      <c r="M190" s="204"/>
      <c r="N190" s="205"/>
      <c r="O190" s="205"/>
      <c r="P190" s="205"/>
      <c r="Q190" s="205"/>
      <c r="R190" s="205"/>
      <c r="S190" s="205"/>
      <c r="T190" s="206"/>
      <c r="AT190" s="207" t="s">
        <v>155</v>
      </c>
      <c r="AU190" s="207" t="s">
        <v>88</v>
      </c>
      <c r="AV190" s="12" t="s">
        <v>88</v>
      </c>
      <c r="AW190" s="12" t="s">
        <v>38</v>
      </c>
      <c r="AX190" s="12" t="s">
        <v>78</v>
      </c>
      <c r="AY190" s="207" t="s">
        <v>142</v>
      </c>
    </row>
    <row r="191" spans="2:51" s="11" customFormat="1" ht="11.25">
      <c r="B191" s="186"/>
      <c r="C191" s="187"/>
      <c r="D191" s="188" t="s">
        <v>155</v>
      </c>
      <c r="E191" s="189" t="s">
        <v>19</v>
      </c>
      <c r="F191" s="190" t="s">
        <v>164</v>
      </c>
      <c r="G191" s="187"/>
      <c r="H191" s="189" t="s">
        <v>19</v>
      </c>
      <c r="I191" s="191"/>
      <c r="J191" s="187"/>
      <c r="K191" s="187"/>
      <c r="L191" s="192"/>
      <c r="M191" s="193"/>
      <c r="N191" s="194"/>
      <c r="O191" s="194"/>
      <c r="P191" s="194"/>
      <c r="Q191" s="194"/>
      <c r="R191" s="194"/>
      <c r="S191" s="194"/>
      <c r="T191" s="195"/>
      <c r="AT191" s="196" t="s">
        <v>155</v>
      </c>
      <c r="AU191" s="196" t="s">
        <v>88</v>
      </c>
      <c r="AV191" s="11" t="s">
        <v>86</v>
      </c>
      <c r="AW191" s="11" t="s">
        <v>38</v>
      </c>
      <c r="AX191" s="11" t="s">
        <v>78</v>
      </c>
      <c r="AY191" s="196" t="s">
        <v>142</v>
      </c>
    </row>
    <row r="192" spans="2:51" s="12" customFormat="1" ht="11.25">
      <c r="B192" s="197"/>
      <c r="C192" s="198"/>
      <c r="D192" s="188" t="s">
        <v>155</v>
      </c>
      <c r="E192" s="199" t="s">
        <v>19</v>
      </c>
      <c r="F192" s="200" t="s">
        <v>884</v>
      </c>
      <c r="G192" s="198"/>
      <c r="H192" s="201">
        <v>40.848</v>
      </c>
      <c r="I192" s="202"/>
      <c r="J192" s="198"/>
      <c r="K192" s="198"/>
      <c r="L192" s="203"/>
      <c r="M192" s="204"/>
      <c r="N192" s="205"/>
      <c r="O192" s="205"/>
      <c r="P192" s="205"/>
      <c r="Q192" s="205"/>
      <c r="R192" s="205"/>
      <c r="S192" s="205"/>
      <c r="T192" s="206"/>
      <c r="AT192" s="207" t="s">
        <v>155</v>
      </c>
      <c r="AU192" s="207" t="s">
        <v>88</v>
      </c>
      <c r="AV192" s="12" t="s">
        <v>88</v>
      </c>
      <c r="AW192" s="12" t="s">
        <v>38</v>
      </c>
      <c r="AX192" s="12" t="s">
        <v>78</v>
      </c>
      <c r="AY192" s="207" t="s">
        <v>142</v>
      </c>
    </row>
    <row r="193" spans="2:51" s="14" customFormat="1" ht="11.25">
      <c r="B193" s="219"/>
      <c r="C193" s="220"/>
      <c r="D193" s="188" t="s">
        <v>155</v>
      </c>
      <c r="E193" s="221" t="s">
        <v>19</v>
      </c>
      <c r="F193" s="222" t="s">
        <v>207</v>
      </c>
      <c r="G193" s="220"/>
      <c r="H193" s="223">
        <v>62.676</v>
      </c>
      <c r="I193" s="224"/>
      <c r="J193" s="220"/>
      <c r="K193" s="220"/>
      <c r="L193" s="225"/>
      <c r="M193" s="226"/>
      <c r="N193" s="227"/>
      <c r="O193" s="227"/>
      <c r="P193" s="227"/>
      <c r="Q193" s="227"/>
      <c r="R193" s="227"/>
      <c r="S193" s="227"/>
      <c r="T193" s="228"/>
      <c r="AT193" s="229" t="s">
        <v>155</v>
      </c>
      <c r="AU193" s="229" t="s">
        <v>88</v>
      </c>
      <c r="AV193" s="14" t="s">
        <v>152</v>
      </c>
      <c r="AW193" s="14" t="s">
        <v>38</v>
      </c>
      <c r="AX193" s="14" t="s">
        <v>86</v>
      </c>
      <c r="AY193" s="229" t="s">
        <v>142</v>
      </c>
    </row>
    <row r="194" spans="2:65" s="1" customFormat="1" ht="45" customHeight="1">
      <c r="B194" s="34"/>
      <c r="C194" s="174" t="s">
        <v>368</v>
      </c>
      <c r="D194" s="174" t="s">
        <v>147</v>
      </c>
      <c r="E194" s="175" t="s">
        <v>885</v>
      </c>
      <c r="F194" s="176" t="s">
        <v>886</v>
      </c>
      <c r="G194" s="177" t="s">
        <v>529</v>
      </c>
      <c r="H194" s="178">
        <v>2</v>
      </c>
      <c r="I194" s="179"/>
      <c r="J194" s="180">
        <f>ROUND(I194*H194,2)</f>
        <v>0</v>
      </c>
      <c r="K194" s="176" t="s">
        <v>469</v>
      </c>
      <c r="L194" s="38"/>
      <c r="M194" s="181" t="s">
        <v>19</v>
      </c>
      <c r="N194" s="182" t="s">
        <v>49</v>
      </c>
      <c r="O194" s="60"/>
      <c r="P194" s="183">
        <f>O194*H194</f>
        <v>0</v>
      </c>
      <c r="Q194" s="183">
        <v>0</v>
      </c>
      <c r="R194" s="183">
        <f>Q194*H194</f>
        <v>0</v>
      </c>
      <c r="S194" s="183">
        <v>0</v>
      </c>
      <c r="T194" s="184">
        <f>S194*H194</f>
        <v>0</v>
      </c>
      <c r="AR194" s="17" t="s">
        <v>301</v>
      </c>
      <c r="AT194" s="17" t="s">
        <v>147</v>
      </c>
      <c r="AU194" s="17" t="s">
        <v>88</v>
      </c>
      <c r="AY194" s="17" t="s">
        <v>142</v>
      </c>
      <c r="BE194" s="185">
        <f>IF(N194="základní",J194,0)</f>
        <v>0</v>
      </c>
      <c r="BF194" s="185">
        <f>IF(N194="snížená",J194,0)</f>
        <v>0</v>
      </c>
      <c r="BG194" s="185">
        <f>IF(N194="zákl. přenesená",J194,0)</f>
        <v>0</v>
      </c>
      <c r="BH194" s="185">
        <f>IF(N194="sníž. přenesená",J194,0)</f>
        <v>0</v>
      </c>
      <c r="BI194" s="185">
        <f>IF(N194="nulová",J194,0)</f>
        <v>0</v>
      </c>
      <c r="BJ194" s="17" t="s">
        <v>86</v>
      </c>
      <c r="BK194" s="185">
        <f>ROUND(I194*H194,2)</f>
        <v>0</v>
      </c>
      <c r="BL194" s="17" t="s">
        <v>301</v>
      </c>
      <c r="BM194" s="17" t="s">
        <v>887</v>
      </c>
    </row>
    <row r="195" spans="2:65" s="1" customFormat="1" ht="22.5" customHeight="1">
      <c r="B195" s="34"/>
      <c r="C195" s="174" t="s">
        <v>372</v>
      </c>
      <c r="D195" s="174" t="s">
        <v>147</v>
      </c>
      <c r="E195" s="175" t="s">
        <v>536</v>
      </c>
      <c r="F195" s="176" t="s">
        <v>537</v>
      </c>
      <c r="G195" s="177" t="s">
        <v>461</v>
      </c>
      <c r="H195" s="242"/>
      <c r="I195" s="179"/>
      <c r="J195" s="180">
        <f>ROUND(I195*H195,2)</f>
        <v>0</v>
      </c>
      <c r="K195" s="176" t="s">
        <v>151</v>
      </c>
      <c r="L195" s="38"/>
      <c r="M195" s="181" t="s">
        <v>19</v>
      </c>
      <c r="N195" s="182" t="s">
        <v>49</v>
      </c>
      <c r="O195" s="60"/>
      <c r="P195" s="183">
        <f>O195*H195</f>
        <v>0</v>
      </c>
      <c r="Q195" s="183">
        <v>0</v>
      </c>
      <c r="R195" s="183">
        <f>Q195*H195</f>
        <v>0</v>
      </c>
      <c r="S195" s="183">
        <v>0</v>
      </c>
      <c r="T195" s="184">
        <f>S195*H195</f>
        <v>0</v>
      </c>
      <c r="AR195" s="17" t="s">
        <v>301</v>
      </c>
      <c r="AT195" s="17" t="s">
        <v>147</v>
      </c>
      <c r="AU195" s="17" t="s">
        <v>88</v>
      </c>
      <c r="AY195" s="17" t="s">
        <v>142</v>
      </c>
      <c r="BE195" s="185">
        <f>IF(N195="základní",J195,0)</f>
        <v>0</v>
      </c>
      <c r="BF195" s="185">
        <f>IF(N195="snížená",J195,0)</f>
        <v>0</v>
      </c>
      <c r="BG195" s="185">
        <f>IF(N195="zákl. přenesená",J195,0)</f>
        <v>0</v>
      </c>
      <c r="BH195" s="185">
        <f>IF(N195="sníž. přenesená",J195,0)</f>
        <v>0</v>
      </c>
      <c r="BI195" s="185">
        <f>IF(N195="nulová",J195,0)</f>
        <v>0</v>
      </c>
      <c r="BJ195" s="17" t="s">
        <v>86</v>
      </c>
      <c r="BK195" s="185">
        <f>ROUND(I195*H195,2)</f>
        <v>0</v>
      </c>
      <c r="BL195" s="17" t="s">
        <v>301</v>
      </c>
      <c r="BM195" s="17" t="s">
        <v>888</v>
      </c>
    </row>
    <row r="196" spans="2:47" s="1" customFormat="1" ht="78">
      <c r="B196" s="34"/>
      <c r="C196" s="35"/>
      <c r="D196" s="188" t="s">
        <v>214</v>
      </c>
      <c r="E196" s="35"/>
      <c r="F196" s="230" t="s">
        <v>539</v>
      </c>
      <c r="G196" s="35"/>
      <c r="H196" s="35"/>
      <c r="I196" s="103"/>
      <c r="J196" s="35"/>
      <c r="K196" s="35"/>
      <c r="L196" s="38"/>
      <c r="M196" s="231"/>
      <c r="N196" s="60"/>
      <c r="O196" s="60"/>
      <c r="P196" s="60"/>
      <c r="Q196" s="60"/>
      <c r="R196" s="60"/>
      <c r="S196" s="60"/>
      <c r="T196" s="61"/>
      <c r="AT196" s="17" t="s">
        <v>214</v>
      </c>
      <c r="AU196" s="17" t="s">
        <v>88</v>
      </c>
    </row>
    <row r="197" spans="2:63" s="10" customFormat="1" ht="22.9" customHeight="1">
      <c r="B197" s="158"/>
      <c r="C197" s="159"/>
      <c r="D197" s="160" t="s">
        <v>77</v>
      </c>
      <c r="E197" s="172" t="s">
        <v>889</v>
      </c>
      <c r="F197" s="172" t="s">
        <v>890</v>
      </c>
      <c r="G197" s="159"/>
      <c r="H197" s="159"/>
      <c r="I197" s="162"/>
      <c r="J197" s="173">
        <f>BK197</f>
        <v>0</v>
      </c>
      <c r="K197" s="159"/>
      <c r="L197" s="164"/>
      <c r="M197" s="165"/>
      <c r="N197" s="166"/>
      <c r="O197" s="166"/>
      <c r="P197" s="167">
        <f>SUM(P198:P262)</f>
        <v>0</v>
      </c>
      <c r="Q197" s="166"/>
      <c r="R197" s="167">
        <f>SUM(R198:R262)</f>
        <v>1.8183855</v>
      </c>
      <c r="S197" s="166"/>
      <c r="T197" s="168">
        <f>SUM(T198:T262)</f>
        <v>0</v>
      </c>
      <c r="AR197" s="169" t="s">
        <v>88</v>
      </c>
      <c r="AT197" s="170" t="s">
        <v>77</v>
      </c>
      <c r="AU197" s="170" t="s">
        <v>86</v>
      </c>
      <c r="AY197" s="169" t="s">
        <v>142</v>
      </c>
      <c r="BK197" s="171">
        <f>SUM(BK198:BK262)</f>
        <v>0</v>
      </c>
    </row>
    <row r="198" spans="2:65" s="1" customFormat="1" ht="16.5" customHeight="1">
      <c r="B198" s="34"/>
      <c r="C198" s="174" t="s">
        <v>378</v>
      </c>
      <c r="D198" s="174" t="s">
        <v>147</v>
      </c>
      <c r="E198" s="175" t="s">
        <v>891</v>
      </c>
      <c r="F198" s="176" t="s">
        <v>892</v>
      </c>
      <c r="G198" s="177" t="s">
        <v>150</v>
      </c>
      <c r="H198" s="178">
        <v>110.31</v>
      </c>
      <c r="I198" s="179"/>
      <c r="J198" s="180">
        <f>ROUND(I198*H198,2)</f>
        <v>0</v>
      </c>
      <c r="K198" s="176" t="s">
        <v>151</v>
      </c>
      <c r="L198" s="38"/>
      <c r="M198" s="181" t="s">
        <v>19</v>
      </c>
      <c r="N198" s="182" t="s">
        <v>49</v>
      </c>
      <c r="O198" s="60"/>
      <c r="P198" s="183">
        <f>O198*H198</f>
        <v>0</v>
      </c>
      <c r="Q198" s="183">
        <v>0.00511</v>
      </c>
      <c r="R198" s="183">
        <f>Q198*H198</f>
        <v>0.5636841</v>
      </c>
      <c r="S198" s="183">
        <v>0</v>
      </c>
      <c r="T198" s="184">
        <f>S198*H198</f>
        <v>0</v>
      </c>
      <c r="AR198" s="17" t="s">
        <v>301</v>
      </c>
      <c r="AT198" s="17" t="s">
        <v>147</v>
      </c>
      <c r="AU198" s="17" t="s">
        <v>88</v>
      </c>
      <c r="AY198" s="17" t="s">
        <v>142</v>
      </c>
      <c r="BE198" s="185">
        <f>IF(N198="základní",J198,0)</f>
        <v>0</v>
      </c>
      <c r="BF198" s="185">
        <f>IF(N198="snížená",J198,0)</f>
        <v>0</v>
      </c>
      <c r="BG198" s="185">
        <f>IF(N198="zákl. přenesená",J198,0)</f>
        <v>0</v>
      </c>
      <c r="BH198" s="185">
        <f>IF(N198="sníž. přenesená",J198,0)</f>
        <v>0</v>
      </c>
      <c r="BI198" s="185">
        <f>IF(N198="nulová",J198,0)</f>
        <v>0</v>
      </c>
      <c r="BJ198" s="17" t="s">
        <v>86</v>
      </c>
      <c r="BK198" s="185">
        <f>ROUND(I198*H198,2)</f>
        <v>0</v>
      </c>
      <c r="BL198" s="17" t="s">
        <v>301</v>
      </c>
      <c r="BM198" s="17" t="s">
        <v>893</v>
      </c>
    </row>
    <row r="199" spans="2:47" s="1" customFormat="1" ht="68.25">
      <c r="B199" s="34"/>
      <c r="C199" s="35"/>
      <c r="D199" s="188" t="s">
        <v>214</v>
      </c>
      <c r="E199" s="35"/>
      <c r="F199" s="230" t="s">
        <v>894</v>
      </c>
      <c r="G199" s="35"/>
      <c r="H199" s="35"/>
      <c r="I199" s="103"/>
      <c r="J199" s="35"/>
      <c r="K199" s="35"/>
      <c r="L199" s="38"/>
      <c r="M199" s="231"/>
      <c r="N199" s="60"/>
      <c r="O199" s="60"/>
      <c r="P199" s="60"/>
      <c r="Q199" s="60"/>
      <c r="R199" s="60"/>
      <c r="S199" s="60"/>
      <c r="T199" s="61"/>
      <c r="AT199" s="17" t="s">
        <v>214</v>
      </c>
      <c r="AU199" s="17" t="s">
        <v>88</v>
      </c>
    </row>
    <row r="200" spans="2:47" s="1" customFormat="1" ht="19.5">
      <c r="B200" s="34"/>
      <c r="C200" s="35"/>
      <c r="D200" s="188" t="s">
        <v>216</v>
      </c>
      <c r="E200" s="35"/>
      <c r="F200" s="230" t="s">
        <v>895</v>
      </c>
      <c r="G200" s="35"/>
      <c r="H200" s="35"/>
      <c r="I200" s="103"/>
      <c r="J200" s="35"/>
      <c r="K200" s="35"/>
      <c r="L200" s="38"/>
      <c r="M200" s="231"/>
      <c r="N200" s="60"/>
      <c r="O200" s="60"/>
      <c r="P200" s="60"/>
      <c r="Q200" s="60"/>
      <c r="R200" s="60"/>
      <c r="S200" s="60"/>
      <c r="T200" s="61"/>
      <c r="AT200" s="17" t="s">
        <v>216</v>
      </c>
      <c r="AU200" s="17" t="s">
        <v>88</v>
      </c>
    </row>
    <row r="201" spans="2:51" s="11" customFormat="1" ht="11.25">
      <c r="B201" s="186"/>
      <c r="C201" s="187"/>
      <c r="D201" s="188" t="s">
        <v>155</v>
      </c>
      <c r="E201" s="189" t="s">
        <v>19</v>
      </c>
      <c r="F201" s="190" t="s">
        <v>233</v>
      </c>
      <c r="G201" s="187"/>
      <c r="H201" s="189" t="s">
        <v>19</v>
      </c>
      <c r="I201" s="191"/>
      <c r="J201" s="187"/>
      <c r="K201" s="187"/>
      <c r="L201" s="192"/>
      <c r="M201" s="193"/>
      <c r="N201" s="194"/>
      <c r="O201" s="194"/>
      <c r="P201" s="194"/>
      <c r="Q201" s="194"/>
      <c r="R201" s="194"/>
      <c r="S201" s="194"/>
      <c r="T201" s="195"/>
      <c r="AT201" s="196" t="s">
        <v>155</v>
      </c>
      <c r="AU201" s="196" t="s">
        <v>88</v>
      </c>
      <c r="AV201" s="11" t="s">
        <v>86</v>
      </c>
      <c r="AW201" s="11" t="s">
        <v>38</v>
      </c>
      <c r="AX201" s="11" t="s">
        <v>78</v>
      </c>
      <c r="AY201" s="196" t="s">
        <v>142</v>
      </c>
    </row>
    <row r="202" spans="2:51" s="12" customFormat="1" ht="11.25">
      <c r="B202" s="197"/>
      <c r="C202" s="198"/>
      <c r="D202" s="188" t="s">
        <v>155</v>
      </c>
      <c r="E202" s="199" t="s">
        <v>19</v>
      </c>
      <c r="F202" s="200" t="s">
        <v>823</v>
      </c>
      <c r="G202" s="198"/>
      <c r="H202" s="201">
        <v>110.31</v>
      </c>
      <c r="I202" s="202"/>
      <c r="J202" s="198"/>
      <c r="K202" s="198"/>
      <c r="L202" s="203"/>
      <c r="M202" s="204"/>
      <c r="N202" s="205"/>
      <c r="O202" s="205"/>
      <c r="P202" s="205"/>
      <c r="Q202" s="205"/>
      <c r="R202" s="205"/>
      <c r="S202" s="205"/>
      <c r="T202" s="206"/>
      <c r="AT202" s="207" t="s">
        <v>155</v>
      </c>
      <c r="AU202" s="207" t="s">
        <v>88</v>
      </c>
      <c r="AV202" s="12" t="s">
        <v>88</v>
      </c>
      <c r="AW202" s="12" t="s">
        <v>38</v>
      </c>
      <c r="AX202" s="12" t="s">
        <v>86</v>
      </c>
      <c r="AY202" s="207" t="s">
        <v>142</v>
      </c>
    </row>
    <row r="203" spans="2:65" s="1" customFormat="1" ht="16.5" customHeight="1">
      <c r="B203" s="34"/>
      <c r="C203" s="174" t="s">
        <v>385</v>
      </c>
      <c r="D203" s="174" t="s">
        <v>147</v>
      </c>
      <c r="E203" s="175" t="s">
        <v>896</v>
      </c>
      <c r="F203" s="176" t="s">
        <v>897</v>
      </c>
      <c r="G203" s="177" t="s">
        <v>513</v>
      </c>
      <c r="H203" s="178">
        <v>98</v>
      </c>
      <c r="I203" s="179"/>
      <c r="J203" s="180">
        <f>ROUND(I203*H203,2)</f>
        <v>0</v>
      </c>
      <c r="K203" s="176" t="s">
        <v>151</v>
      </c>
      <c r="L203" s="38"/>
      <c r="M203" s="181" t="s">
        <v>19</v>
      </c>
      <c r="N203" s="182" t="s">
        <v>49</v>
      </c>
      <c r="O203" s="60"/>
      <c r="P203" s="183">
        <f>O203*H203</f>
        <v>0</v>
      </c>
      <c r="Q203" s="183">
        <v>0.00022</v>
      </c>
      <c r="R203" s="183">
        <f>Q203*H203</f>
        <v>0.02156</v>
      </c>
      <c r="S203" s="183">
        <v>0</v>
      </c>
      <c r="T203" s="184">
        <f>S203*H203</f>
        <v>0</v>
      </c>
      <c r="AR203" s="17" t="s">
        <v>301</v>
      </c>
      <c r="AT203" s="17" t="s">
        <v>147</v>
      </c>
      <c r="AU203" s="17" t="s">
        <v>88</v>
      </c>
      <c r="AY203" s="17" t="s">
        <v>142</v>
      </c>
      <c r="BE203" s="185">
        <f>IF(N203="základní",J203,0)</f>
        <v>0</v>
      </c>
      <c r="BF203" s="185">
        <f>IF(N203="snížená",J203,0)</f>
        <v>0</v>
      </c>
      <c r="BG203" s="185">
        <f>IF(N203="zákl. přenesená",J203,0)</f>
        <v>0</v>
      </c>
      <c r="BH203" s="185">
        <f>IF(N203="sníž. přenesená",J203,0)</f>
        <v>0</v>
      </c>
      <c r="BI203" s="185">
        <f>IF(N203="nulová",J203,0)</f>
        <v>0</v>
      </c>
      <c r="BJ203" s="17" t="s">
        <v>86</v>
      </c>
      <c r="BK203" s="185">
        <f>ROUND(I203*H203,2)</f>
        <v>0</v>
      </c>
      <c r="BL203" s="17" t="s">
        <v>301</v>
      </c>
      <c r="BM203" s="17" t="s">
        <v>898</v>
      </c>
    </row>
    <row r="204" spans="2:47" s="1" customFormat="1" ht="68.25">
      <c r="B204" s="34"/>
      <c r="C204" s="35"/>
      <c r="D204" s="188" t="s">
        <v>214</v>
      </c>
      <c r="E204" s="35"/>
      <c r="F204" s="230" t="s">
        <v>894</v>
      </c>
      <c r="G204" s="35"/>
      <c r="H204" s="35"/>
      <c r="I204" s="103"/>
      <c r="J204" s="35"/>
      <c r="K204" s="35"/>
      <c r="L204" s="38"/>
      <c r="M204" s="231"/>
      <c r="N204" s="60"/>
      <c r="O204" s="60"/>
      <c r="P204" s="60"/>
      <c r="Q204" s="60"/>
      <c r="R204" s="60"/>
      <c r="S204" s="60"/>
      <c r="T204" s="61"/>
      <c r="AT204" s="17" t="s">
        <v>214</v>
      </c>
      <c r="AU204" s="17" t="s">
        <v>88</v>
      </c>
    </row>
    <row r="205" spans="2:51" s="11" customFormat="1" ht="11.25">
      <c r="B205" s="186"/>
      <c r="C205" s="187"/>
      <c r="D205" s="188" t="s">
        <v>155</v>
      </c>
      <c r="E205" s="189" t="s">
        <v>19</v>
      </c>
      <c r="F205" s="190" t="s">
        <v>156</v>
      </c>
      <c r="G205" s="187"/>
      <c r="H205" s="189" t="s">
        <v>19</v>
      </c>
      <c r="I205" s="191"/>
      <c r="J205" s="187"/>
      <c r="K205" s="187"/>
      <c r="L205" s="192"/>
      <c r="M205" s="193"/>
      <c r="N205" s="194"/>
      <c r="O205" s="194"/>
      <c r="P205" s="194"/>
      <c r="Q205" s="194"/>
      <c r="R205" s="194"/>
      <c r="S205" s="194"/>
      <c r="T205" s="195"/>
      <c r="AT205" s="196" t="s">
        <v>155</v>
      </c>
      <c r="AU205" s="196" t="s">
        <v>88</v>
      </c>
      <c r="AV205" s="11" t="s">
        <v>86</v>
      </c>
      <c r="AW205" s="11" t="s">
        <v>38</v>
      </c>
      <c r="AX205" s="11" t="s">
        <v>78</v>
      </c>
      <c r="AY205" s="196" t="s">
        <v>142</v>
      </c>
    </row>
    <row r="206" spans="2:51" s="11" customFormat="1" ht="11.25">
      <c r="B206" s="186"/>
      <c r="C206" s="187"/>
      <c r="D206" s="188" t="s">
        <v>155</v>
      </c>
      <c r="E206" s="189" t="s">
        <v>19</v>
      </c>
      <c r="F206" s="190" t="s">
        <v>166</v>
      </c>
      <c r="G206" s="187"/>
      <c r="H206" s="189" t="s">
        <v>19</v>
      </c>
      <c r="I206" s="191"/>
      <c r="J206" s="187"/>
      <c r="K206" s="187"/>
      <c r="L206" s="192"/>
      <c r="M206" s="193"/>
      <c r="N206" s="194"/>
      <c r="O206" s="194"/>
      <c r="P206" s="194"/>
      <c r="Q206" s="194"/>
      <c r="R206" s="194"/>
      <c r="S206" s="194"/>
      <c r="T206" s="195"/>
      <c r="AT206" s="196" t="s">
        <v>155</v>
      </c>
      <c r="AU206" s="196" t="s">
        <v>88</v>
      </c>
      <c r="AV206" s="11" t="s">
        <v>86</v>
      </c>
      <c r="AW206" s="11" t="s">
        <v>38</v>
      </c>
      <c r="AX206" s="11" t="s">
        <v>78</v>
      </c>
      <c r="AY206" s="196" t="s">
        <v>142</v>
      </c>
    </row>
    <row r="207" spans="2:51" s="12" customFormat="1" ht="11.25">
      <c r="B207" s="197"/>
      <c r="C207" s="198"/>
      <c r="D207" s="188" t="s">
        <v>155</v>
      </c>
      <c r="E207" s="199" t="s">
        <v>19</v>
      </c>
      <c r="F207" s="200" t="s">
        <v>879</v>
      </c>
      <c r="G207" s="198"/>
      <c r="H207" s="201">
        <v>18</v>
      </c>
      <c r="I207" s="202"/>
      <c r="J207" s="198"/>
      <c r="K207" s="198"/>
      <c r="L207" s="203"/>
      <c r="M207" s="204"/>
      <c r="N207" s="205"/>
      <c r="O207" s="205"/>
      <c r="P207" s="205"/>
      <c r="Q207" s="205"/>
      <c r="R207" s="205"/>
      <c r="S207" s="205"/>
      <c r="T207" s="206"/>
      <c r="AT207" s="207" t="s">
        <v>155</v>
      </c>
      <c r="AU207" s="207" t="s">
        <v>88</v>
      </c>
      <c r="AV207" s="12" t="s">
        <v>88</v>
      </c>
      <c r="AW207" s="12" t="s">
        <v>38</v>
      </c>
      <c r="AX207" s="12" t="s">
        <v>78</v>
      </c>
      <c r="AY207" s="207" t="s">
        <v>142</v>
      </c>
    </row>
    <row r="208" spans="2:51" s="11" customFormat="1" ht="11.25">
      <c r="B208" s="186"/>
      <c r="C208" s="187"/>
      <c r="D208" s="188" t="s">
        <v>155</v>
      </c>
      <c r="E208" s="189" t="s">
        <v>19</v>
      </c>
      <c r="F208" s="190" t="s">
        <v>164</v>
      </c>
      <c r="G208" s="187"/>
      <c r="H208" s="189" t="s">
        <v>19</v>
      </c>
      <c r="I208" s="191"/>
      <c r="J208" s="187"/>
      <c r="K208" s="187"/>
      <c r="L208" s="192"/>
      <c r="M208" s="193"/>
      <c r="N208" s="194"/>
      <c r="O208" s="194"/>
      <c r="P208" s="194"/>
      <c r="Q208" s="194"/>
      <c r="R208" s="194"/>
      <c r="S208" s="194"/>
      <c r="T208" s="195"/>
      <c r="AT208" s="196" t="s">
        <v>155</v>
      </c>
      <c r="AU208" s="196" t="s">
        <v>88</v>
      </c>
      <c r="AV208" s="11" t="s">
        <v>86</v>
      </c>
      <c r="AW208" s="11" t="s">
        <v>38</v>
      </c>
      <c r="AX208" s="11" t="s">
        <v>78</v>
      </c>
      <c r="AY208" s="196" t="s">
        <v>142</v>
      </c>
    </row>
    <row r="209" spans="2:51" s="12" customFormat="1" ht="11.25">
      <c r="B209" s="197"/>
      <c r="C209" s="198"/>
      <c r="D209" s="188" t="s">
        <v>155</v>
      </c>
      <c r="E209" s="199" t="s">
        <v>19</v>
      </c>
      <c r="F209" s="200" t="s">
        <v>899</v>
      </c>
      <c r="G209" s="198"/>
      <c r="H209" s="201">
        <v>80</v>
      </c>
      <c r="I209" s="202"/>
      <c r="J209" s="198"/>
      <c r="K209" s="198"/>
      <c r="L209" s="203"/>
      <c r="M209" s="204"/>
      <c r="N209" s="205"/>
      <c r="O209" s="205"/>
      <c r="P209" s="205"/>
      <c r="Q209" s="205"/>
      <c r="R209" s="205"/>
      <c r="S209" s="205"/>
      <c r="T209" s="206"/>
      <c r="AT209" s="207" t="s">
        <v>155</v>
      </c>
      <c r="AU209" s="207" t="s">
        <v>88</v>
      </c>
      <c r="AV209" s="12" t="s">
        <v>88</v>
      </c>
      <c r="AW209" s="12" t="s">
        <v>38</v>
      </c>
      <c r="AX209" s="12" t="s">
        <v>78</v>
      </c>
      <c r="AY209" s="207" t="s">
        <v>142</v>
      </c>
    </row>
    <row r="210" spans="2:51" s="14" customFormat="1" ht="11.25">
      <c r="B210" s="219"/>
      <c r="C210" s="220"/>
      <c r="D210" s="188" t="s">
        <v>155</v>
      </c>
      <c r="E210" s="221" t="s">
        <v>19</v>
      </c>
      <c r="F210" s="222" t="s">
        <v>207</v>
      </c>
      <c r="G210" s="220"/>
      <c r="H210" s="223">
        <v>98</v>
      </c>
      <c r="I210" s="224"/>
      <c r="J210" s="220"/>
      <c r="K210" s="220"/>
      <c r="L210" s="225"/>
      <c r="M210" s="226"/>
      <c r="N210" s="227"/>
      <c r="O210" s="227"/>
      <c r="P210" s="227"/>
      <c r="Q210" s="227"/>
      <c r="R210" s="227"/>
      <c r="S210" s="227"/>
      <c r="T210" s="228"/>
      <c r="AT210" s="229" t="s">
        <v>155</v>
      </c>
      <c r="AU210" s="229" t="s">
        <v>88</v>
      </c>
      <c r="AV210" s="14" t="s">
        <v>152</v>
      </c>
      <c r="AW210" s="14" t="s">
        <v>38</v>
      </c>
      <c r="AX210" s="14" t="s">
        <v>86</v>
      </c>
      <c r="AY210" s="229" t="s">
        <v>142</v>
      </c>
    </row>
    <row r="211" spans="2:65" s="1" customFormat="1" ht="16.5" customHeight="1">
      <c r="B211" s="34"/>
      <c r="C211" s="174" t="s">
        <v>392</v>
      </c>
      <c r="D211" s="174" t="s">
        <v>147</v>
      </c>
      <c r="E211" s="175" t="s">
        <v>900</v>
      </c>
      <c r="F211" s="176" t="s">
        <v>901</v>
      </c>
      <c r="G211" s="177" t="s">
        <v>513</v>
      </c>
      <c r="H211" s="178">
        <v>98</v>
      </c>
      <c r="I211" s="179"/>
      <c r="J211" s="180">
        <f>ROUND(I211*H211,2)</f>
        <v>0</v>
      </c>
      <c r="K211" s="176" t="s">
        <v>151</v>
      </c>
      <c r="L211" s="38"/>
      <c r="M211" s="181" t="s">
        <v>19</v>
      </c>
      <c r="N211" s="182" t="s">
        <v>49</v>
      </c>
      <c r="O211" s="60"/>
      <c r="P211" s="183">
        <f>O211*H211</f>
        <v>0</v>
      </c>
      <c r="Q211" s="183">
        <v>0.00018</v>
      </c>
      <c r="R211" s="183">
        <f>Q211*H211</f>
        <v>0.01764</v>
      </c>
      <c r="S211" s="183">
        <v>0</v>
      </c>
      <c r="T211" s="184">
        <f>S211*H211</f>
        <v>0</v>
      </c>
      <c r="AR211" s="17" t="s">
        <v>301</v>
      </c>
      <c r="AT211" s="17" t="s">
        <v>147</v>
      </c>
      <c r="AU211" s="17" t="s">
        <v>88</v>
      </c>
      <c r="AY211" s="17" t="s">
        <v>142</v>
      </c>
      <c r="BE211" s="185">
        <f>IF(N211="základní",J211,0)</f>
        <v>0</v>
      </c>
      <c r="BF211" s="185">
        <f>IF(N211="snížená",J211,0)</f>
        <v>0</v>
      </c>
      <c r="BG211" s="185">
        <f>IF(N211="zákl. přenesená",J211,0)</f>
        <v>0</v>
      </c>
      <c r="BH211" s="185">
        <f>IF(N211="sníž. přenesená",J211,0)</f>
        <v>0</v>
      </c>
      <c r="BI211" s="185">
        <f>IF(N211="nulová",J211,0)</f>
        <v>0</v>
      </c>
      <c r="BJ211" s="17" t="s">
        <v>86</v>
      </c>
      <c r="BK211" s="185">
        <f>ROUND(I211*H211,2)</f>
        <v>0</v>
      </c>
      <c r="BL211" s="17" t="s">
        <v>301</v>
      </c>
      <c r="BM211" s="17" t="s">
        <v>902</v>
      </c>
    </row>
    <row r="212" spans="2:47" s="1" customFormat="1" ht="68.25">
      <c r="B212" s="34"/>
      <c r="C212" s="35"/>
      <c r="D212" s="188" t="s">
        <v>214</v>
      </c>
      <c r="E212" s="35"/>
      <c r="F212" s="230" t="s">
        <v>894</v>
      </c>
      <c r="G212" s="35"/>
      <c r="H212" s="35"/>
      <c r="I212" s="103"/>
      <c r="J212" s="35"/>
      <c r="K212" s="35"/>
      <c r="L212" s="38"/>
      <c r="M212" s="231"/>
      <c r="N212" s="60"/>
      <c r="O212" s="60"/>
      <c r="P212" s="60"/>
      <c r="Q212" s="60"/>
      <c r="R212" s="60"/>
      <c r="S212" s="60"/>
      <c r="T212" s="61"/>
      <c r="AT212" s="17" t="s">
        <v>214</v>
      </c>
      <c r="AU212" s="17" t="s">
        <v>88</v>
      </c>
    </row>
    <row r="213" spans="2:51" s="11" customFormat="1" ht="11.25">
      <c r="B213" s="186"/>
      <c r="C213" s="187"/>
      <c r="D213" s="188" t="s">
        <v>155</v>
      </c>
      <c r="E213" s="189" t="s">
        <v>19</v>
      </c>
      <c r="F213" s="190" t="s">
        <v>156</v>
      </c>
      <c r="G213" s="187"/>
      <c r="H213" s="189" t="s">
        <v>19</v>
      </c>
      <c r="I213" s="191"/>
      <c r="J213" s="187"/>
      <c r="K213" s="187"/>
      <c r="L213" s="192"/>
      <c r="M213" s="193"/>
      <c r="N213" s="194"/>
      <c r="O213" s="194"/>
      <c r="P213" s="194"/>
      <c r="Q213" s="194"/>
      <c r="R213" s="194"/>
      <c r="S213" s="194"/>
      <c r="T213" s="195"/>
      <c r="AT213" s="196" t="s">
        <v>155</v>
      </c>
      <c r="AU213" s="196" t="s">
        <v>88</v>
      </c>
      <c r="AV213" s="11" t="s">
        <v>86</v>
      </c>
      <c r="AW213" s="11" t="s">
        <v>38</v>
      </c>
      <c r="AX213" s="11" t="s">
        <v>78</v>
      </c>
      <c r="AY213" s="196" t="s">
        <v>142</v>
      </c>
    </row>
    <row r="214" spans="2:51" s="11" customFormat="1" ht="11.25">
      <c r="B214" s="186"/>
      <c r="C214" s="187"/>
      <c r="D214" s="188" t="s">
        <v>155</v>
      </c>
      <c r="E214" s="189" t="s">
        <v>19</v>
      </c>
      <c r="F214" s="190" t="s">
        <v>166</v>
      </c>
      <c r="G214" s="187"/>
      <c r="H214" s="189" t="s">
        <v>19</v>
      </c>
      <c r="I214" s="191"/>
      <c r="J214" s="187"/>
      <c r="K214" s="187"/>
      <c r="L214" s="192"/>
      <c r="M214" s="193"/>
      <c r="N214" s="194"/>
      <c r="O214" s="194"/>
      <c r="P214" s="194"/>
      <c r="Q214" s="194"/>
      <c r="R214" s="194"/>
      <c r="S214" s="194"/>
      <c r="T214" s="195"/>
      <c r="AT214" s="196" t="s">
        <v>155</v>
      </c>
      <c r="AU214" s="196" t="s">
        <v>88</v>
      </c>
      <c r="AV214" s="11" t="s">
        <v>86</v>
      </c>
      <c r="AW214" s="11" t="s">
        <v>38</v>
      </c>
      <c r="AX214" s="11" t="s">
        <v>78</v>
      </c>
      <c r="AY214" s="196" t="s">
        <v>142</v>
      </c>
    </row>
    <row r="215" spans="2:51" s="12" customFormat="1" ht="11.25">
      <c r="B215" s="197"/>
      <c r="C215" s="198"/>
      <c r="D215" s="188" t="s">
        <v>155</v>
      </c>
      <c r="E215" s="199" t="s">
        <v>19</v>
      </c>
      <c r="F215" s="200" t="s">
        <v>879</v>
      </c>
      <c r="G215" s="198"/>
      <c r="H215" s="201">
        <v>18</v>
      </c>
      <c r="I215" s="202"/>
      <c r="J215" s="198"/>
      <c r="K215" s="198"/>
      <c r="L215" s="203"/>
      <c r="M215" s="204"/>
      <c r="N215" s="205"/>
      <c r="O215" s="205"/>
      <c r="P215" s="205"/>
      <c r="Q215" s="205"/>
      <c r="R215" s="205"/>
      <c r="S215" s="205"/>
      <c r="T215" s="206"/>
      <c r="AT215" s="207" t="s">
        <v>155</v>
      </c>
      <c r="AU215" s="207" t="s">
        <v>88</v>
      </c>
      <c r="AV215" s="12" t="s">
        <v>88</v>
      </c>
      <c r="AW215" s="12" t="s">
        <v>38</v>
      </c>
      <c r="AX215" s="12" t="s">
        <v>78</v>
      </c>
      <c r="AY215" s="207" t="s">
        <v>142</v>
      </c>
    </row>
    <row r="216" spans="2:51" s="11" customFormat="1" ht="11.25">
      <c r="B216" s="186"/>
      <c r="C216" s="187"/>
      <c r="D216" s="188" t="s">
        <v>155</v>
      </c>
      <c r="E216" s="189" t="s">
        <v>19</v>
      </c>
      <c r="F216" s="190" t="s">
        <v>164</v>
      </c>
      <c r="G216" s="187"/>
      <c r="H216" s="189" t="s">
        <v>19</v>
      </c>
      <c r="I216" s="191"/>
      <c r="J216" s="187"/>
      <c r="K216" s="187"/>
      <c r="L216" s="192"/>
      <c r="M216" s="193"/>
      <c r="N216" s="194"/>
      <c r="O216" s="194"/>
      <c r="P216" s="194"/>
      <c r="Q216" s="194"/>
      <c r="R216" s="194"/>
      <c r="S216" s="194"/>
      <c r="T216" s="195"/>
      <c r="AT216" s="196" t="s">
        <v>155</v>
      </c>
      <c r="AU216" s="196" t="s">
        <v>88</v>
      </c>
      <c r="AV216" s="11" t="s">
        <v>86</v>
      </c>
      <c r="AW216" s="11" t="s">
        <v>38</v>
      </c>
      <c r="AX216" s="11" t="s">
        <v>78</v>
      </c>
      <c r="AY216" s="196" t="s">
        <v>142</v>
      </c>
    </row>
    <row r="217" spans="2:51" s="12" customFormat="1" ht="11.25">
      <c r="B217" s="197"/>
      <c r="C217" s="198"/>
      <c r="D217" s="188" t="s">
        <v>155</v>
      </c>
      <c r="E217" s="199" t="s">
        <v>19</v>
      </c>
      <c r="F217" s="200" t="s">
        <v>899</v>
      </c>
      <c r="G217" s="198"/>
      <c r="H217" s="201">
        <v>80</v>
      </c>
      <c r="I217" s="202"/>
      <c r="J217" s="198"/>
      <c r="K217" s="198"/>
      <c r="L217" s="203"/>
      <c r="M217" s="204"/>
      <c r="N217" s="205"/>
      <c r="O217" s="205"/>
      <c r="P217" s="205"/>
      <c r="Q217" s="205"/>
      <c r="R217" s="205"/>
      <c r="S217" s="205"/>
      <c r="T217" s="206"/>
      <c r="AT217" s="207" t="s">
        <v>155</v>
      </c>
      <c r="AU217" s="207" t="s">
        <v>88</v>
      </c>
      <c r="AV217" s="12" t="s">
        <v>88</v>
      </c>
      <c r="AW217" s="12" t="s">
        <v>38</v>
      </c>
      <c r="AX217" s="12" t="s">
        <v>78</v>
      </c>
      <c r="AY217" s="207" t="s">
        <v>142</v>
      </c>
    </row>
    <row r="218" spans="2:51" s="14" customFormat="1" ht="11.25">
      <c r="B218" s="219"/>
      <c r="C218" s="220"/>
      <c r="D218" s="188" t="s">
        <v>155</v>
      </c>
      <c r="E218" s="221" t="s">
        <v>19</v>
      </c>
      <c r="F218" s="222" t="s">
        <v>207</v>
      </c>
      <c r="G218" s="220"/>
      <c r="H218" s="223">
        <v>98</v>
      </c>
      <c r="I218" s="224"/>
      <c r="J218" s="220"/>
      <c r="K218" s="220"/>
      <c r="L218" s="225"/>
      <c r="M218" s="226"/>
      <c r="N218" s="227"/>
      <c r="O218" s="227"/>
      <c r="P218" s="227"/>
      <c r="Q218" s="227"/>
      <c r="R218" s="227"/>
      <c r="S218" s="227"/>
      <c r="T218" s="228"/>
      <c r="AT218" s="229" t="s">
        <v>155</v>
      </c>
      <c r="AU218" s="229" t="s">
        <v>88</v>
      </c>
      <c r="AV218" s="14" t="s">
        <v>152</v>
      </c>
      <c r="AW218" s="14" t="s">
        <v>38</v>
      </c>
      <c r="AX218" s="14" t="s">
        <v>86</v>
      </c>
      <c r="AY218" s="229" t="s">
        <v>142</v>
      </c>
    </row>
    <row r="219" spans="2:65" s="1" customFormat="1" ht="16.5" customHeight="1">
      <c r="B219" s="34"/>
      <c r="C219" s="174" t="s">
        <v>396</v>
      </c>
      <c r="D219" s="174" t="s">
        <v>147</v>
      </c>
      <c r="E219" s="175" t="s">
        <v>903</v>
      </c>
      <c r="F219" s="176" t="s">
        <v>904</v>
      </c>
      <c r="G219" s="177" t="s">
        <v>257</v>
      </c>
      <c r="H219" s="178">
        <v>150.78</v>
      </c>
      <c r="I219" s="179"/>
      <c r="J219" s="180">
        <f>ROUND(I219*H219,2)</f>
        <v>0</v>
      </c>
      <c r="K219" s="176" t="s">
        <v>151</v>
      </c>
      <c r="L219" s="38"/>
      <c r="M219" s="181" t="s">
        <v>19</v>
      </c>
      <c r="N219" s="182" t="s">
        <v>49</v>
      </c>
      <c r="O219" s="60"/>
      <c r="P219" s="183">
        <f>O219*H219</f>
        <v>0</v>
      </c>
      <c r="Q219" s="183">
        <v>0.00041</v>
      </c>
      <c r="R219" s="183">
        <f>Q219*H219</f>
        <v>0.0618198</v>
      </c>
      <c r="S219" s="183">
        <v>0</v>
      </c>
      <c r="T219" s="184">
        <f>S219*H219</f>
        <v>0</v>
      </c>
      <c r="AR219" s="17" t="s">
        <v>301</v>
      </c>
      <c r="AT219" s="17" t="s">
        <v>147</v>
      </c>
      <c r="AU219" s="17" t="s">
        <v>88</v>
      </c>
      <c r="AY219" s="17" t="s">
        <v>142</v>
      </c>
      <c r="BE219" s="185">
        <f>IF(N219="základní",J219,0)</f>
        <v>0</v>
      </c>
      <c r="BF219" s="185">
        <f>IF(N219="snížená",J219,0)</f>
        <v>0</v>
      </c>
      <c r="BG219" s="185">
        <f>IF(N219="zákl. přenesená",J219,0)</f>
        <v>0</v>
      </c>
      <c r="BH219" s="185">
        <f>IF(N219="sníž. přenesená",J219,0)</f>
        <v>0</v>
      </c>
      <c r="BI219" s="185">
        <f>IF(N219="nulová",J219,0)</f>
        <v>0</v>
      </c>
      <c r="BJ219" s="17" t="s">
        <v>86</v>
      </c>
      <c r="BK219" s="185">
        <f>ROUND(I219*H219,2)</f>
        <v>0</v>
      </c>
      <c r="BL219" s="17" t="s">
        <v>301</v>
      </c>
      <c r="BM219" s="17" t="s">
        <v>905</v>
      </c>
    </row>
    <row r="220" spans="2:47" s="1" customFormat="1" ht="68.25">
      <c r="B220" s="34"/>
      <c r="C220" s="35"/>
      <c r="D220" s="188" t="s">
        <v>214</v>
      </c>
      <c r="E220" s="35"/>
      <c r="F220" s="230" t="s">
        <v>894</v>
      </c>
      <c r="G220" s="35"/>
      <c r="H220" s="35"/>
      <c r="I220" s="103"/>
      <c r="J220" s="35"/>
      <c r="K220" s="35"/>
      <c r="L220" s="38"/>
      <c r="M220" s="231"/>
      <c r="N220" s="60"/>
      <c r="O220" s="60"/>
      <c r="P220" s="60"/>
      <c r="Q220" s="60"/>
      <c r="R220" s="60"/>
      <c r="S220" s="60"/>
      <c r="T220" s="61"/>
      <c r="AT220" s="17" t="s">
        <v>214</v>
      </c>
      <c r="AU220" s="17" t="s">
        <v>88</v>
      </c>
    </row>
    <row r="221" spans="2:47" s="1" customFormat="1" ht="29.25">
      <c r="B221" s="34"/>
      <c r="C221" s="35"/>
      <c r="D221" s="188" t="s">
        <v>216</v>
      </c>
      <c r="E221" s="35"/>
      <c r="F221" s="230" t="s">
        <v>906</v>
      </c>
      <c r="G221" s="35"/>
      <c r="H221" s="35"/>
      <c r="I221" s="103"/>
      <c r="J221" s="35"/>
      <c r="K221" s="35"/>
      <c r="L221" s="38"/>
      <c r="M221" s="231"/>
      <c r="N221" s="60"/>
      <c r="O221" s="60"/>
      <c r="P221" s="60"/>
      <c r="Q221" s="60"/>
      <c r="R221" s="60"/>
      <c r="S221" s="60"/>
      <c r="T221" s="61"/>
      <c r="AT221" s="17" t="s">
        <v>216</v>
      </c>
      <c r="AU221" s="17" t="s">
        <v>88</v>
      </c>
    </row>
    <row r="222" spans="2:51" s="11" customFormat="1" ht="11.25">
      <c r="B222" s="186"/>
      <c r="C222" s="187"/>
      <c r="D222" s="188" t="s">
        <v>155</v>
      </c>
      <c r="E222" s="189" t="s">
        <v>19</v>
      </c>
      <c r="F222" s="190" t="s">
        <v>156</v>
      </c>
      <c r="G222" s="187"/>
      <c r="H222" s="189" t="s">
        <v>19</v>
      </c>
      <c r="I222" s="191"/>
      <c r="J222" s="187"/>
      <c r="K222" s="187"/>
      <c r="L222" s="192"/>
      <c r="M222" s="193"/>
      <c r="N222" s="194"/>
      <c r="O222" s="194"/>
      <c r="P222" s="194"/>
      <c r="Q222" s="194"/>
      <c r="R222" s="194"/>
      <c r="S222" s="194"/>
      <c r="T222" s="195"/>
      <c r="AT222" s="196" t="s">
        <v>155</v>
      </c>
      <c r="AU222" s="196" t="s">
        <v>88</v>
      </c>
      <c r="AV222" s="11" t="s">
        <v>86</v>
      </c>
      <c r="AW222" s="11" t="s">
        <v>38</v>
      </c>
      <c r="AX222" s="11" t="s">
        <v>78</v>
      </c>
      <c r="AY222" s="196" t="s">
        <v>142</v>
      </c>
    </row>
    <row r="223" spans="2:51" s="11" customFormat="1" ht="11.25">
      <c r="B223" s="186"/>
      <c r="C223" s="187"/>
      <c r="D223" s="188" t="s">
        <v>155</v>
      </c>
      <c r="E223" s="189" t="s">
        <v>19</v>
      </c>
      <c r="F223" s="190" t="s">
        <v>166</v>
      </c>
      <c r="G223" s="187"/>
      <c r="H223" s="189" t="s">
        <v>19</v>
      </c>
      <c r="I223" s="191"/>
      <c r="J223" s="187"/>
      <c r="K223" s="187"/>
      <c r="L223" s="192"/>
      <c r="M223" s="193"/>
      <c r="N223" s="194"/>
      <c r="O223" s="194"/>
      <c r="P223" s="194"/>
      <c r="Q223" s="194"/>
      <c r="R223" s="194"/>
      <c r="S223" s="194"/>
      <c r="T223" s="195"/>
      <c r="AT223" s="196" t="s">
        <v>155</v>
      </c>
      <c r="AU223" s="196" t="s">
        <v>88</v>
      </c>
      <c r="AV223" s="11" t="s">
        <v>86</v>
      </c>
      <c r="AW223" s="11" t="s">
        <v>38</v>
      </c>
      <c r="AX223" s="11" t="s">
        <v>78</v>
      </c>
      <c r="AY223" s="196" t="s">
        <v>142</v>
      </c>
    </row>
    <row r="224" spans="2:51" s="12" customFormat="1" ht="11.25">
      <c r="B224" s="197"/>
      <c r="C224" s="198"/>
      <c r="D224" s="188" t="s">
        <v>155</v>
      </c>
      <c r="E224" s="199" t="s">
        <v>19</v>
      </c>
      <c r="F224" s="200" t="s">
        <v>907</v>
      </c>
      <c r="G224" s="198"/>
      <c r="H224" s="201">
        <v>28.98</v>
      </c>
      <c r="I224" s="202"/>
      <c r="J224" s="198"/>
      <c r="K224" s="198"/>
      <c r="L224" s="203"/>
      <c r="M224" s="204"/>
      <c r="N224" s="205"/>
      <c r="O224" s="205"/>
      <c r="P224" s="205"/>
      <c r="Q224" s="205"/>
      <c r="R224" s="205"/>
      <c r="S224" s="205"/>
      <c r="T224" s="206"/>
      <c r="AT224" s="207" t="s">
        <v>155</v>
      </c>
      <c r="AU224" s="207" t="s">
        <v>88</v>
      </c>
      <c r="AV224" s="12" t="s">
        <v>88</v>
      </c>
      <c r="AW224" s="12" t="s">
        <v>38</v>
      </c>
      <c r="AX224" s="12" t="s">
        <v>78</v>
      </c>
      <c r="AY224" s="207" t="s">
        <v>142</v>
      </c>
    </row>
    <row r="225" spans="2:51" s="11" customFormat="1" ht="11.25">
      <c r="B225" s="186"/>
      <c r="C225" s="187"/>
      <c r="D225" s="188" t="s">
        <v>155</v>
      </c>
      <c r="E225" s="189" t="s">
        <v>19</v>
      </c>
      <c r="F225" s="190" t="s">
        <v>164</v>
      </c>
      <c r="G225" s="187"/>
      <c r="H225" s="189" t="s">
        <v>19</v>
      </c>
      <c r="I225" s="191"/>
      <c r="J225" s="187"/>
      <c r="K225" s="187"/>
      <c r="L225" s="192"/>
      <c r="M225" s="193"/>
      <c r="N225" s="194"/>
      <c r="O225" s="194"/>
      <c r="P225" s="194"/>
      <c r="Q225" s="194"/>
      <c r="R225" s="194"/>
      <c r="S225" s="194"/>
      <c r="T225" s="195"/>
      <c r="AT225" s="196" t="s">
        <v>155</v>
      </c>
      <c r="AU225" s="196" t="s">
        <v>88</v>
      </c>
      <c r="AV225" s="11" t="s">
        <v>86</v>
      </c>
      <c r="AW225" s="11" t="s">
        <v>38</v>
      </c>
      <c r="AX225" s="11" t="s">
        <v>78</v>
      </c>
      <c r="AY225" s="196" t="s">
        <v>142</v>
      </c>
    </row>
    <row r="226" spans="2:51" s="12" customFormat="1" ht="11.25">
      <c r="B226" s="197"/>
      <c r="C226" s="198"/>
      <c r="D226" s="188" t="s">
        <v>155</v>
      </c>
      <c r="E226" s="199" t="s">
        <v>19</v>
      </c>
      <c r="F226" s="200" t="s">
        <v>849</v>
      </c>
      <c r="G226" s="198"/>
      <c r="H226" s="201">
        <v>121.8</v>
      </c>
      <c r="I226" s="202"/>
      <c r="J226" s="198"/>
      <c r="K226" s="198"/>
      <c r="L226" s="203"/>
      <c r="M226" s="204"/>
      <c r="N226" s="205"/>
      <c r="O226" s="205"/>
      <c r="P226" s="205"/>
      <c r="Q226" s="205"/>
      <c r="R226" s="205"/>
      <c r="S226" s="205"/>
      <c r="T226" s="206"/>
      <c r="AT226" s="207" t="s">
        <v>155</v>
      </c>
      <c r="AU226" s="207" t="s">
        <v>88</v>
      </c>
      <c r="AV226" s="12" t="s">
        <v>88</v>
      </c>
      <c r="AW226" s="12" t="s">
        <v>38</v>
      </c>
      <c r="AX226" s="12" t="s">
        <v>78</v>
      </c>
      <c r="AY226" s="207" t="s">
        <v>142</v>
      </c>
    </row>
    <row r="227" spans="2:51" s="14" customFormat="1" ht="11.25">
      <c r="B227" s="219"/>
      <c r="C227" s="220"/>
      <c r="D227" s="188" t="s">
        <v>155</v>
      </c>
      <c r="E227" s="221" t="s">
        <v>19</v>
      </c>
      <c r="F227" s="222" t="s">
        <v>207</v>
      </c>
      <c r="G227" s="220"/>
      <c r="H227" s="223">
        <v>150.78</v>
      </c>
      <c r="I227" s="224"/>
      <c r="J227" s="220"/>
      <c r="K227" s="220"/>
      <c r="L227" s="225"/>
      <c r="M227" s="226"/>
      <c r="N227" s="227"/>
      <c r="O227" s="227"/>
      <c r="P227" s="227"/>
      <c r="Q227" s="227"/>
      <c r="R227" s="227"/>
      <c r="S227" s="227"/>
      <c r="T227" s="228"/>
      <c r="AT227" s="229" t="s">
        <v>155</v>
      </c>
      <c r="AU227" s="229" t="s">
        <v>88</v>
      </c>
      <c r="AV227" s="14" t="s">
        <v>152</v>
      </c>
      <c r="AW227" s="14" t="s">
        <v>38</v>
      </c>
      <c r="AX227" s="14" t="s">
        <v>86</v>
      </c>
      <c r="AY227" s="229" t="s">
        <v>142</v>
      </c>
    </row>
    <row r="228" spans="2:65" s="1" customFormat="1" ht="16.5" customHeight="1">
      <c r="B228" s="34"/>
      <c r="C228" s="174" t="s">
        <v>401</v>
      </c>
      <c r="D228" s="174" t="s">
        <v>147</v>
      </c>
      <c r="E228" s="175" t="s">
        <v>908</v>
      </c>
      <c r="F228" s="176" t="s">
        <v>909</v>
      </c>
      <c r="G228" s="177" t="s">
        <v>150</v>
      </c>
      <c r="H228" s="178">
        <v>128.404</v>
      </c>
      <c r="I228" s="179"/>
      <c r="J228" s="180">
        <f>ROUND(I228*H228,2)</f>
        <v>0</v>
      </c>
      <c r="K228" s="176" t="s">
        <v>151</v>
      </c>
      <c r="L228" s="38"/>
      <c r="M228" s="181" t="s">
        <v>19</v>
      </c>
      <c r="N228" s="182" t="s">
        <v>49</v>
      </c>
      <c r="O228" s="60"/>
      <c r="P228" s="183">
        <f>O228*H228</f>
        <v>0</v>
      </c>
      <c r="Q228" s="183">
        <v>0.0003</v>
      </c>
      <c r="R228" s="183">
        <f>Q228*H228</f>
        <v>0.0385212</v>
      </c>
      <c r="S228" s="183">
        <v>0</v>
      </c>
      <c r="T228" s="184">
        <f>S228*H228</f>
        <v>0</v>
      </c>
      <c r="AR228" s="17" t="s">
        <v>301</v>
      </c>
      <c r="AT228" s="17" t="s">
        <v>147</v>
      </c>
      <c r="AU228" s="17" t="s">
        <v>88</v>
      </c>
      <c r="AY228" s="17" t="s">
        <v>142</v>
      </c>
      <c r="BE228" s="185">
        <f>IF(N228="základní",J228,0)</f>
        <v>0</v>
      </c>
      <c r="BF228" s="185">
        <f>IF(N228="snížená",J228,0)</f>
        <v>0</v>
      </c>
      <c r="BG228" s="185">
        <f>IF(N228="zákl. přenesená",J228,0)</f>
        <v>0</v>
      </c>
      <c r="BH228" s="185">
        <f>IF(N228="sníž. přenesená",J228,0)</f>
        <v>0</v>
      </c>
      <c r="BI228" s="185">
        <f>IF(N228="nulová",J228,0)</f>
        <v>0</v>
      </c>
      <c r="BJ228" s="17" t="s">
        <v>86</v>
      </c>
      <c r="BK228" s="185">
        <f>ROUND(I228*H228,2)</f>
        <v>0</v>
      </c>
      <c r="BL228" s="17" t="s">
        <v>301</v>
      </c>
      <c r="BM228" s="17" t="s">
        <v>910</v>
      </c>
    </row>
    <row r="229" spans="2:47" s="1" customFormat="1" ht="48.75">
      <c r="B229" s="34"/>
      <c r="C229" s="35"/>
      <c r="D229" s="188" t="s">
        <v>214</v>
      </c>
      <c r="E229" s="35"/>
      <c r="F229" s="230" t="s">
        <v>911</v>
      </c>
      <c r="G229" s="35"/>
      <c r="H229" s="35"/>
      <c r="I229" s="103"/>
      <c r="J229" s="35"/>
      <c r="K229" s="35"/>
      <c r="L229" s="38"/>
      <c r="M229" s="231"/>
      <c r="N229" s="60"/>
      <c r="O229" s="60"/>
      <c r="P229" s="60"/>
      <c r="Q229" s="60"/>
      <c r="R229" s="60"/>
      <c r="S229" s="60"/>
      <c r="T229" s="61"/>
      <c r="AT229" s="17" t="s">
        <v>214</v>
      </c>
      <c r="AU229" s="17" t="s">
        <v>88</v>
      </c>
    </row>
    <row r="230" spans="2:51" s="11" customFormat="1" ht="11.25">
      <c r="B230" s="186"/>
      <c r="C230" s="187"/>
      <c r="D230" s="188" t="s">
        <v>155</v>
      </c>
      <c r="E230" s="189" t="s">
        <v>19</v>
      </c>
      <c r="F230" s="190" t="s">
        <v>233</v>
      </c>
      <c r="G230" s="187"/>
      <c r="H230" s="189" t="s">
        <v>19</v>
      </c>
      <c r="I230" s="191"/>
      <c r="J230" s="187"/>
      <c r="K230" s="187"/>
      <c r="L230" s="192"/>
      <c r="M230" s="193"/>
      <c r="N230" s="194"/>
      <c r="O230" s="194"/>
      <c r="P230" s="194"/>
      <c r="Q230" s="194"/>
      <c r="R230" s="194"/>
      <c r="S230" s="194"/>
      <c r="T230" s="195"/>
      <c r="AT230" s="196" t="s">
        <v>155</v>
      </c>
      <c r="AU230" s="196" t="s">
        <v>88</v>
      </c>
      <c r="AV230" s="11" t="s">
        <v>86</v>
      </c>
      <c r="AW230" s="11" t="s">
        <v>38</v>
      </c>
      <c r="AX230" s="11" t="s">
        <v>78</v>
      </c>
      <c r="AY230" s="196" t="s">
        <v>142</v>
      </c>
    </row>
    <row r="231" spans="2:51" s="12" customFormat="1" ht="11.25">
      <c r="B231" s="197"/>
      <c r="C231" s="198"/>
      <c r="D231" s="188" t="s">
        <v>155</v>
      </c>
      <c r="E231" s="199" t="s">
        <v>19</v>
      </c>
      <c r="F231" s="200" t="s">
        <v>912</v>
      </c>
      <c r="G231" s="198"/>
      <c r="H231" s="201">
        <v>128.404</v>
      </c>
      <c r="I231" s="202"/>
      <c r="J231" s="198"/>
      <c r="K231" s="198"/>
      <c r="L231" s="203"/>
      <c r="M231" s="204"/>
      <c r="N231" s="205"/>
      <c r="O231" s="205"/>
      <c r="P231" s="205"/>
      <c r="Q231" s="205"/>
      <c r="R231" s="205"/>
      <c r="S231" s="205"/>
      <c r="T231" s="206"/>
      <c r="AT231" s="207" t="s">
        <v>155</v>
      </c>
      <c r="AU231" s="207" t="s">
        <v>88</v>
      </c>
      <c r="AV231" s="12" t="s">
        <v>88</v>
      </c>
      <c r="AW231" s="12" t="s">
        <v>38</v>
      </c>
      <c r="AX231" s="12" t="s">
        <v>78</v>
      </c>
      <c r="AY231" s="207" t="s">
        <v>142</v>
      </c>
    </row>
    <row r="232" spans="2:51" s="14" customFormat="1" ht="11.25">
      <c r="B232" s="219"/>
      <c r="C232" s="220"/>
      <c r="D232" s="188" t="s">
        <v>155</v>
      </c>
      <c r="E232" s="221" t="s">
        <v>19</v>
      </c>
      <c r="F232" s="222" t="s">
        <v>207</v>
      </c>
      <c r="G232" s="220"/>
      <c r="H232" s="223">
        <v>128.404</v>
      </c>
      <c r="I232" s="224"/>
      <c r="J232" s="220"/>
      <c r="K232" s="220"/>
      <c r="L232" s="225"/>
      <c r="M232" s="226"/>
      <c r="N232" s="227"/>
      <c r="O232" s="227"/>
      <c r="P232" s="227"/>
      <c r="Q232" s="227"/>
      <c r="R232" s="227"/>
      <c r="S232" s="227"/>
      <c r="T232" s="228"/>
      <c r="AT232" s="229" t="s">
        <v>155</v>
      </c>
      <c r="AU232" s="229" t="s">
        <v>88</v>
      </c>
      <c r="AV232" s="14" t="s">
        <v>152</v>
      </c>
      <c r="AW232" s="14" t="s">
        <v>38</v>
      </c>
      <c r="AX232" s="14" t="s">
        <v>86</v>
      </c>
      <c r="AY232" s="229" t="s">
        <v>142</v>
      </c>
    </row>
    <row r="233" spans="2:65" s="1" customFormat="1" ht="16.5" customHeight="1">
      <c r="B233" s="34"/>
      <c r="C233" s="174" t="s">
        <v>405</v>
      </c>
      <c r="D233" s="174" t="s">
        <v>147</v>
      </c>
      <c r="E233" s="175" t="s">
        <v>913</v>
      </c>
      <c r="F233" s="176" t="s">
        <v>914</v>
      </c>
      <c r="G233" s="177" t="s">
        <v>257</v>
      </c>
      <c r="H233" s="178">
        <v>150.78</v>
      </c>
      <c r="I233" s="179"/>
      <c r="J233" s="180">
        <f>ROUND(I233*H233,2)</f>
        <v>0</v>
      </c>
      <c r="K233" s="176" t="s">
        <v>151</v>
      </c>
      <c r="L233" s="38"/>
      <c r="M233" s="181" t="s">
        <v>19</v>
      </c>
      <c r="N233" s="182" t="s">
        <v>49</v>
      </c>
      <c r="O233" s="60"/>
      <c r="P233" s="183">
        <f>O233*H233</f>
        <v>0</v>
      </c>
      <c r="Q233" s="183">
        <v>0.00058</v>
      </c>
      <c r="R233" s="183">
        <f>Q233*H233</f>
        <v>0.0874524</v>
      </c>
      <c r="S233" s="183">
        <v>0</v>
      </c>
      <c r="T233" s="184">
        <f>S233*H233</f>
        <v>0</v>
      </c>
      <c r="AR233" s="17" t="s">
        <v>301</v>
      </c>
      <c r="AT233" s="17" t="s">
        <v>147</v>
      </c>
      <c r="AU233" s="17" t="s">
        <v>88</v>
      </c>
      <c r="AY233" s="17" t="s">
        <v>142</v>
      </c>
      <c r="BE233" s="185">
        <f>IF(N233="základní",J233,0)</f>
        <v>0</v>
      </c>
      <c r="BF233" s="185">
        <f>IF(N233="snížená",J233,0)</f>
        <v>0</v>
      </c>
      <c r="BG233" s="185">
        <f>IF(N233="zákl. přenesená",J233,0)</f>
        <v>0</v>
      </c>
      <c r="BH233" s="185">
        <f>IF(N233="sníž. přenesená",J233,0)</f>
        <v>0</v>
      </c>
      <c r="BI233" s="185">
        <f>IF(N233="nulová",J233,0)</f>
        <v>0</v>
      </c>
      <c r="BJ233" s="17" t="s">
        <v>86</v>
      </c>
      <c r="BK233" s="185">
        <f>ROUND(I233*H233,2)</f>
        <v>0</v>
      </c>
      <c r="BL233" s="17" t="s">
        <v>301</v>
      </c>
      <c r="BM233" s="17" t="s">
        <v>915</v>
      </c>
    </row>
    <row r="234" spans="2:65" s="1" customFormat="1" ht="16.5" customHeight="1">
      <c r="B234" s="34"/>
      <c r="C234" s="232" t="s">
        <v>409</v>
      </c>
      <c r="D234" s="232" t="s">
        <v>249</v>
      </c>
      <c r="E234" s="233" t="s">
        <v>916</v>
      </c>
      <c r="F234" s="234" t="s">
        <v>917</v>
      </c>
      <c r="G234" s="235" t="s">
        <v>257</v>
      </c>
      <c r="H234" s="236">
        <v>165.858</v>
      </c>
      <c r="I234" s="237"/>
      <c r="J234" s="238">
        <f>ROUND(I234*H234,2)</f>
        <v>0</v>
      </c>
      <c r="K234" s="234" t="s">
        <v>469</v>
      </c>
      <c r="L234" s="239"/>
      <c r="M234" s="240" t="s">
        <v>19</v>
      </c>
      <c r="N234" s="241" t="s">
        <v>49</v>
      </c>
      <c r="O234" s="60"/>
      <c r="P234" s="183">
        <f>O234*H234</f>
        <v>0</v>
      </c>
      <c r="Q234" s="183">
        <v>0</v>
      </c>
      <c r="R234" s="183">
        <f>Q234*H234</f>
        <v>0</v>
      </c>
      <c r="S234" s="183">
        <v>0</v>
      </c>
      <c r="T234" s="184">
        <f>S234*H234</f>
        <v>0</v>
      </c>
      <c r="AR234" s="17" t="s">
        <v>401</v>
      </c>
      <c r="AT234" s="17" t="s">
        <v>249</v>
      </c>
      <c r="AU234" s="17" t="s">
        <v>88</v>
      </c>
      <c r="AY234" s="17" t="s">
        <v>142</v>
      </c>
      <c r="BE234" s="185">
        <f>IF(N234="základní",J234,0)</f>
        <v>0</v>
      </c>
      <c r="BF234" s="185">
        <f>IF(N234="snížená",J234,0)</f>
        <v>0</v>
      </c>
      <c r="BG234" s="185">
        <f>IF(N234="zákl. přenesená",J234,0)</f>
        <v>0</v>
      </c>
      <c r="BH234" s="185">
        <f>IF(N234="sníž. přenesená",J234,0)</f>
        <v>0</v>
      </c>
      <c r="BI234" s="185">
        <f>IF(N234="nulová",J234,0)</f>
        <v>0</v>
      </c>
      <c r="BJ234" s="17" t="s">
        <v>86</v>
      </c>
      <c r="BK234" s="185">
        <f>ROUND(I234*H234,2)</f>
        <v>0</v>
      </c>
      <c r="BL234" s="17" t="s">
        <v>301</v>
      </c>
      <c r="BM234" s="17" t="s">
        <v>918</v>
      </c>
    </row>
    <row r="235" spans="2:51" s="12" customFormat="1" ht="11.25">
      <c r="B235" s="197"/>
      <c r="C235" s="198"/>
      <c r="D235" s="188" t="s">
        <v>155</v>
      </c>
      <c r="E235" s="198"/>
      <c r="F235" s="200" t="s">
        <v>919</v>
      </c>
      <c r="G235" s="198"/>
      <c r="H235" s="201">
        <v>165.858</v>
      </c>
      <c r="I235" s="202"/>
      <c r="J235" s="198"/>
      <c r="K235" s="198"/>
      <c r="L235" s="203"/>
      <c r="M235" s="204"/>
      <c r="N235" s="205"/>
      <c r="O235" s="205"/>
      <c r="P235" s="205"/>
      <c r="Q235" s="205"/>
      <c r="R235" s="205"/>
      <c r="S235" s="205"/>
      <c r="T235" s="206"/>
      <c r="AT235" s="207" t="s">
        <v>155</v>
      </c>
      <c r="AU235" s="207" t="s">
        <v>88</v>
      </c>
      <c r="AV235" s="12" t="s">
        <v>88</v>
      </c>
      <c r="AW235" s="12" t="s">
        <v>4</v>
      </c>
      <c r="AX235" s="12" t="s">
        <v>86</v>
      </c>
      <c r="AY235" s="207" t="s">
        <v>142</v>
      </c>
    </row>
    <row r="236" spans="2:65" s="1" customFormat="1" ht="16.5" customHeight="1">
      <c r="B236" s="34"/>
      <c r="C236" s="174" t="s">
        <v>415</v>
      </c>
      <c r="D236" s="174" t="s">
        <v>147</v>
      </c>
      <c r="E236" s="175" t="s">
        <v>920</v>
      </c>
      <c r="F236" s="176" t="s">
        <v>921</v>
      </c>
      <c r="G236" s="177" t="s">
        <v>150</v>
      </c>
      <c r="H236" s="178">
        <v>110.31</v>
      </c>
      <c r="I236" s="179"/>
      <c r="J236" s="180">
        <f>ROUND(I236*H236,2)</f>
        <v>0</v>
      </c>
      <c r="K236" s="176" t="s">
        <v>151</v>
      </c>
      <c r="L236" s="38"/>
      <c r="M236" s="181" t="s">
        <v>19</v>
      </c>
      <c r="N236" s="182" t="s">
        <v>49</v>
      </c>
      <c r="O236" s="60"/>
      <c r="P236" s="183">
        <f>O236*H236</f>
        <v>0</v>
      </c>
      <c r="Q236" s="183">
        <v>0.009</v>
      </c>
      <c r="R236" s="183">
        <f>Q236*H236</f>
        <v>0.99279</v>
      </c>
      <c r="S236" s="183">
        <v>0</v>
      </c>
      <c r="T236" s="184">
        <f>S236*H236</f>
        <v>0</v>
      </c>
      <c r="AR236" s="17" t="s">
        <v>301</v>
      </c>
      <c r="AT236" s="17" t="s">
        <v>147</v>
      </c>
      <c r="AU236" s="17" t="s">
        <v>88</v>
      </c>
      <c r="AY236" s="17" t="s">
        <v>142</v>
      </c>
      <c r="BE236" s="185">
        <f>IF(N236="základní",J236,0)</f>
        <v>0</v>
      </c>
      <c r="BF236" s="185">
        <f>IF(N236="snížená",J236,0)</f>
        <v>0</v>
      </c>
      <c r="BG236" s="185">
        <f>IF(N236="zákl. přenesená",J236,0)</f>
        <v>0</v>
      </c>
      <c r="BH236" s="185">
        <f>IF(N236="sníž. přenesená",J236,0)</f>
        <v>0</v>
      </c>
      <c r="BI236" s="185">
        <f>IF(N236="nulová",J236,0)</f>
        <v>0</v>
      </c>
      <c r="BJ236" s="17" t="s">
        <v>86</v>
      </c>
      <c r="BK236" s="185">
        <f>ROUND(I236*H236,2)</f>
        <v>0</v>
      </c>
      <c r="BL236" s="17" t="s">
        <v>301</v>
      </c>
      <c r="BM236" s="17" t="s">
        <v>922</v>
      </c>
    </row>
    <row r="237" spans="2:47" s="1" customFormat="1" ht="29.25">
      <c r="B237" s="34"/>
      <c r="C237" s="35"/>
      <c r="D237" s="188" t="s">
        <v>214</v>
      </c>
      <c r="E237" s="35"/>
      <c r="F237" s="230" t="s">
        <v>923</v>
      </c>
      <c r="G237" s="35"/>
      <c r="H237" s="35"/>
      <c r="I237" s="103"/>
      <c r="J237" s="35"/>
      <c r="K237" s="35"/>
      <c r="L237" s="38"/>
      <c r="M237" s="231"/>
      <c r="N237" s="60"/>
      <c r="O237" s="60"/>
      <c r="P237" s="60"/>
      <c r="Q237" s="60"/>
      <c r="R237" s="60"/>
      <c r="S237" s="60"/>
      <c r="T237" s="61"/>
      <c r="AT237" s="17" t="s">
        <v>214</v>
      </c>
      <c r="AU237" s="17" t="s">
        <v>88</v>
      </c>
    </row>
    <row r="238" spans="2:65" s="1" customFormat="1" ht="22.5" customHeight="1">
      <c r="B238" s="34"/>
      <c r="C238" s="232" t="s">
        <v>421</v>
      </c>
      <c r="D238" s="232" t="s">
        <v>249</v>
      </c>
      <c r="E238" s="233" t="s">
        <v>924</v>
      </c>
      <c r="F238" s="234" t="s">
        <v>925</v>
      </c>
      <c r="G238" s="235" t="s">
        <v>150</v>
      </c>
      <c r="H238" s="236">
        <v>121.341</v>
      </c>
      <c r="I238" s="237"/>
      <c r="J238" s="238">
        <f>ROUND(I238*H238,2)</f>
        <v>0</v>
      </c>
      <c r="K238" s="234" t="s">
        <v>469</v>
      </c>
      <c r="L238" s="239"/>
      <c r="M238" s="240" t="s">
        <v>19</v>
      </c>
      <c r="N238" s="241" t="s">
        <v>49</v>
      </c>
      <c r="O238" s="60"/>
      <c r="P238" s="183">
        <f>O238*H238</f>
        <v>0</v>
      </c>
      <c r="Q238" s="183">
        <v>0</v>
      </c>
      <c r="R238" s="183">
        <f>Q238*H238</f>
        <v>0</v>
      </c>
      <c r="S238" s="183">
        <v>0</v>
      </c>
      <c r="T238" s="184">
        <f>S238*H238</f>
        <v>0</v>
      </c>
      <c r="AR238" s="17" t="s">
        <v>401</v>
      </c>
      <c r="AT238" s="17" t="s">
        <v>249</v>
      </c>
      <c r="AU238" s="17" t="s">
        <v>88</v>
      </c>
      <c r="AY238" s="17" t="s">
        <v>142</v>
      </c>
      <c r="BE238" s="185">
        <f>IF(N238="základní",J238,0)</f>
        <v>0</v>
      </c>
      <c r="BF238" s="185">
        <f>IF(N238="snížená",J238,0)</f>
        <v>0</v>
      </c>
      <c r="BG238" s="185">
        <f>IF(N238="zákl. přenesená",J238,0)</f>
        <v>0</v>
      </c>
      <c r="BH238" s="185">
        <f>IF(N238="sníž. přenesená",J238,0)</f>
        <v>0</v>
      </c>
      <c r="BI238" s="185">
        <f>IF(N238="nulová",J238,0)</f>
        <v>0</v>
      </c>
      <c r="BJ238" s="17" t="s">
        <v>86</v>
      </c>
      <c r="BK238" s="185">
        <f>ROUND(I238*H238,2)</f>
        <v>0</v>
      </c>
      <c r="BL238" s="17" t="s">
        <v>301</v>
      </c>
      <c r="BM238" s="17" t="s">
        <v>926</v>
      </c>
    </row>
    <row r="239" spans="2:51" s="12" customFormat="1" ht="11.25">
      <c r="B239" s="197"/>
      <c r="C239" s="198"/>
      <c r="D239" s="188" t="s">
        <v>155</v>
      </c>
      <c r="E239" s="198"/>
      <c r="F239" s="200" t="s">
        <v>927</v>
      </c>
      <c r="G239" s="198"/>
      <c r="H239" s="201">
        <v>121.341</v>
      </c>
      <c r="I239" s="202"/>
      <c r="J239" s="198"/>
      <c r="K239" s="198"/>
      <c r="L239" s="203"/>
      <c r="M239" s="204"/>
      <c r="N239" s="205"/>
      <c r="O239" s="205"/>
      <c r="P239" s="205"/>
      <c r="Q239" s="205"/>
      <c r="R239" s="205"/>
      <c r="S239" s="205"/>
      <c r="T239" s="206"/>
      <c r="AT239" s="207" t="s">
        <v>155</v>
      </c>
      <c r="AU239" s="207" t="s">
        <v>88</v>
      </c>
      <c r="AV239" s="12" t="s">
        <v>88</v>
      </c>
      <c r="AW239" s="12" t="s">
        <v>4</v>
      </c>
      <c r="AX239" s="12" t="s">
        <v>86</v>
      </c>
      <c r="AY239" s="207" t="s">
        <v>142</v>
      </c>
    </row>
    <row r="240" spans="2:65" s="1" customFormat="1" ht="16.5" customHeight="1">
      <c r="B240" s="34"/>
      <c r="C240" s="174" t="s">
        <v>426</v>
      </c>
      <c r="D240" s="174" t="s">
        <v>147</v>
      </c>
      <c r="E240" s="175" t="s">
        <v>928</v>
      </c>
      <c r="F240" s="176" t="s">
        <v>929</v>
      </c>
      <c r="G240" s="177" t="s">
        <v>150</v>
      </c>
      <c r="H240" s="178">
        <v>110.31</v>
      </c>
      <c r="I240" s="179"/>
      <c r="J240" s="180">
        <f>ROUND(I240*H240,2)</f>
        <v>0</v>
      </c>
      <c r="K240" s="176" t="s">
        <v>151</v>
      </c>
      <c r="L240" s="38"/>
      <c r="M240" s="181" t="s">
        <v>19</v>
      </c>
      <c r="N240" s="182" t="s">
        <v>49</v>
      </c>
      <c r="O240" s="60"/>
      <c r="P240" s="183">
        <f>O240*H240</f>
        <v>0</v>
      </c>
      <c r="Q240" s="183">
        <v>0</v>
      </c>
      <c r="R240" s="183">
        <f>Q240*H240</f>
        <v>0</v>
      </c>
      <c r="S240" s="183">
        <v>0</v>
      </c>
      <c r="T240" s="184">
        <f>S240*H240</f>
        <v>0</v>
      </c>
      <c r="AR240" s="17" t="s">
        <v>301</v>
      </c>
      <c r="AT240" s="17" t="s">
        <v>147</v>
      </c>
      <c r="AU240" s="17" t="s">
        <v>88</v>
      </c>
      <c r="AY240" s="17" t="s">
        <v>142</v>
      </c>
      <c r="BE240" s="185">
        <f>IF(N240="základní",J240,0)</f>
        <v>0</v>
      </c>
      <c r="BF240" s="185">
        <f>IF(N240="snížená",J240,0)</f>
        <v>0</v>
      </c>
      <c r="BG240" s="185">
        <f>IF(N240="zákl. přenesená",J240,0)</f>
        <v>0</v>
      </c>
      <c r="BH240" s="185">
        <f>IF(N240="sníž. přenesená",J240,0)</f>
        <v>0</v>
      </c>
      <c r="BI240" s="185">
        <f>IF(N240="nulová",J240,0)</f>
        <v>0</v>
      </c>
      <c r="BJ240" s="17" t="s">
        <v>86</v>
      </c>
      <c r="BK240" s="185">
        <f>ROUND(I240*H240,2)</f>
        <v>0</v>
      </c>
      <c r="BL240" s="17" t="s">
        <v>301</v>
      </c>
      <c r="BM240" s="17" t="s">
        <v>930</v>
      </c>
    </row>
    <row r="241" spans="2:47" s="1" customFormat="1" ht="29.25">
      <c r="B241" s="34"/>
      <c r="C241" s="35"/>
      <c r="D241" s="188" t="s">
        <v>214</v>
      </c>
      <c r="E241" s="35"/>
      <c r="F241" s="230" t="s">
        <v>923</v>
      </c>
      <c r="G241" s="35"/>
      <c r="H241" s="35"/>
      <c r="I241" s="103"/>
      <c r="J241" s="35"/>
      <c r="K241" s="35"/>
      <c r="L241" s="38"/>
      <c r="M241" s="231"/>
      <c r="N241" s="60"/>
      <c r="O241" s="60"/>
      <c r="P241" s="60"/>
      <c r="Q241" s="60"/>
      <c r="R241" s="60"/>
      <c r="S241" s="60"/>
      <c r="T241" s="61"/>
      <c r="AT241" s="17" t="s">
        <v>214</v>
      </c>
      <c r="AU241" s="17" t="s">
        <v>88</v>
      </c>
    </row>
    <row r="242" spans="2:65" s="1" customFormat="1" ht="16.5" customHeight="1">
      <c r="B242" s="34"/>
      <c r="C242" s="174" t="s">
        <v>432</v>
      </c>
      <c r="D242" s="174" t="s">
        <v>147</v>
      </c>
      <c r="E242" s="175" t="s">
        <v>931</v>
      </c>
      <c r="F242" s="176" t="s">
        <v>932</v>
      </c>
      <c r="G242" s="177" t="s">
        <v>150</v>
      </c>
      <c r="H242" s="178">
        <v>128.404</v>
      </c>
      <c r="I242" s="179"/>
      <c r="J242" s="180">
        <f>ROUND(I242*H242,2)</f>
        <v>0</v>
      </c>
      <c r="K242" s="176" t="s">
        <v>151</v>
      </c>
      <c r="L242" s="38"/>
      <c r="M242" s="181" t="s">
        <v>19</v>
      </c>
      <c r="N242" s="182" t="s">
        <v>49</v>
      </c>
      <c r="O242" s="60"/>
      <c r="P242" s="183">
        <f>O242*H242</f>
        <v>0</v>
      </c>
      <c r="Q242" s="183">
        <v>0</v>
      </c>
      <c r="R242" s="183">
        <f>Q242*H242</f>
        <v>0</v>
      </c>
      <c r="S242" s="183">
        <v>0</v>
      </c>
      <c r="T242" s="184">
        <f>S242*H242</f>
        <v>0</v>
      </c>
      <c r="AR242" s="17" t="s">
        <v>301</v>
      </c>
      <c r="AT242" s="17" t="s">
        <v>147</v>
      </c>
      <c r="AU242" s="17" t="s">
        <v>88</v>
      </c>
      <c r="AY242" s="17" t="s">
        <v>142</v>
      </c>
      <c r="BE242" s="185">
        <f>IF(N242="základní",J242,0)</f>
        <v>0</v>
      </c>
      <c r="BF242" s="185">
        <f>IF(N242="snížená",J242,0)</f>
        <v>0</v>
      </c>
      <c r="BG242" s="185">
        <f>IF(N242="zákl. přenesená",J242,0)</f>
        <v>0</v>
      </c>
      <c r="BH242" s="185">
        <f>IF(N242="sníž. přenesená",J242,0)</f>
        <v>0</v>
      </c>
      <c r="BI242" s="185">
        <f>IF(N242="nulová",J242,0)</f>
        <v>0</v>
      </c>
      <c r="BJ242" s="17" t="s">
        <v>86</v>
      </c>
      <c r="BK242" s="185">
        <f>ROUND(I242*H242,2)</f>
        <v>0</v>
      </c>
      <c r="BL242" s="17" t="s">
        <v>301</v>
      </c>
      <c r="BM242" s="17" t="s">
        <v>933</v>
      </c>
    </row>
    <row r="243" spans="2:47" s="1" customFormat="1" ht="29.25">
      <c r="B243" s="34"/>
      <c r="C243" s="35"/>
      <c r="D243" s="188" t="s">
        <v>214</v>
      </c>
      <c r="E243" s="35"/>
      <c r="F243" s="230" t="s">
        <v>923</v>
      </c>
      <c r="G243" s="35"/>
      <c r="H243" s="35"/>
      <c r="I243" s="103"/>
      <c r="J243" s="35"/>
      <c r="K243" s="35"/>
      <c r="L243" s="38"/>
      <c r="M243" s="231"/>
      <c r="N243" s="60"/>
      <c r="O243" s="60"/>
      <c r="P243" s="60"/>
      <c r="Q243" s="60"/>
      <c r="R243" s="60"/>
      <c r="S243" s="60"/>
      <c r="T243" s="61"/>
      <c r="AT243" s="17" t="s">
        <v>214</v>
      </c>
      <c r="AU243" s="17" t="s">
        <v>88</v>
      </c>
    </row>
    <row r="244" spans="2:65" s="1" customFormat="1" ht="16.5" customHeight="1">
      <c r="B244" s="34"/>
      <c r="C244" s="174" t="s">
        <v>437</v>
      </c>
      <c r="D244" s="174" t="s">
        <v>147</v>
      </c>
      <c r="E244" s="175" t="s">
        <v>934</v>
      </c>
      <c r="F244" s="176" t="s">
        <v>935</v>
      </c>
      <c r="G244" s="177" t="s">
        <v>257</v>
      </c>
      <c r="H244" s="178">
        <v>102.7</v>
      </c>
      <c r="I244" s="179"/>
      <c r="J244" s="180">
        <f>ROUND(I244*H244,2)</f>
        <v>0</v>
      </c>
      <c r="K244" s="176" t="s">
        <v>151</v>
      </c>
      <c r="L244" s="38"/>
      <c r="M244" s="181" t="s">
        <v>19</v>
      </c>
      <c r="N244" s="182" t="s">
        <v>49</v>
      </c>
      <c r="O244" s="60"/>
      <c r="P244" s="183">
        <f>O244*H244</f>
        <v>0</v>
      </c>
      <c r="Q244" s="183">
        <v>0.00034</v>
      </c>
      <c r="R244" s="183">
        <f>Q244*H244</f>
        <v>0.034918000000000005</v>
      </c>
      <c r="S244" s="183">
        <v>0</v>
      </c>
      <c r="T244" s="184">
        <f>S244*H244</f>
        <v>0</v>
      </c>
      <c r="AR244" s="17" t="s">
        <v>301</v>
      </c>
      <c r="AT244" s="17" t="s">
        <v>147</v>
      </c>
      <c r="AU244" s="17" t="s">
        <v>88</v>
      </c>
      <c r="AY244" s="17" t="s">
        <v>142</v>
      </c>
      <c r="BE244" s="185">
        <f>IF(N244="základní",J244,0)</f>
        <v>0</v>
      </c>
      <c r="BF244" s="185">
        <f>IF(N244="snížená",J244,0)</f>
        <v>0</v>
      </c>
      <c r="BG244" s="185">
        <f>IF(N244="zákl. přenesená",J244,0)</f>
        <v>0</v>
      </c>
      <c r="BH244" s="185">
        <f>IF(N244="sníž. přenesená",J244,0)</f>
        <v>0</v>
      </c>
      <c r="BI244" s="185">
        <f>IF(N244="nulová",J244,0)</f>
        <v>0</v>
      </c>
      <c r="BJ244" s="17" t="s">
        <v>86</v>
      </c>
      <c r="BK244" s="185">
        <f>ROUND(I244*H244,2)</f>
        <v>0</v>
      </c>
      <c r="BL244" s="17" t="s">
        <v>301</v>
      </c>
      <c r="BM244" s="17" t="s">
        <v>936</v>
      </c>
    </row>
    <row r="245" spans="2:47" s="1" customFormat="1" ht="48.75">
      <c r="B245" s="34"/>
      <c r="C245" s="35"/>
      <c r="D245" s="188" t="s">
        <v>214</v>
      </c>
      <c r="E245" s="35"/>
      <c r="F245" s="230" t="s">
        <v>911</v>
      </c>
      <c r="G245" s="35"/>
      <c r="H245" s="35"/>
      <c r="I245" s="103"/>
      <c r="J245" s="35"/>
      <c r="K245" s="35"/>
      <c r="L245" s="38"/>
      <c r="M245" s="231"/>
      <c r="N245" s="60"/>
      <c r="O245" s="60"/>
      <c r="P245" s="60"/>
      <c r="Q245" s="60"/>
      <c r="R245" s="60"/>
      <c r="S245" s="60"/>
      <c r="T245" s="61"/>
      <c r="AT245" s="17" t="s">
        <v>214</v>
      </c>
      <c r="AU245" s="17" t="s">
        <v>88</v>
      </c>
    </row>
    <row r="246" spans="2:51" s="11" customFormat="1" ht="11.25">
      <c r="B246" s="186"/>
      <c r="C246" s="187"/>
      <c r="D246" s="188" t="s">
        <v>155</v>
      </c>
      <c r="E246" s="189" t="s">
        <v>19</v>
      </c>
      <c r="F246" s="190" t="s">
        <v>233</v>
      </c>
      <c r="G246" s="187"/>
      <c r="H246" s="189" t="s">
        <v>19</v>
      </c>
      <c r="I246" s="191"/>
      <c r="J246" s="187"/>
      <c r="K246" s="187"/>
      <c r="L246" s="192"/>
      <c r="M246" s="193"/>
      <c r="N246" s="194"/>
      <c r="O246" s="194"/>
      <c r="P246" s="194"/>
      <c r="Q246" s="194"/>
      <c r="R246" s="194"/>
      <c r="S246" s="194"/>
      <c r="T246" s="195"/>
      <c r="AT246" s="196" t="s">
        <v>155</v>
      </c>
      <c r="AU246" s="196" t="s">
        <v>88</v>
      </c>
      <c r="AV246" s="11" t="s">
        <v>86</v>
      </c>
      <c r="AW246" s="11" t="s">
        <v>38</v>
      </c>
      <c r="AX246" s="11" t="s">
        <v>78</v>
      </c>
      <c r="AY246" s="196" t="s">
        <v>142</v>
      </c>
    </row>
    <row r="247" spans="2:51" s="12" customFormat="1" ht="11.25">
      <c r="B247" s="197"/>
      <c r="C247" s="198"/>
      <c r="D247" s="188" t="s">
        <v>155</v>
      </c>
      <c r="E247" s="199" t="s">
        <v>19</v>
      </c>
      <c r="F247" s="200" t="s">
        <v>937</v>
      </c>
      <c r="G247" s="198"/>
      <c r="H247" s="201">
        <v>102.7</v>
      </c>
      <c r="I247" s="202"/>
      <c r="J247" s="198"/>
      <c r="K247" s="198"/>
      <c r="L247" s="203"/>
      <c r="M247" s="204"/>
      <c r="N247" s="205"/>
      <c r="O247" s="205"/>
      <c r="P247" s="205"/>
      <c r="Q247" s="205"/>
      <c r="R247" s="205"/>
      <c r="S247" s="205"/>
      <c r="T247" s="206"/>
      <c r="AT247" s="207" t="s">
        <v>155</v>
      </c>
      <c r="AU247" s="207" t="s">
        <v>88</v>
      </c>
      <c r="AV247" s="12" t="s">
        <v>88</v>
      </c>
      <c r="AW247" s="12" t="s">
        <v>38</v>
      </c>
      <c r="AX247" s="12" t="s">
        <v>86</v>
      </c>
      <c r="AY247" s="207" t="s">
        <v>142</v>
      </c>
    </row>
    <row r="248" spans="2:65" s="1" customFormat="1" ht="22.5" customHeight="1">
      <c r="B248" s="34"/>
      <c r="C248" s="232" t="s">
        <v>443</v>
      </c>
      <c r="D248" s="232" t="s">
        <v>249</v>
      </c>
      <c r="E248" s="233" t="s">
        <v>938</v>
      </c>
      <c r="F248" s="234" t="s">
        <v>939</v>
      </c>
      <c r="G248" s="235" t="s">
        <v>257</v>
      </c>
      <c r="H248" s="236">
        <v>97.13</v>
      </c>
      <c r="I248" s="237"/>
      <c r="J248" s="238">
        <f>ROUND(I248*H248,2)</f>
        <v>0</v>
      </c>
      <c r="K248" s="234" t="s">
        <v>469</v>
      </c>
      <c r="L248" s="239"/>
      <c r="M248" s="240" t="s">
        <v>19</v>
      </c>
      <c r="N248" s="241" t="s">
        <v>49</v>
      </c>
      <c r="O248" s="60"/>
      <c r="P248" s="183">
        <f>O248*H248</f>
        <v>0</v>
      </c>
      <c r="Q248" s="183">
        <v>0</v>
      </c>
      <c r="R248" s="183">
        <f>Q248*H248</f>
        <v>0</v>
      </c>
      <c r="S248" s="183">
        <v>0</v>
      </c>
      <c r="T248" s="184">
        <f>S248*H248</f>
        <v>0</v>
      </c>
      <c r="AR248" s="17" t="s">
        <v>401</v>
      </c>
      <c r="AT248" s="17" t="s">
        <v>249</v>
      </c>
      <c r="AU248" s="17" t="s">
        <v>88</v>
      </c>
      <c r="AY248" s="17" t="s">
        <v>142</v>
      </c>
      <c r="BE248" s="185">
        <f>IF(N248="základní",J248,0)</f>
        <v>0</v>
      </c>
      <c r="BF248" s="185">
        <f>IF(N248="snížená",J248,0)</f>
        <v>0</v>
      </c>
      <c r="BG248" s="185">
        <f>IF(N248="zákl. přenesená",J248,0)</f>
        <v>0</v>
      </c>
      <c r="BH248" s="185">
        <f>IF(N248="sníž. přenesená",J248,0)</f>
        <v>0</v>
      </c>
      <c r="BI248" s="185">
        <f>IF(N248="nulová",J248,0)</f>
        <v>0</v>
      </c>
      <c r="BJ248" s="17" t="s">
        <v>86</v>
      </c>
      <c r="BK248" s="185">
        <f>ROUND(I248*H248,2)</f>
        <v>0</v>
      </c>
      <c r="BL248" s="17" t="s">
        <v>301</v>
      </c>
      <c r="BM248" s="17" t="s">
        <v>940</v>
      </c>
    </row>
    <row r="249" spans="2:47" s="1" customFormat="1" ht="19.5">
      <c r="B249" s="34"/>
      <c r="C249" s="35"/>
      <c r="D249" s="188" t="s">
        <v>216</v>
      </c>
      <c r="E249" s="35"/>
      <c r="F249" s="230" t="s">
        <v>941</v>
      </c>
      <c r="G249" s="35"/>
      <c r="H249" s="35"/>
      <c r="I249" s="103"/>
      <c r="J249" s="35"/>
      <c r="K249" s="35"/>
      <c r="L249" s="38"/>
      <c r="M249" s="231"/>
      <c r="N249" s="60"/>
      <c r="O249" s="60"/>
      <c r="P249" s="60"/>
      <c r="Q249" s="60"/>
      <c r="R249" s="60"/>
      <c r="S249" s="60"/>
      <c r="T249" s="61"/>
      <c r="AT249" s="17" t="s">
        <v>216</v>
      </c>
      <c r="AU249" s="17" t="s">
        <v>88</v>
      </c>
    </row>
    <row r="250" spans="2:51" s="11" customFormat="1" ht="11.25">
      <c r="B250" s="186"/>
      <c r="C250" s="187"/>
      <c r="D250" s="188" t="s">
        <v>155</v>
      </c>
      <c r="E250" s="189" t="s">
        <v>19</v>
      </c>
      <c r="F250" s="190" t="s">
        <v>871</v>
      </c>
      <c r="G250" s="187"/>
      <c r="H250" s="189" t="s">
        <v>19</v>
      </c>
      <c r="I250" s="191"/>
      <c r="J250" s="187"/>
      <c r="K250" s="187"/>
      <c r="L250" s="192"/>
      <c r="M250" s="193"/>
      <c r="N250" s="194"/>
      <c r="O250" s="194"/>
      <c r="P250" s="194"/>
      <c r="Q250" s="194"/>
      <c r="R250" s="194"/>
      <c r="S250" s="194"/>
      <c r="T250" s="195"/>
      <c r="AT250" s="196" t="s">
        <v>155</v>
      </c>
      <c r="AU250" s="196" t="s">
        <v>88</v>
      </c>
      <c r="AV250" s="11" t="s">
        <v>86</v>
      </c>
      <c r="AW250" s="11" t="s">
        <v>38</v>
      </c>
      <c r="AX250" s="11" t="s">
        <v>78</v>
      </c>
      <c r="AY250" s="196" t="s">
        <v>142</v>
      </c>
    </row>
    <row r="251" spans="2:51" s="11" customFormat="1" ht="11.25">
      <c r="B251" s="186"/>
      <c r="C251" s="187"/>
      <c r="D251" s="188" t="s">
        <v>155</v>
      </c>
      <c r="E251" s="189" t="s">
        <v>19</v>
      </c>
      <c r="F251" s="190" t="s">
        <v>166</v>
      </c>
      <c r="G251" s="187"/>
      <c r="H251" s="189" t="s">
        <v>19</v>
      </c>
      <c r="I251" s="191"/>
      <c r="J251" s="187"/>
      <c r="K251" s="187"/>
      <c r="L251" s="192"/>
      <c r="M251" s="193"/>
      <c r="N251" s="194"/>
      <c r="O251" s="194"/>
      <c r="P251" s="194"/>
      <c r="Q251" s="194"/>
      <c r="R251" s="194"/>
      <c r="S251" s="194"/>
      <c r="T251" s="195"/>
      <c r="AT251" s="196" t="s">
        <v>155</v>
      </c>
      <c r="AU251" s="196" t="s">
        <v>88</v>
      </c>
      <c r="AV251" s="11" t="s">
        <v>86</v>
      </c>
      <c r="AW251" s="11" t="s">
        <v>38</v>
      </c>
      <c r="AX251" s="11" t="s">
        <v>78</v>
      </c>
      <c r="AY251" s="196" t="s">
        <v>142</v>
      </c>
    </row>
    <row r="252" spans="2:51" s="12" customFormat="1" ht="11.25">
      <c r="B252" s="197"/>
      <c r="C252" s="198"/>
      <c r="D252" s="188" t="s">
        <v>155</v>
      </c>
      <c r="E252" s="199" t="s">
        <v>19</v>
      </c>
      <c r="F252" s="200" t="s">
        <v>942</v>
      </c>
      <c r="G252" s="198"/>
      <c r="H252" s="201">
        <v>22.5</v>
      </c>
      <c r="I252" s="202"/>
      <c r="J252" s="198"/>
      <c r="K252" s="198"/>
      <c r="L252" s="203"/>
      <c r="M252" s="204"/>
      <c r="N252" s="205"/>
      <c r="O252" s="205"/>
      <c r="P252" s="205"/>
      <c r="Q252" s="205"/>
      <c r="R252" s="205"/>
      <c r="S252" s="205"/>
      <c r="T252" s="206"/>
      <c r="AT252" s="207" t="s">
        <v>155</v>
      </c>
      <c r="AU252" s="207" t="s">
        <v>88</v>
      </c>
      <c r="AV252" s="12" t="s">
        <v>88</v>
      </c>
      <c r="AW252" s="12" t="s">
        <v>38</v>
      </c>
      <c r="AX252" s="12" t="s">
        <v>78</v>
      </c>
      <c r="AY252" s="207" t="s">
        <v>142</v>
      </c>
    </row>
    <row r="253" spans="2:51" s="11" customFormat="1" ht="11.25">
      <c r="B253" s="186"/>
      <c r="C253" s="187"/>
      <c r="D253" s="188" t="s">
        <v>155</v>
      </c>
      <c r="E253" s="189" t="s">
        <v>19</v>
      </c>
      <c r="F253" s="190" t="s">
        <v>164</v>
      </c>
      <c r="G253" s="187"/>
      <c r="H253" s="189" t="s">
        <v>19</v>
      </c>
      <c r="I253" s="191"/>
      <c r="J253" s="187"/>
      <c r="K253" s="187"/>
      <c r="L253" s="192"/>
      <c r="M253" s="193"/>
      <c r="N253" s="194"/>
      <c r="O253" s="194"/>
      <c r="P253" s="194"/>
      <c r="Q253" s="194"/>
      <c r="R253" s="194"/>
      <c r="S253" s="194"/>
      <c r="T253" s="195"/>
      <c r="AT253" s="196" t="s">
        <v>155</v>
      </c>
      <c r="AU253" s="196" t="s">
        <v>88</v>
      </c>
      <c r="AV253" s="11" t="s">
        <v>86</v>
      </c>
      <c r="AW253" s="11" t="s">
        <v>38</v>
      </c>
      <c r="AX253" s="11" t="s">
        <v>78</v>
      </c>
      <c r="AY253" s="196" t="s">
        <v>142</v>
      </c>
    </row>
    <row r="254" spans="2:51" s="12" customFormat="1" ht="11.25">
      <c r="B254" s="197"/>
      <c r="C254" s="198"/>
      <c r="D254" s="188" t="s">
        <v>155</v>
      </c>
      <c r="E254" s="199" t="s">
        <v>19</v>
      </c>
      <c r="F254" s="200" t="s">
        <v>873</v>
      </c>
      <c r="G254" s="198"/>
      <c r="H254" s="201">
        <v>65.8</v>
      </c>
      <c r="I254" s="202"/>
      <c r="J254" s="198"/>
      <c r="K254" s="198"/>
      <c r="L254" s="203"/>
      <c r="M254" s="204"/>
      <c r="N254" s="205"/>
      <c r="O254" s="205"/>
      <c r="P254" s="205"/>
      <c r="Q254" s="205"/>
      <c r="R254" s="205"/>
      <c r="S254" s="205"/>
      <c r="T254" s="206"/>
      <c r="AT254" s="207" t="s">
        <v>155</v>
      </c>
      <c r="AU254" s="207" t="s">
        <v>88</v>
      </c>
      <c r="AV254" s="12" t="s">
        <v>88</v>
      </c>
      <c r="AW254" s="12" t="s">
        <v>38</v>
      </c>
      <c r="AX254" s="12" t="s">
        <v>78</v>
      </c>
      <c r="AY254" s="207" t="s">
        <v>142</v>
      </c>
    </row>
    <row r="255" spans="2:51" s="14" customFormat="1" ht="11.25">
      <c r="B255" s="219"/>
      <c r="C255" s="220"/>
      <c r="D255" s="188" t="s">
        <v>155</v>
      </c>
      <c r="E255" s="221" t="s">
        <v>19</v>
      </c>
      <c r="F255" s="222" t="s">
        <v>207</v>
      </c>
      <c r="G255" s="220"/>
      <c r="H255" s="223">
        <v>88.3</v>
      </c>
      <c r="I255" s="224"/>
      <c r="J255" s="220"/>
      <c r="K255" s="220"/>
      <c r="L255" s="225"/>
      <c r="M255" s="226"/>
      <c r="N255" s="227"/>
      <c r="O255" s="227"/>
      <c r="P255" s="227"/>
      <c r="Q255" s="227"/>
      <c r="R255" s="227"/>
      <c r="S255" s="227"/>
      <c r="T255" s="228"/>
      <c r="AT255" s="229" t="s">
        <v>155</v>
      </c>
      <c r="AU255" s="229" t="s">
        <v>88</v>
      </c>
      <c r="AV255" s="14" t="s">
        <v>152</v>
      </c>
      <c r="AW255" s="14" t="s">
        <v>38</v>
      </c>
      <c r="AX255" s="14" t="s">
        <v>86</v>
      </c>
      <c r="AY255" s="229" t="s">
        <v>142</v>
      </c>
    </row>
    <row r="256" spans="2:51" s="12" customFormat="1" ht="11.25">
      <c r="B256" s="197"/>
      <c r="C256" s="198"/>
      <c r="D256" s="188" t="s">
        <v>155</v>
      </c>
      <c r="E256" s="198"/>
      <c r="F256" s="200" t="s">
        <v>943</v>
      </c>
      <c r="G256" s="198"/>
      <c r="H256" s="201">
        <v>97.13</v>
      </c>
      <c r="I256" s="202"/>
      <c r="J256" s="198"/>
      <c r="K256" s="198"/>
      <c r="L256" s="203"/>
      <c r="M256" s="204"/>
      <c r="N256" s="205"/>
      <c r="O256" s="205"/>
      <c r="P256" s="205"/>
      <c r="Q256" s="205"/>
      <c r="R256" s="205"/>
      <c r="S256" s="205"/>
      <c r="T256" s="206"/>
      <c r="AT256" s="207" t="s">
        <v>155</v>
      </c>
      <c r="AU256" s="207" t="s">
        <v>88</v>
      </c>
      <c r="AV256" s="12" t="s">
        <v>88</v>
      </c>
      <c r="AW256" s="12" t="s">
        <v>4</v>
      </c>
      <c r="AX256" s="12" t="s">
        <v>86</v>
      </c>
      <c r="AY256" s="207" t="s">
        <v>142</v>
      </c>
    </row>
    <row r="257" spans="2:65" s="1" customFormat="1" ht="16.5" customHeight="1">
      <c r="B257" s="34"/>
      <c r="C257" s="232" t="s">
        <v>452</v>
      </c>
      <c r="D257" s="232" t="s">
        <v>249</v>
      </c>
      <c r="E257" s="233" t="s">
        <v>944</v>
      </c>
      <c r="F257" s="234" t="s">
        <v>945</v>
      </c>
      <c r="G257" s="235" t="s">
        <v>257</v>
      </c>
      <c r="H257" s="236">
        <v>15.84</v>
      </c>
      <c r="I257" s="237"/>
      <c r="J257" s="238">
        <f>ROUND(I257*H257,2)</f>
        <v>0</v>
      </c>
      <c r="K257" s="234" t="s">
        <v>469</v>
      </c>
      <c r="L257" s="239"/>
      <c r="M257" s="240" t="s">
        <v>19</v>
      </c>
      <c r="N257" s="241" t="s">
        <v>49</v>
      </c>
      <c r="O257" s="60"/>
      <c r="P257" s="183">
        <f>O257*H257</f>
        <v>0</v>
      </c>
      <c r="Q257" s="183">
        <v>0</v>
      </c>
      <c r="R257" s="183">
        <f>Q257*H257</f>
        <v>0</v>
      </c>
      <c r="S257" s="183">
        <v>0</v>
      </c>
      <c r="T257" s="184">
        <f>S257*H257</f>
        <v>0</v>
      </c>
      <c r="AR257" s="17" t="s">
        <v>401</v>
      </c>
      <c r="AT257" s="17" t="s">
        <v>249</v>
      </c>
      <c r="AU257" s="17" t="s">
        <v>88</v>
      </c>
      <c r="AY257" s="17" t="s">
        <v>142</v>
      </c>
      <c r="BE257" s="185">
        <f>IF(N257="základní",J257,0)</f>
        <v>0</v>
      </c>
      <c r="BF257" s="185">
        <f>IF(N257="snížená",J257,0)</f>
        <v>0</v>
      </c>
      <c r="BG257" s="185">
        <f>IF(N257="zákl. přenesená",J257,0)</f>
        <v>0</v>
      </c>
      <c r="BH257" s="185">
        <f>IF(N257="sníž. přenesená",J257,0)</f>
        <v>0</v>
      </c>
      <c r="BI257" s="185">
        <f>IF(N257="nulová",J257,0)</f>
        <v>0</v>
      </c>
      <c r="BJ257" s="17" t="s">
        <v>86</v>
      </c>
      <c r="BK257" s="185">
        <f>ROUND(I257*H257,2)</f>
        <v>0</v>
      </c>
      <c r="BL257" s="17" t="s">
        <v>301</v>
      </c>
      <c r="BM257" s="17" t="s">
        <v>946</v>
      </c>
    </row>
    <row r="258" spans="2:47" s="1" customFormat="1" ht="19.5">
      <c r="B258" s="34"/>
      <c r="C258" s="35"/>
      <c r="D258" s="188" t="s">
        <v>216</v>
      </c>
      <c r="E258" s="35"/>
      <c r="F258" s="230" t="s">
        <v>947</v>
      </c>
      <c r="G258" s="35"/>
      <c r="H258" s="35"/>
      <c r="I258" s="103"/>
      <c r="J258" s="35"/>
      <c r="K258" s="35"/>
      <c r="L258" s="38"/>
      <c r="M258" s="231"/>
      <c r="N258" s="60"/>
      <c r="O258" s="60"/>
      <c r="P258" s="60"/>
      <c r="Q258" s="60"/>
      <c r="R258" s="60"/>
      <c r="S258" s="60"/>
      <c r="T258" s="61"/>
      <c r="AT258" s="17" t="s">
        <v>216</v>
      </c>
      <c r="AU258" s="17" t="s">
        <v>88</v>
      </c>
    </row>
    <row r="259" spans="2:51" s="11" customFormat="1" ht="11.25">
      <c r="B259" s="186"/>
      <c r="C259" s="187"/>
      <c r="D259" s="188" t="s">
        <v>155</v>
      </c>
      <c r="E259" s="189" t="s">
        <v>19</v>
      </c>
      <c r="F259" s="190" t="s">
        <v>871</v>
      </c>
      <c r="G259" s="187"/>
      <c r="H259" s="189" t="s">
        <v>19</v>
      </c>
      <c r="I259" s="191"/>
      <c r="J259" s="187"/>
      <c r="K259" s="187"/>
      <c r="L259" s="192"/>
      <c r="M259" s="193"/>
      <c r="N259" s="194"/>
      <c r="O259" s="194"/>
      <c r="P259" s="194"/>
      <c r="Q259" s="194"/>
      <c r="R259" s="194"/>
      <c r="S259" s="194"/>
      <c r="T259" s="195"/>
      <c r="AT259" s="196" t="s">
        <v>155</v>
      </c>
      <c r="AU259" s="196" t="s">
        <v>88</v>
      </c>
      <c r="AV259" s="11" t="s">
        <v>86</v>
      </c>
      <c r="AW259" s="11" t="s">
        <v>38</v>
      </c>
      <c r="AX259" s="11" t="s">
        <v>78</v>
      </c>
      <c r="AY259" s="196" t="s">
        <v>142</v>
      </c>
    </row>
    <row r="260" spans="2:51" s="11" customFormat="1" ht="11.25">
      <c r="B260" s="186"/>
      <c r="C260" s="187"/>
      <c r="D260" s="188" t="s">
        <v>155</v>
      </c>
      <c r="E260" s="189" t="s">
        <v>19</v>
      </c>
      <c r="F260" s="190" t="s">
        <v>166</v>
      </c>
      <c r="G260" s="187"/>
      <c r="H260" s="189" t="s">
        <v>19</v>
      </c>
      <c r="I260" s="191"/>
      <c r="J260" s="187"/>
      <c r="K260" s="187"/>
      <c r="L260" s="192"/>
      <c r="M260" s="193"/>
      <c r="N260" s="194"/>
      <c r="O260" s="194"/>
      <c r="P260" s="194"/>
      <c r="Q260" s="194"/>
      <c r="R260" s="194"/>
      <c r="S260" s="194"/>
      <c r="T260" s="195"/>
      <c r="AT260" s="196" t="s">
        <v>155</v>
      </c>
      <c r="AU260" s="196" t="s">
        <v>88</v>
      </c>
      <c r="AV260" s="11" t="s">
        <v>86</v>
      </c>
      <c r="AW260" s="11" t="s">
        <v>38</v>
      </c>
      <c r="AX260" s="11" t="s">
        <v>78</v>
      </c>
      <c r="AY260" s="196" t="s">
        <v>142</v>
      </c>
    </row>
    <row r="261" spans="2:51" s="12" customFormat="1" ht="11.25">
      <c r="B261" s="197"/>
      <c r="C261" s="198"/>
      <c r="D261" s="188" t="s">
        <v>155</v>
      </c>
      <c r="E261" s="199" t="s">
        <v>19</v>
      </c>
      <c r="F261" s="200" t="s">
        <v>948</v>
      </c>
      <c r="G261" s="198"/>
      <c r="H261" s="201">
        <v>14.4</v>
      </c>
      <c r="I261" s="202"/>
      <c r="J261" s="198"/>
      <c r="K261" s="198"/>
      <c r="L261" s="203"/>
      <c r="M261" s="204"/>
      <c r="N261" s="205"/>
      <c r="O261" s="205"/>
      <c r="P261" s="205"/>
      <c r="Q261" s="205"/>
      <c r="R261" s="205"/>
      <c r="S261" s="205"/>
      <c r="T261" s="206"/>
      <c r="AT261" s="207" t="s">
        <v>155</v>
      </c>
      <c r="AU261" s="207" t="s">
        <v>88</v>
      </c>
      <c r="AV261" s="12" t="s">
        <v>88</v>
      </c>
      <c r="AW261" s="12" t="s">
        <v>38</v>
      </c>
      <c r="AX261" s="12" t="s">
        <v>86</v>
      </c>
      <c r="AY261" s="207" t="s">
        <v>142</v>
      </c>
    </row>
    <row r="262" spans="2:51" s="12" customFormat="1" ht="11.25">
      <c r="B262" s="197"/>
      <c r="C262" s="198"/>
      <c r="D262" s="188" t="s">
        <v>155</v>
      </c>
      <c r="E262" s="198"/>
      <c r="F262" s="200" t="s">
        <v>949</v>
      </c>
      <c r="G262" s="198"/>
      <c r="H262" s="201">
        <v>15.84</v>
      </c>
      <c r="I262" s="202"/>
      <c r="J262" s="198"/>
      <c r="K262" s="198"/>
      <c r="L262" s="203"/>
      <c r="M262" s="204"/>
      <c r="N262" s="205"/>
      <c r="O262" s="205"/>
      <c r="P262" s="205"/>
      <c r="Q262" s="205"/>
      <c r="R262" s="205"/>
      <c r="S262" s="205"/>
      <c r="T262" s="206"/>
      <c r="AT262" s="207" t="s">
        <v>155</v>
      </c>
      <c r="AU262" s="207" t="s">
        <v>88</v>
      </c>
      <c r="AV262" s="12" t="s">
        <v>88</v>
      </c>
      <c r="AW262" s="12" t="s">
        <v>4</v>
      </c>
      <c r="AX262" s="12" t="s">
        <v>86</v>
      </c>
      <c r="AY262" s="207" t="s">
        <v>142</v>
      </c>
    </row>
    <row r="263" spans="2:63" s="10" customFormat="1" ht="22.9" customHeight="1">
      <c r="B263" s="158"/>
      <c r="C263" s="159"/>
      <c r="D263" s="160" t="s">
        <v>77</v>
      </c>
      <c r="E263" s="172" t="s">
        <v>540</v>
      </c>
      <c r="F263" s="172" t="s">
        <v>541</v>
      </c>
      <c r="G263" s="159"/>
      <c r="H263" s="159"/>
      <c r="I263" s="162"/>
      <c r="J263" s="173">
        <f>BK263</f>
        <v>0</v>
      </c>
      <c r="K263" s="159"/>
      <c r="L263" s="164"/>
      <c r="M263" s="165"/>
      <c r="N263" s="166"/>
      <c r="O263" s="166"/>
      <c r="P263" s="167">
        <f>SUM(P264:P277)</f>
        <v>0</v>
      </c>
      <c r="Q263" s="166"/>
      <c r="R263" s="167">
        <f>SUM(R264:R277)</f>
        <v>0.06667100000000001</v>
      </c>
      <c r="S263" s="166"/>
      <c r="T263" s="168">
        <f>SUM(T264:T277)</f>
        <v>0</v>
      </c>
      <c r="AR263" s="169" t="s">
        <v>88</v>
      </c>
      <c r="AT263" s="170" t="s">
        <v>77</v>
      </c>
      <c r="AU263" s="170" t="s">
        <v>86</v>
      </c>
      <c r="AY263" s="169" t="s">
        <v>142</v>
      </c>
      <c r="BK263" s="171">
        <f>SUM(BK264:BK277)</f>
        <v>0</v>
      </c>
    </row>
    <row r="264" spans="2:65" s="1" customFormat="1" ht="16.5" customHeight="1">
      <c r="B264" s="34"/>
      <c r="C264" s="174" t="s">
        <v>458</v>
      </c>
      <c r="D264" s="174" t="s">
        <v>147</v>
      </c>
      <c r="E264" s="175" t="s">
        <v>950</v>
      </c>
      <c r="F264" s="176" t="s">
        <v>951</v>
      </c>
      <c r="G264" s="177" t="s">
        <v>150</v>
      </c>
      <c r="H264" s="178">
        <v>114.95</v>
      </c>
      <c r="I264" s="179"/>
      <c r="J264" s="180">
        <f>ROUND(I264*H264,2)</f>
        <v>0</v>
      </c>
      <c r="K264" s="176" t="s">
        <v>151</v>
      </c>
      <c r="L264" s="38"/>
      <c r="M264" s="181" t="s">
        <v>19</v>
      </c>
      <c r="N264" s="182" t="s">
        <v>49</v>
      </c>
      <c r="O264" s="60"/>
      <c r="P264" s="183">
        <f>O264*H264</f>
        <v>0</v>
      </c>
      <c r="Q264" s="183">
        <v>0</v>
      </c>
      <c r="R264" s="183">
        <f>Q264*H264</f>
        <v>0</v>
      </c>
      <c r="S264" s="183">
        <v>0</v>
      </c>
      <c r="T264" s="184">
        <f>S264*H264</f>
        <v>0</v>
      </c>
      <c r="AR264" s="17" t="s">
        <v>301</v>
      </c>
      <c r="AT264" s="17" t="s">
        <v>147</v>
      </c>
      <c r="AU264" s="17" t="s">
        <v>88</v>
      </c>
      <c r="AY264" s="17" t="s">
        <v>142</v>
      </c>
      <c r="BE264" s="185">
        <f>IF(N264="základní",J264,0)</f>
        <v>0</v>
      </c>
      <c r="BF264" s="185">
        <f>IF(N264="snížená",J264,0)</f>
        <v>0</v>
      </c>
      <c r="BG264" s="185">
        <f>IF(N264="zákl. přenesená",J264,0)</f>
        <v>0</v>
      </c>
      <c r="BH264" s="185">
        <f>IF(N264="sníž. přenesená",J264,0)</f>
        <v>0</v>
      </c>
      <c r="BI264" s="185">
        <f>IF(N264="nulová",J264,0)</f>
        <v>0</v>
      </c>
      <c r="BJ264" s="17" t="s">
        <v>86</v>
      </c>
      <c r="BK264" s="185">
        <f>ROUND(I264*H264,2)</f>
        <v>0</v>
      </c>
      <c r="BL264" s="17" t="s">
        <v>301</v>
      </c>
      <c r="BM264" s="17" t="s">
        <v>952</v>
      </c>
    </row>
    <row r="265" spans="2:47" s="1" customFormat="1" ht="29.25">
      <c r="B265" s="34"/>
      <c r="C265" s="35"/>
      <c r="D265" s="188" t="s">
        <v>216</v>
      </c>
      <c r="E265" s="35"/>
      <c r="F265" s="230" t="s">
        <v>953</v>
      </c>
      <c r="G265" s="35"/>
      <c r="H265" s="35"/>
      <c r="I265" s="103"/>
      <c r="J265" s="35"/>
      <c r="K265" s="35"/>
      <c r="L265" s="38"/>
      <c r="M265" s="231"/>
      <c r="N265" s="60"/>
      <c r="O265" s="60"/>
      <c r="P265" s="60"/>
      <c r="Q265" s="60"/>
      <c r="R265" s="60"/>
      <c r="S265" s="60"/>
      <c r="T265" s="61"/>
      <c r="AT265" s="17" t="s">
        <v>216</v>
      </c>
      <c r="AU265" s="17" t="s">
        <v>88</v>
      </c>
    </row>
    <row r="266" spans="2:51" s="11" customFormat="1" ht="11.25">
      <c r="B266" s="186"/>
      <c r="C266" s="187"/>
      <c r="D266" s="188" t="s">
        <v>155</v>
      </c>
      <c r="E266" s="189" t="s">
        <v>19</v>
      </c>
      <c r="F266" s="190" t="s">
        <v>156</v>
      </c>
      <c r="G266" s="187"/>
      <c r="H266" s="189" t="s">
        <v>19</v>
      </c>
      <c r="I266" s="191"/>
      <c r="J266" s="187"/>
      <c r="K266" s="187"/>
      <c r="L266" s="192"/>
      <c r="M266" s="193"/>
      <c r="N266" s="194"/>
      <c r="O266" s="194"/>
      <c r="P266" s="194"/>
      <c r="Q266" s="194"/>
      <c r="R266" s="194"/>
      <c r="S266" s="194"/>
      <c r="T266" s="195"/>
      <c r="AT266" s="196" t="s">
        <v>155</v>
      </c>
      <c r="AU266" s="196" t="s">
        <v>88</v>
      </c>
      <c r="AV266" s="11" t="s">
        <v>86</v>
      </c>
      <c r="AW266" s="11" t="s">
        <v>38</v>
      </c>
      <c r="AX266" s="11" t="s">
        <v>78</v>
      </c>
      <c r="AY266" s="196" t="s">
        <v>142</v>
      </c>
    </row>
    <row r="267" spans="2:51" s="11" customFormat="1" ht="11.25">
      <c r="B267" s="186"/>
      <c r="C267" s="187"/>
      <c r="D267" s="188" t="s">
        <v>155</v>
      </c>
      <c r="E267" s="189" t="s">
        <v>19</v>
      </c>
      <c r="F267" s="190" t="s">
        <v>166</v>
      </c>
      <c r="G267" s="187"/>
      <c r="H267" s="189" t="s">
        <v>19</v>
      </c>
      <c r="I267" s="191"/>
      <c r="J267" s="187"/>
      <c r="K267" s="187"/>
      <c r="L267" s="192"/>
      <c r="M267" s="193"/>
      <c r="N267" s="194"/>
      <c r="O267" s="194"/>
      <c r="P267" s="194"/>
      <c r="Q267" s="194"/>
      <c r="R267" s="194"/>
      <c r="S267" s="194"/>
      <c r="T267" s="195"/>
      <c r="AT267" s="196" t="s">
        <v>155</v>
      </c>
      <c r="AU267" s="196" t="s">
        <v>88</v>
      </c>
      <c r="AV267" s="11" t="s">
        <v>86</v>
      </c>
      <c r="AW267" s="11" t="s">
        <v>38</v>
      </c>
      <c r="AX267" s="11" t="s">
        <v>78</v>
      </c>
      <c r="AY267" s="196" t="s">
        <v>142</v>
      </c>
    </row>
    <row r="268" spans="2:51" s="12" customFormat="1" ht="11.25">
      <c r="B268" s="197"/>
      <c r="C268" s="198"/>
      <c r="D268" s="188" t="s">
        <v>155</v>
      </c>
      <c r="E268" s="199" t="s">
        <v>19</v>
      </c>
      <c r="F268" s="200" t="s">
        <v>954</v>
      </c>
      <c r="G268" s="198"/>
      <c r="H268" s="201">
        <v>42.57</v>
      </c>
      <c r="I268" s="202"/>
      <c r="J268" s="198"/>
      <c r="K268" s="198"/>
      <c r="L268" s="203"/>
      <c r="M268" s="204"/>
      <c r="N268" s="205"/>
      <c r="O268" s="205"/>
      <c r="P268" s="205"/>
      <c r="Q268" s="205"/>
      <c r="R268" s="205"/>
      <c r="S268" s="205"/>
      <c r="T268" s="206"/>
      <c r="AT268" s="207" t="s">
        <v>155</v>
      </c>
      <c r="AU268" s="207" t="s">
        <v>88</v>
      </c>
      <c r="AV268" s="12" t="s">
        <v>88</v>
      </c>
      <c r="AW268" s="12" t="s">
        <v>38</v>
      </c>
      <c r="AX268" s="12" t="s">
        <v>78</v>
      </c>
      <c r="AY268" s="207" t="s">
        <v>142</v>
      </c>
    </row>
    <row r="269" spans="2:51" s="11" customFormat="1" ht="11.25">
      <c r="B269" s="186"/>
      <c r="C269" s="187"/>
      <c r="D269" s="188" t="s">
        <v>155</v>
      </c>
      <c r="E269" s="189" t="s">
        <v>19</v>
      </c>
      <c r="F269" s="190" t="s">
        <v>164</v>
      </c>
      <c r="G269" s="187"/>
      <c r="H269" s="189" t="s">
        <v>19</v>
      </c>
      <c r="I269" s="191"/>
      <c r="J269" s="187"/>
      <c r="K269" s="187"/>
      <c r="L269" s="192"/>
      <c r="M269" s="193"/>
      <c r="N269" s="194"/>
      <c r="O269" s="194"/>
      <c r="P269" s="194"/>
      <c r="Q269" s="194"/>
      <c r="R269" s="194"/>
      <c r="S269" s="194"/>
      <c r="T269" s="195"/>
      <c r="AT269" s="196" t="s">
        <v>155</v>
      </c>
      <c r="AU269" s="196" t="s">
        <v>88</v>
      </c>
      <c r="AV269" s="11" t="s">
        <v>86</v>
      </c>
      <c r="AW269" s="11" t="s">
        <v>38</v>
      </c>
      <c r="AX269" s="11" t="s">
        <v>78</v>
      </c>
      <c r="AY269" s="196" t="s">
        <v>142</v>
      </c>
    </row>
    <row r="270" spans="2:51" s="12" customFormat="1" ht="11.25">
      <c r="B270" s="197"/>
      <c r="C270" s="198"/>
      <c r="D270" s="188" t="s">
        <v>155</v>
      </c>
      <c r="E270" s="199" t="s">
        <v>19</v>
      </c>
      <c r="F270" s="200" t="s">
        <v>955</v>
      </c>
      <c r="G270" s="198"/>
      <c r="H270" s="201">
        <v>72.38</v>
      </c>
      <c r="I270" s="202"/>
      <c r="J270" s="198"/>
      <c r="K270" s="198"/>
      <c r="L270" s="203"/>
      <c r="M270" s="204"/>
      <c r="N270" s="205"/>
      <c r="O270" s="205"/>
      <c r="P270" s="205"/>
      <c r="Q270" s="205"/>
      <c r="R270" s="205"/>
      <c r="S270" s="205"/>
      <c r="T270" s="206"/>
      <c r="AT270" s="207" t="s">
        <v>155</v>
      </c>
      <c r="AU270" s="207" t="s">
        <v>88</v>
      </c>
      <c r="AV270" s="12" t="s">
        <v>88</v>
      </c>
      <c r="AW270" s="12" t="s">
        <v>38</v>
      </c>
      <c r="AX270" s="12" t="s">
        <v>78</v>
      </c>
      <c r="AY270" s="207" t="s">
        <v>142</v>
      </c>
    </row>
    <row r="271" spans="2:51" s="14" customFormat="1" ht="11.25">
      <c r="B271" s="219"/>
      <c r="C271" s="220"/>
      <c r="D271" s="188" t="s">
        <v>155</v>
      </c>
      <c r="E271" s="221" t="s">
        <v>19</v>
      </c>
      <c r="F271" s="222" t="s">
        <v>207</v>
      </c>
      <c r="G271" s="220"/>
      <c r="H271" s="223">
        <v>114.94999999999999</v>
      </c>
      <c r="I271" s="224"/>
      <c r="J271" s="220"/>
      <c r="K271" s="220"/>
      <c r="L271" s="225"/>
      <c r="M271" s="226"/>
      <c r="N271" s="227"/>
      <c r="O271" s="227"/>
      <c r="P271" s="227"/>
      <c r="Q271" s="227"/>
      <c r="R271" s="227"/>
      <c r="S271" s="227"/>
      <c r="T271" s="228"/>
      <c r="AT271" s="229" t="s">
        <v>155</v>
      </c>
      <c r="AU271" s="229" t="s">
        <v>88</v>
      </c>
      <c r="AV271" s="14" t="s">
        <v>152</v>
      </c>
      <c r="AW271" s="14" t="s">
        <v>38</v>
      </c>
      <c r="AX271" s="14" t="s">
        <v>86</v>
      </c>
      <c r="AY271" s="229" t="s">
        <v>142</v>
      </c>
    </row>
    <row r="272" spans="2:65" s="1" customFormat="1" ht="16.5" customHeight="1">
      <c r="B272" s="34"/>
      <c r="C272" s="174" t="s">
        <v>466</v>
      </c>
      <c r="D272" s="174" t="s">
        <v>147</v>
      </c>
      <c r="E272" s="175" t="s">
        <v>543</v>
      </c>
      <c r="F272" s="176" t="s">
        <v>544</v>
      </c>
      <c r="G272" s="177" t="s">
        <v>150</v>
      </c>
      <c r="H272" s="178">
        <v>114.95</v>
      </c>
      <c r="I272" s="179"/>
      <c r="J272" s="180">
        <f aca="true" t="shared" si="0" ref="J272:J277">ROUND(I272*H272,2)</f>
        <v>0</v>
      </c>
      <c r="K272" s="176" t="s">
        <v>151</v>
      </c>
      <c r="L272" s="38"/>
      <c r="M272" s="181" t="s">
        <v>19</v>
      </c>
      <c r="N272" s="182" t="s">
        <v>49</v>
      </c>
      <c r="O272" s="60"/>
      <c r="P272" s="183">
        <f aca="true" t="shared" si="1" ref="P272:P277">O272*H272</f>
        <v>0</v>
      </c>
      <c r="Q272" s="183">
        <v>7E-05</v>
      </c>
      <c r="R272" s="183">
        <f aca="true" t="shared" si="2" ref="R272:R277">Q272*H272</f>
        <v>0.0080465</v>
      </c>
      <c r="S272" s="183">
        <v>0</v>
      </c>
      <c r="T272" s="184">
        <f aca="true" t="shared" si="3" ref="T272:T277">S272*H272</f>
        <v>0</v>
      </c>
      <c r="AR272" s="17" t="s">
        <v>301</v>
      </c>
      <c r="AT272" s="17" t="s">
        <v>147</v>
      </c>
      <c r="AU272" s="17" t="s">
        <v>88</v>
      </c>
      <c r="AY272" s="17" t="s">
        <v>142</v>
      </c>
      <c r="BE272" s="185">
        <f aca="true" t="shared" si="4" ref="BE272:BE277">IF(N272="základní",J272,0)</f>
        <v>0</v>
      </c>
      <c r="BF272" s="185">
        <f aca="true" t="shared" si="5" ref="BF272:BF277">IF(N272="snížená",J272,0)</f>
        <v>0</v>
      </c>
      <c r="BG272" s="185">
        <f aca="true" t="shared" si="6" ref="BG272:BG277">IF(N272="zákl. přenesená",J272,0)</f>
        <v>0</v>
      </c>
      <c r="BH272" s="185">
        <f aca="true" t="shared" si="7" ref="BH272:BH277">IF(N272="sníž. přenesená",J272,0)</f>
        <v>0</v>
      </c>
      <c r="BI272" s="185">
        <f aca="true" t="shared" si="8" ref="BI272:BI277">IF(N272="nulová",J272,0)</f>
        <v>0</v>
      </c>
      <c r="BJ272" s="17" t="s">
        <v>86</v>
      </c>
      <c r="BK272" s="185">
        <f aca="true" t="shared" si="9" ref="BK272:BK277">ROUND(I272*H272,2)</f>
        <v>0</v>
      </c>
      <c r="BL272" s="17" t="s">
        <v>301</v>
      </c>
      <c r="BM272" s="17" t="s">
        <v>956</v>
      </c>
    </row>
    <row r="273" spans="2:65" s="1" customFormat="1" ht="16.5" customHeight="1">
      <c r="B273" s="34"/>
      <c r="C273" s="174" t="s">
        <v>473</v>
      </c>
      <c r="D273" s="174" t="s">
        <v>147</v>
      </c>
      <c r="E273" s="175" t="s">
        <v>552</v>
      </c>
      <c r="F273" s="176" t="s">
        <v>553</v>
      </c>
      <c r="G273" s="177" t="s">
        <v>150</v>
      </c>
      <c r="H273" s="178">
        <v>114.95</v>
      </c>
      <c r="I273" s="179"/>
      <c r="J273" s="180">
        <f t="shared" si="0"/>
        <v>0</v>
      </c>
      <c r="K273" s="176" t="s">
        <v>151</v>
      </c>
      <c r="L273" s="38"/>
      <c r="M273" s="181" t="s">
        <v>19</v>
      </c>
      <c r="N273" s="182" t="s">
        <v>49</v>
      </c>
      <c r="O273" s="60"/>
      <c r="P273" s="183">
        <f t="shared" si="1"/>
        <v>0</v>
      </c>
      <c r="Q273" s="183">
        <v>7E-05</v>
      </c>
      <c r="R273" s="183">
        <f t="shared" si="2"/>
        <v>0.0080465</v>
      </c>
      <c r="S273" s="183">
        <v>0</v>
      </c>
      <c r="T273" s="184">
        <f t="shared" si="3"/>
        <v>0</v>
      </c>
      <c r="AR273" s="17" t="s">
        <v>301</v>
      </c>
      <c r="AT273" s="17" t="s">
        <v>147</v>
      </c>
      <c r="AU273" s="17" t="s">
        <v>88</v>
      </c>
      <c r="AY273" s="17" t="s">
        <v>142</v>
      </c>
      <c r="BE273" s="185">
        <f t="shared" si="4"/>
        <v>0</v>
      </c>
      <c r="BF273" s="185">
        <f t="shared" si="5"/>
        <v>0</v>
      </c>
      <c r="BG273" s="185">
        <f t="shared" si="6"/>
        <v>0</v>
      </c>
      <c r="BH273" s="185">
        <f t="shared" si="7"/>
        <v>0</v>
      </c>
      <c r="BI273" s="185">
        <f t="shared" si="8"/>
        <v>0</v>
      </c>
      <c r="BJ273" s="17" t="s">
        <v>86</v>
      </c>
      <c r="BK273" s="185">
        <f t="shared" si="9"/>
        <v>0</v>
      </c>
      <c r="BL273" s="17" t="s">
        <v>301</v>
      </c>
      <c r="BM273" s="17" t="s">
        <v>957</v>
      </c>
    </row>
    <row r="274" spans="2:65" s="1" customFormat="1" ht="16.5" customHeight="1">
      <c r="B274" s="34"/>
      <c r="C274" s="174" t="s">
        <v>479</v>
      </c>
      <c r="D274" s="174" t="s">
        <v>147</v>
      </c>
      <c r="E274" s="175" t="s">
        <v>560</v>
      </c>
      <c r="F274" s="176" t="s">
        <v>561</v>
      </c>
      <c r="G274" s="177" t="s">
        <v>150</v>
      </c>
      <c r="H274" s="178">
        <v>114.95</v>
      </c>
      <c r="I274" s="179"/>
      <c r="J274" s="180">
        <f t="shared" si="0"/>
        <v>0</v>
      </c>
      <c r="K274" s="176" t="s">
        <v>151</v>
      </c>
      <c r="L274" s="38"/>
      <c r="M274" s="181" t="s">
        <v>19</v>
      </c>
      <c r="N274" s="182" t="s">
        <v>49</v>
      </c>
      <c r="O274" s="60"/>
      <c r="P274" s="183">
        <f t="shared" si="1"/>
        <v>0</v>
      </c>
      <c r="Q274" s="183">
        <v>3E-05</v>
      </c>
      <c r="R274" s="183">
        <f t="shared" si="2"/>
        <v>0.0034485</v>
      </c>
      <c r="S274" s="183">
        <v>0</v>
      </c>
      <c r="T274" s="184">
        <f t="shared" si="3"/>
        <v>0</v>
      </c>
      <c r="AR274" s="17" t="s">
        <v>301</v>
      </c>
      <c r="AT274" s="17" t="s">
        <v>147</v>
      </c>
      <c r="AU274" s="17" t="s">
        <v>88</v>
      </c>
      <c r="AY274" s="17" t="s">
        <v>142</v>
      </c>
      <c r="BE274" s="185">
        <f t="shared" si="4"/>
        <v>0</v>
      </c>
      <c r="BF274" s="185">
        <f t="shared" si="5"/>
        <v>0</v>
      </c>
      <c r="BG274" s="185">
        <f t="shared" si="6"/>
        <v>0</v>
      </c>
      <c r="BH274" s="185">
        <f t="shared" si="7"/>
        <v>0</v>
      </c>
      <c r="BI274" s="185">
        <f t="shared" si="8"/>
        <v>0</v>
      </c>
      <c r="BJ274" s="17" t="s">
        <v>86</v>
      </c>
      <c r="BK274" s="185">
        <f t="shared" si="9"/>
        <v>0</v>
      </c>
      <c r="BL274" s="17" t="s">
        <v>301</v>
      </c>
      <c r="BM274" s="17" t="s">
        <v>958</v>
      </c>
    </row>
    <row r="275" spans="2:65" s="1" customFormat="1" ht="16.5" customHeight="1">
      <c r="B275" s="34"/>
      <c r="C275" s="174" t="s">
        <v>486</v>
      </c>
      <c r="D275" s="174" t="s">
        <v>147</v>
      </c>
      <c r="E275" s="175" t="s">
        <v>564</v>
      </c>
      <c r="F275" s="176" t="s">
        <v>565</v>
      </c>
      <c r="G275" s="177" t="s">
        <v>150</v>
      </c>
      <c r="H275" s="178">
        <v>114.95</v>
      </c>
      <c r="I275" s="179"/>
      <c r="J275" s="180">
        <f t="shared" si="0"/>
        <v>0</v>
      </c>
      <c r="K275" s="176" t="s">
        <v>151</v>
      </c>
      <c r="L275" s="38"/>
      <c r="M275" s="181" t="s">
        <v>19</v>
      </c>
      <c r="N275" s="182" t="s">
        <v>49</v>
      </c>
      <c r="O275" s="60"/>
      <c r="P275" s="183">
        <f t="shared" si="1"/>
        <v>0</v>
      </c>
      <c r="Q275" s="183">
        <v>0.00017</v>
      </c>
      <c r="R275" s="183">
        <f t="shared" si="2"/>
        <v>0.019541500000000003</v>
      </c>
      <c r="S275" s="183">
        <v>0</v>
      </c>
      <c r="T275" s="184">
        <f t="shared" si="3"/>
        <v>0</v>
      </c>
      <c r="AR275" s="17" t="s">
        <v>301</v>
      </c>
      <c r="AT275" s="17" t="s">
        <v>147</v>
      </c>
      <c r="AU275" s="17" t="s">
        <v>88</v>
      </c>
      <c r="AY275" s="17" t="s">
        <v>142</v>
      </c>
      <c r="BE275" s="185">
        <f t="shared" si="4"/>
        <v>0</v>
      </c>
      <c r="BF275" s="185">
        <f t="shared" si="5"/>
        <v>0</v>
      </c>
      <c r="BG275" s="185">
        <f t="shared" si="6"/>
        <v>0</v>
      </c>
      <c r="BH275" s="185">
        <f t="shared" si="7"/>
        <v>0</v>
      </c>
      <c r="BI275" s="185">
        <f t="shared" si="8"/>
        <v>0</v>
      </c>
      <c r="BJ275" s="17" t="s">
        <v>86</v>
      </c>
      <c r="BK275" s="185">
        <f t="shared" si="9"/>
        <v>0</v>
      </c>
      <c r="BL275" s="17" t="s">
        <v>301</v>
      </c>
      <c r="BM275" s="17" t="s">
        <v>959</v>
      </c>
    </row>
    <row r="276" spans="2:65" s="1" customFormat="1" ht="16.5" customHeight="1">
      <c r="B276" s="34"/>
      <c r="C276" s="174" t="s">
        <v>491</v>
      </c>
      <c r="D276" s="174" t="s">
        <v>147</v>
      </c>
      <c r="E276" s="175" t="s">
        <v>568</v>
      </c>
      <c r="F276" s="176" t="s">
        <v>569</v>
      </c>
      <c r="G276" s="177" t="s">
        <v>150</v>
      </c>
      <c r="H276" s="178">
        <v>114.95</v>
      </c>
      <c r="I276" s="179"/>
      <c r="J276" s="180">
        <f t="shared" si="0"/>
        <v>0</v>
      </c>
      <c r="K276" s="176" t="s">
        <v>151</v>
      </c>
      <c r="L276" s="38"/>
      <c r="M276" s="181" t="s">
        <v>19</v>
      </c>
      <c r="N276" s="182" t="s">
        <v>49</v>
      </c>
      <c r="O276" s="60"/>
      <c r="P276" s="183">
        <f t="shared" si="1"/>
        <v>0</v>
      </c>
      <c r="Q276" s="183">
        <v>0.00012</v>
      </c>
      <c r="R276" s="183">
        <f t="shared" si="2"/>
        <v>0.013794</v>
      </c>
      <c r="S276" s="183">
        <v>0</v>
      </c>
      <c r="T276" s="184">
        <f t="shared" si="3"/>
        <v>0</v>
      </c>
      <c r="AR276" s="17" t="s">
        <v>301</v>
      </c>
      <c r="AT276" s="17" t="s">
        <v>147</v>
      </c>
      <c r="AU276" s="17" t="s">
        <v>88</v>
      </c>
      <c r="AY276" s="17" t="s">
        <v>142</v>
      </c>
      <c r="BE276" s="185">
        <f t="shared" si="4"/>
        <v>0</v>
      </c>
      <c r="BF276" s="185">
        <f t="shared" si="5"/>
        <v>0</v>
      </c>
      <c r="BG276" s="185">
        <f t="shared" si="6"/>
        <v>0</v>
      </c>
      <c r="BH276" s="185">
        <f t="shared" si="7"/>
        <v>0</v>
      </c>
      <c r="BI276" s="185">
        <f t="shared" si="8"/>
        <v>0</v>
      </c>
      <c r="BJ276" s="17" t="s">
        <v>86</v>
      </c>
      <c r="BK276" s="185">
        <f t="shared" si="9"/>
        <v>0</v>
      </c>
      <c r="BL276" s="17" t="s">
        <v>301</v>
      </c>
      <c r="BM276" s="17" t="s">
        <v>960</v>
      </c>
    </row>
    <row r="277" spans="2:65" s="1" customFormat="1" ht="16.5" customHeight="1">
      <c r="B277" s="34"/>
      <c r="C277" s="174" t="s">
        <v>498</v>
      </c>
      <c r="D277" s="174" t="s">
        <v>147</v>
      </c>
      <c r="E277" s="175" t="s">
        <v>571</v>
      </c>
      <c r="F277" s="176" t="s">
        <v>572</v>
      </c>
      <c r="G277" s="177" t="s">
        <v>150</v>
      </c>
      <c r="H277" s="178">
        <v>114.95</v>
      </c>
      <c r="I277" s="179"/>
      <c r="J277" s="180">
        <f t="shared" si="0"/>
        <v>0</v>
      </c>
      <c r="K277" s="176" t="s">
        <v>151</v>
      </c>
      <c r="L277" s="38"/>
      <c r="M277" s="181" t="s">
        <v>19</v>
      </c>
      <c r="N277" s="182" t="s">
        <v>49</v>
      </c>
      <c r="O277" s="60"/>
      <c r="P277" s="183">
        <f t="shared" si="1"/>
        <v>0</v>
      </c>
      <c r="Q277" s="183">
        <v>0.00012</v>
      </c>
      <c r="R277" s="183">
        <f t="shared" si="2"/>
        <v>0.013794</v>
      </c>
      <c r="S277" s="183">
        <v>0</v>
      </c>
      <c r="T277" s="184">
        <f t="shared" si="3"/>
        <v>0</v>
      </c>
      <c r="AR277" s="17" t="s">
        <v>301</v>
      </c>
      <c r="AT277" s="17" t="s">
        <v>147</v>
      </c>
      <c r="AU277" s="17" t="s">
        <v>88</v>
      </c>
      <c r="AY277" s="17" t="s">
        <v>142</v>
      </c>
      <c r="BE277" s="185">
        <f t="shared" si="4"/>
        <v>0</v>
      </c>
      <c r="BF277" s="185">
        <f t="shared" si="5"/>
        <v>0</v>
      </c>
      <c r="BG277" s="185">
        <f t="shared" si="6"/>
        <v>0</v>
      </c>
      <c r="BH277" s="185">
        <f t="shared" si="7"/>
        <v>0</v>
      </c>
      <c r="BI277" s="185">
        <f t="shared" si="8"/>
        <v>0</v>
      </c>
      <c r="BJ277" s="17" t="s">
        <v>86</v>
      </c>
      <c r="BK277" s="185">
        <f t="shared" si="9"/>
        <v>0</v>
      </c>
      <c r="BL277" s="17" t="s">
        <v>301</v>
      </c>
      <c r="BM277" s="17" t="s">
        <v>961</v>
      </c>
    </row>
    <row r="278" spans="2:63" s="10" customFormat="1" ht="22.9" customHeight="1">
      <c r="B278" s="158"/>
      <c r="C278" s="159"/>
      <c r="D278" s="160" t="s">
        <v>77</v>
      </c>
      <c r="E278" s="172" t="s">
        <v>962</v>
      </c>
      <c r="F278" s="172" t="s">
        <v>963</v>
      </c>
      <c r="G278" s="159"/>
      <c r="H278" s="159"/>
      <c r="I278" s="162"/>
      <c r="J278" s="173">
        <f>BK278</f>
        <v>0</v>
      </c>
      <c r="K278" s="159"/>
      <c r="L278" s="164"/>
      <c r="M278" s="165"/>
      <c r="N278" s="166"/>
      <c r="O278" s="166"/>
      <c r="P278" s="167">
        <f>SUM(P279:P287)</f>
        <v>0</v>
      </c>
      <c r="Q278" s="166"/>
      <c r="R278" s="167">
        <f>SUM(R279:R287)</f>
        <v>0</v>
      </c>
      <c r="S278" s="166"/>
      <c r="T278" s="168">
        <f>SUM(T279:T287)</f>
        <v>0.62676</v>
      </c>
      <c r="AR278" s="169" t="s">
        <v>88</v>
      </c>
      <c r="AT278" s="170" t="s">
        <v>77</v>
      </c>
      <c r="AU278" s="170" t="s">
        <v>86</v>
      </c>
      <c r="AY278" s="169" t="s">
        <v>142</v>
      </c>
      <c r="BK278" s="171">
        <f>SUM(BK279:BK287)</f>
        <v>0</v>
      </c>
    </row>
    <row r="279" spans="2:65" s="1" customFormat="1" ht="16.5" customHeight="1">
      <c r="B279" s="34"/>
      <c r="C279" s="174" t="s">
        <v>506</v>
      </c>
      <c r="D279" s="174" t="s">
        <v>147</v>
      </c>
      <c r="E279" s="175" t="s">
        <v>964</v>
      </c>
      <c r="F279" s="176" t="s">
        <v>965</v>
      </c>
      <c r="G279" s="177" t="s">
        <v>150</v>
      </c>
      <c r="H279" s="178">
        <v>62.676</v>
      </c>
      <c r="I279" s="179"/>
      <c r="J279" s="180">
        <f>ROUND(I279*H279,2)</f>
        <v>0</v>
      </c>
      <c r="K279" s="176" t="s">
        <v>151</v>
      </c>
      <c r="L279" s="38"/>
      <c r="M279" s="181" t="s">
        <v>19</v>
      </c>
      <c r="N279" s="182" t="s">
        <v>49</v>
      </c>
      <c r="O279" s="60"/>
      <c r="P279" s="183">
        <f>O279*H279</f>
        <v>0</v>
      </c>
      <c r="Q279" s="183">
        <v>0</v>
      </c>
      <c r="R279" s="183">
        <f>Q279*H279</f>
        <v>0</v>
      </c>
      <c r="S279" s="183">
        <v>0.01</v>
      </c>
      <c r="T279" s="184">
        <f>S279*H279</f>
        <v>0.62676</v>
      </c>
      <c r="AR279" s="17" t="s">
        <v>301</v>
      </c>
      <c r="AT279" s="17" t="s">
        <v>147</v>
      </c>
      <c r="AU279" s="17" t="s">
        <v>88</v>
      </c>
      <c r="AY279" s="17" t="s">
        <v>142</v>
      </c>
      <c r="BE279" s="185">
        <f>IF(N279="základní",J279,0)</f>
        <v>0</v>
      </c>
      <c r="BF279" s="185">
        <f>IF(N279="snížená",J279,0)</f>
        <v>0</v>
      </c>
      <c r="BG279" s="185">
        <f>IF(N279="zákl. přenesená",J279,0)</f>
        <v>0</v>
      </c>
      <c r="BH279" s="185">
        <f>IF(N279="sníž. přenesená",J279,0)</f>
        <v>0</v>
      </c>
      <c r="BI279" s="185">
        <f>IF(N279="nulová",J279,0)</f>
        <v>0</v>
      </c>
      <c r="BJ279" s="17" t="s">
        <v>86</v>
      </c>
      <c r="BK279" s="185">
        <f>ROUND(I279*H279,2)</f>
        <v>0</v>
      </c>
      <c r="BL279" s="17" t="s">
        <v>301</v>
      </c>
      <c r="BM279" s="17" t="s">
        <v>966</v>
      </c>
    </row>
    <row r="280" spans="2:51" s="11" customFormat="1" ht="11.25">
      <c r="B280" s="186"/>
      <c r="C280" s="187"/>
      <c r="D280" s="188" t="s">
        <v>155</v>
      </c>
      <c r="E280" s="189" t="s">
        <v>19</v>
      </c>
      <c r="F280" s="190" t="s">
        <v>878</v>
      </c>
      <c r="G280" s="187"/>
      <c r="H280" s="189" t="s">
        <v>19</v>
      </c>
      <c r="I280" s="191"/>
      <c r="J280" s="187"/>
      <c r="K280" s="187"/>
      <c r="L280" s="192"/>
      <c r="M280" s="193"/>
      <c r="N280" s="194"/>
      <c r="O280" s="194"/>
      <c r="P280" s="194"/>
      <c r="Q280" s="194"/>
      <c r="R280" s="194"/>
      <c r="S280" s="194"/>
      <c r="T280" s="195"/>
      <c r="AT280" s="196" t="s">
        <v>155</v>
      </c>
      <c r="AU280" s="196" t="s">
        <v>88</v>
      </c>
      <c r="AV280" s="11" t="s">
        <v>86</v>
      </c>
      <c r="AW280" s="11" t="s">
        <v>38</v>
      </c>
      <c r="AX280" s="11" t="s">
        <v>78</v>
      </c>
      <c r="AY280" s="196" t="s">
        <v>142</v>
      </c>
    </row>
    <row r="281" spans="2:51" s="11" customFormat="1" ht="11.25">
      <c r="B281" s="186"/>
      <c r="C281" s="187"/>
      <c r="D281" s="188" t="s">
        <v>155</v>
      </c>
      <c r="E281" s="189" t="s">
        <v>19</v>
      </c>
      <c r="F281" s="190" t="s">
        <v>166</v>
      </c>
      <c r="G281" s="187"/>
      <c r="H281" s="189" t="s">
        <v>19</v>
      </c>
      <c r="I281" s="191"/>
      <c r="J281" s="187"/>
      <c r="K281" s="187"/>
      <c r="L281" s="192"/>
      <c r="M281" s="193"/>
      <c r="N281" s="194"/>
      <c r="O281" s="194"/>
      <c r="P281" s="194"/>
      <c r="Q281" s="194"/>
      <c r="R281" s="194"/>
      <c r="S281" s="194"/>
      <c r="T281" s="195"/>
      <c r="AT281" s="196" t="s">
        <v>155</v>
      </c>
      <c r="AU281" s="196" t="s">
        <v>88</v>
      </c>
      <c r="AV281" s="11" t="s">
        <v>86</v>
      </c>
      <c r="AW281" s="11" t="s">
        <v>38</v>
      </c>
      <c r="AX281" s="11" t="s">
        <v>78</v>
      </c>
      <c r="AY281" s="196" t="s">
        <v>142</v>
      </c>
    </row>
    <row r="282" spans="2:51" s="12" customFormat="1" ht="11.25">
      <c r="B282" s="197"/>
      <c r="C282" s="198"/>
      <c r="D282" s="188" t="s">
        <v>155</v>
      </c>
      <c r="E282" s="199" t="s">
        <v>19</v>
      </c>
      <c r="F282" s="200" t="s">
        <v>883</v>
      </c>
      <c r="G282" s="198"/>
      <c r="H282" s="201">
        <v>21.828</v>
      </c>
      <c r="I282" s="202"/>
      <c r="J282" s="198"/>
      <c r="K282" s="198"/>
      <c r="L282" s="203"/>
      <c r="M282" s="204"/>
      <c r="N282" s="205"/>
      <c r="O282" s="205"/>
      <c r="P282" s="205"/>
      <c r="Q282" s="205"/>
      <c r="R282" s="205"/>
      <c r="S282" s="205"/>
      <c r="T282" s="206"/>
      <c r="AT282" s="207" t="s">
        <v>155</v>
      </c>
      <c r="AU282" s="207" t="s">
        <v>88</v>
      </c>
      <c r="AV282" s="12" t="s">
        <v>88</v>
      </c>
      <c r="AW282" s="12" t="s">
        <v>38</v>
      </c>
      <c r="AX282" s="12" t="s">
        <v>78</v>
      </c>
      <c r="AY282" s="207" t="s">
        <v>142</v>
      </c>
    </row>
    <row r="283" spans="2:51" s="11" customFormat="1" ht="11.25">
      <c r="B283" s="186"/>
      <c r="C283" s="187"/>
      <c r="D283" s="188" t="s">
        <v>155</v>
      </c>
      <c r="E283" s="189" t="s">
        <v>19</v>
      </c>
      <c r="F283" s="190" t="s">
        <v>164</v>
      </c>
      <c r="G283" s="187"/>
      <c r="H283" s="189" t="s">
        <v>19</v>
      </c>
      <c r="I283" s="191"/>
      <c r="J283" s="187"/>
      <c r="K283" s="187"/>
      <c r="L283" s="192"/>
      <c r="M283" s="193"/>
      <c r="N283" s="194"/>
      <c r="O283" s="194"/>
      <c r="P283" s="194"/>
      <c r="Q283" s="194"/>
      <c r="R283" s="194"/>
      <c r="S283" s="194"/>
      <c r="T283" s="195"/>
      <c r="AT283" s="196" t="s">
        <v>155</v>
      </c>
      <c r="AU283" s="196" t="s">
        <v>88</v>
      </c>
      <c r="AV283" s="11" t="s">
        <v>86</v>
      </c>
      <c r="AW283" s="11" t="s">
        <v>38</v>
      </c>
      <c r="AX283" s="11" t="s">
        <v>78</v>
      </c>
      <c r="AY283" s="196" t="s">
        <v>142</v>
      </c>
    </row>
    <row r="284" spans="2:51" s="12" customFormat="1" ht="11.25">
      <c r="B284" s="197"/>
      <c r="C284" s="198"/>
      <c r="D284" s="188" t="s">
        <v>155</v>
      </c>
      <c r="E284" s="199" t="s">
        <v>19</v>
      </c>
      <c r="F284" s="200" t="s">
        <v>884</v>
      </c>
      <c r="G284" s="198"/>
      <c r="H284" s="201">
        <v>40.848</v>
      </c>
      <c r="I284" s="202"/>
      <c r="J284" s="198"/>
      <c r="K284" s="198"/>
      <c r="L284" s="203"/>
      <c r="M284" s="204"/>
      <c r="N284" s="205"/>
      <c r="O284" s="205"/>
      <c r="P284" s="205"/>
      <c r="Q284" s="205"/>
      <c r="R284" s="205"/>
      <c r="S284" s="205"/>
      <c r="T284" s="206"/>
      <c r="AT284" s="207" t="s">
        <v>155</v>
      </c>
      <c r="AU284" s="207" t="s">
        <v>88</v>
      </c>
      <c r="AV284" s="12" t="s">
        <v>88</v>
      </c>
      <c r="AW284" s="12" t="s">
        <v>38</v>
      </c>
      <c r="AX284" s="12" t="s">
        <v>78</v>
      </c>
      <c r="AY284" s="207" t="s">
        <v>142</v>
      </c>
    </row>
    <row r="285" spans="2:51" s="14" customFormat="1" ht="11.25">
      <c r="B285" s="219"/>
      <c r="C285" s="220"/>
      <c r="D285" s="188" t="s">
        <v>155</v>
      </c>
      <c r="E285" s="221" t="s">
        <v>19</v>
      </c>
      <c r="F285" s="222" t="s">
        <v>207</v>
      </c>
      <c r="G285" s="220"/>
      <c r="H285" s="223">
        <v>62.676</v>
      </c>
      <c r="I285" s="224"/>
      <c r="J285" s="220"/>
      <c r="K285" s="220"/>
      <c r="L285" s="225"/>
      <c r="M285" s="226"/>
      <c r="N285" s="227"/>
      <c r="O285" s="227"/>
      <c r="P285" s="227"/>
      <c r="Q285" s="227"/>
      <c r="R285" s="227"/>
      <c r="S285" s="227"/>
      <c r="T285" s="228"/>
      <c r="AT285" s="229" t="s">
        <v>155</v>
      </c>
      <c r="AU285" s="229" t="s">
        <v>88</v>
      </c>
      <c r="AV285" s="14" t="s">
        <v>152</v>
      </c>
      <c r="AW285" s="14" t="s">
        <v>38</v>
      </c>
      <c r="AX285" s="14" t="s">
        <v>86</v>
      </c>
      <c r="AY285" s="229" t="s">
        <v>142</v>
      </c>
    </row>
    <row r="286" spans="2:65" s="1" customFormat="1" ht="22.5" customHeight="1">
      <c r="B286" s="34"/>
      <c r="C286" s="174" t="s">
        <v>510</v>
      </c>
      <c r="D286" s="174" t="s">
        <v>147</v>
      </c>
      <c r="E286" s="175" t="s">
        <v>967</v>
      </c>
      <c r="F286" s="176" t="s">
        <v>968</v>
      </c>
      <c r="G286" s="177" t="s">
        <v>461</v>
      </c>
      <c r="H286" s="242"/>
      <c r="I286" s="179"/>
      <c r="J286" s="180">
        <f>ROUND(I286*H286,2)</f>
        <v>0</v>
      </c>
      <c r="K286" s="176" t="s">
        <v>151</v>
      </c>
      <c r="L286" s="38"/>
      <c r="M286" s="181" t="s">
        <v>19</v>
      </c>
      <c r="N286" s="182" t="s">
        <v>49</v>
      </c>
      <c r="O286" s="60"/>
      <c r="P286" s="183">
        <f>O286*H286</f>
        <v>0</v>
      </c>
      <c r="Q286" s="183">
        <v>0</v>
      </c>
      <c r="R286" s="183">
        <f>Q286*H286</f>
        <v>0</v>
      </c>
      <c r="S286" s="183">
        <v>0</v>
      </c>
      <c r="T286" s="184">
        <f>S286*H286</f>
        <v>0</v>
      </c>
      <c r="AR286" s="17" t="s">
        <v>301</v>
      </c>
      <c r="AT286" s="17" t="s">
        <v>147</v>
      </c>
      <c r="AU286" s="17" t="s">
        <v>88</v>
      </c>
      <c r="AY286" s="17" t="s">
        <v>142</v>
      </c>
      <c r="BE286" s="185">
        <f>IF(N286="základní",J286,0)</f>
        <v>0</v>
      </c>
      <c r="BF286" s="185">
        <f>IF(N286="snížená",J286,0)</f>
        <v>0</v>
      </c>
      <c r="BG286" s="185">
        <f>IF(N286="zákl. přenesená",J286,0)</f>
        <v>0</v>
      </c>
      <c r="BH286" s="185">
        <f>IF(N286="sníž. přenesená",J286,0)</f>
        <v>0</v>
      </c>
      <c r="BI286" s="185">
        <f>IF(N286="nulová",J286,0)</f>
        <v>0</v>
      </c>
      <c r="BJ286" s="17" t="s">
        <v>86</v>
      </c>
      <c r="BK286" s="185">
        <f>ROUND(I286*H286,2)</f>
        <v>0</v>
      </c>
      <c r="BL286" s="17" t="s">
        <v>301</v>
      </c>
      <c r="BM286" s="17" t="s">
        <v>969</v>
      </c>
    </row>
    <row r="287" spans="2:47" s="1" customFormat="1" ht="78">
      <c r="B287" s="34"/>
      <c r="C287" s="35"/>
      <c r="D287" s="188" t="s">
        <v>214</v>
      </c>
      <c r="E287" s="35"/>
      <c r="F287" s="230" t="s">
        <v>539</v>
      </c>
      <c r="G287" s="35"/>
      <c r="H287" s="35"/>
      <c r="I287" s="103"/>
      <c r="J287" s="35"/>
      <c r="K287" s="35"/>
      <c r="L287" s="38"/>
      <c r="M287" s="248"/>
      <c r="N287" s="245"/>
      <c r="O287" s="245"/>
      <c r="P287" s="245"/>
      <c r="Q287" s="245"/>
      <c r="R287" s="245"/>
      <c r="S287" s="245"/>
      <c r="T287" s="249"/>
      <c r="AT287" s="17" t="s">
        <v>214</v>
      </c>
      <c r="AU287" s="17" t="s">
        <v>88</v>
      </c>
    </row>
    <row r="288" spans="2:12" s="1" customFormat="1" ht="6.95" customHeight="1">
      <c r="B288" s="46"/>
      <c r="C288" s="47"/>
      <c r="D288" s="47"/>
      <c r="E288" s="47"/>
      <c r="F288" s="47"/>
      <c r="G288" s="47"/>
      <c r="H288" s="47"/>
      <c r="I288" s="125"/>
      <c r="J288" s="47"/>
      <c r="K288" s="47"/>
      <c r="L288" s="38"/>
    </row>
  </sheetData>
  <sheetProtection algorithmName="SHA-512" hashValue="VXEYWf4qQrqCD0kUuPzsZ/Ay+SHV7H6V2ALJaW9vz6hnxtGM0O5tHfsqRXfL4ci3014bjeLOoX6nTn0nf7Z4GA==" saltValue="Rp6721gOAt3JvZFfsHNmIN7DzjXRGw8D9x2TRl8TDZBj/LmrdeGR1dnfiYjHY0YCcFmYTVS+JWuXH9OMs0EQnw==" spinCount="100000" sheet="1" objects="1" scenarios="1" formatColumns="0" formatRows="0" autoFilter="0"/>
  <autoFilter ref="C90:K287"/>
  <mergeCells count="9">
    <mergeCell ref="E50:H50"/>
    <mergeCell ref="E81:H81"/>
    <mergeCell ref="E83:H83"/>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154"/>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97"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338"/>
      <c r="M2" s="338"/>
      <c r="N2" s="338"/>
      <c r="O2" s="338"/>
      <c r="P2" s="338"/>
      <c r="Q2" s="338"/>
      <c r="R2" s="338"/>
      <c r="S2" s="338"/>
      <c r="T2" s="338"/>
      <c r="U2" s="338"/>
      <c r="V2" s="338"/>
      <c r="AT2" s="17" t="s">
        <v>97</v>
      </c>
    </row>
    <row r="3" spans="2:46" ht="6.95" customHeight="1">
      <c r="B3" s="98"/>
      <c r="C3" s="99"/>
      <c r="D3" s="99"/>
      <c r="E3" s="99"/>
      <c r="F3" s="99"/>
      <c r="G3" s="99"/>
      <c r="H3" s="99"/>
      <c r="I3" s="100"/>
      <c r="J3" s="99"/>
      <c r="K3" s="99"/>
      <c r="L3" s="20"/>
      <c r="AT3" s="17" t="s">
        <v>88</v>
      </c>
    </row>
    <row r="4" spans="2:46" ht="24.95" customHeight="1">
      <c r="B4" s="20"/>
      <c r="D4" s="101" t="s">
        <v>105</v>
      </c>
      <c r="L4" s="20"/>
      <c r="M4" s="24" t="s">
        <v>10</v>
      </c>
      <c r="AT4" s="17" t="s">
        <v>4</v>
      </c>
    </row>
    <row r="5" spans="2:12" ht="6.95" customHeight="1">
      <c r="B5" s="20"/>
      <c r="L5" s="20"/>
    </row>
    <row r="6" spans="2:12" ht="12" customHeight="1">
      <c r="B6" s="20"/>
      <c r="D6" s="102" t="s">
        <v>16</v>
      </c>
      <c r="L6" s="20"/>
    </row>
    <row r="7" spans="2:12" ht="16.5" customHeight="1">
      <c r="B7" s="20"/>
      <c r="E7" s="367" t="str">
        <f>'Rekapitulace stavby'!K6</f>
        <v>REGENERACE PANELOVÉHO DOMU MATĚJE KOPECKÉHO 5, st.p.č. 2645, k.ú. CHEB, 650919</v>
      </c>
      <c r="F7" s="368"/>
      <c r="G7" s="368"/>
      <c r="H7" s="368"/>
      <c r="L7" s="20"/>
    </row>
    <row r="8" spans="2:12" s="1" customFormat="1" ht="12" customHeight="1">
      <c r="B8" s="38"/>
      <c r="D8" s="102" t="s">
        <v>106</v>
      </c>
      <c r="I8" s="103"/>
      <c r="L8" s="38"/>
    </row>
    <row r="9" spans="2:12" s="1" customFormat="1" ht="36.95" customHeight="1">
      <c r="B9" s="38"/>
      <c r="E9" s="369" t="s">
        <v>970</v>
      </c>
      <c r="F9" s="370"/>
      <c r="G9" s="370"/>
      <c r="H9" s="370"/>
      <c r="I9" s="103"/>
      <c r="L9" s="38"/>
    </row>
    <row r="10" spans="2:12" s="1" customFormat="1" ht="11.25">
      <c r="B10" s="38"/>
      <c r="I10" s="103"/>
      <c r="L10" s="38"/>
    </row>
    <row r="11" spans="2:12" s="1" customFormat="1" ht="12" customHeight="1">
      <c r="B11" s="38"/>
      <c r="D11" s="102" t="s">
        <v>18</v>
      </c>
      <c r="F11" s="17" t="s">
        <v>19</v>
      </c>
      <c r="I11" s="104" t="s">
        <v>20</v>
      </c>
      <c r="J11" s="17" t="s">
        <v>19</v>
      </c>
      <c r="L11" s="38"/>
    </row>
    <row r="12" spans="2:12" s="1" customFormat="1" ht="12" customHeight="1">
      <c r="B12" s="38"/>
      <c r="D12" s="102" t="s">
        <v>22</v>
      </c>
      <c r="F12" s="17" t="s">
        <v>23</v>
      </c>
      <c r="I12" s="104" t="s">
        <v>24</v>
      </c>
      <c r="J12" s="105" t="str">
        <f>'Rekapitulace stavby'!AN8</f>
        <v>3. 3. 2019</v>
      </c>
      <c r="L12" s="38"/>
    </row>
    <row r="13" spans="2:12" s="1" customFormat="1" ht="10.9" customHeight="1">
      <c r="B13" s="38"/>
      <c r="I13" s="103"/>
      <c r="L13" s="38"/>
    </row>
    <row r="14" spans="2:12" s="1" customFormat="1" ht="12" customHeight="1">
      <c r="B14" s="38"/>
      <c r="D14" s="102" t="s">
        <v>26</v>
      </c>
      <c r="I14" s="104" t="s">
        <v>27</v>
      </c>
      <c r="J14" s="17" t="s">
        <v>28</v>
      </c>
      <c r="L14" s="38"/>
    </row>
    <row r="15" spans="2:12" s="1" customFormat="1" ht="18" customHeight="1">
      <c r="B15" s="38"/>
      <c r="E15" s="17" t="s">
        <v>29</v>
      </c>
      <c r="I15" s="104" t="s">
        <v>30</v>
      </c>
      <c r="J15" s="17" t="s">
        <v>31</v>
      </c>
      <c r="L15" s="38"/>
    </row>
    <row r="16" spans="2:12" s="1" customFormat="1" ht="6.95" customHeight="1">
      <c r="B16" s="38"/>
      <c r="I16" s="103"/>
      <c r="L16" s="38"/>
    </row>
    <row r="17" spans="2:12" s="1" customFormat="1" ht="12" customHeight="1">
      <c r="B17" s="38"/>
      <c r="D17" s="102" t="s">
        <v>32</v>
      </c>
      <c r="I17" s="104" t="s">
        <v>27</v>
      </c>
      <c r="J17" s="30" t="str">
        <f>'Rekapitulace stavby'!AN13</f>
        <v>Vyplň údaj</v>
      </c>
      <c r="L17" s="38"/>
    </row>
    <row r="18" spans="2:12" s="1" customFormat="1" ht="18" customHeight="1">
      <c r="B18" s="38"/>
      <c r="E18" s="371" t="str">
        <f>'Rekapitulace stavby'!E14</f>
        <v>Vyplň údaj</v>
      </c>
      <c r="F18" s="372"/>
      <c r="G18" s="372"/>
      <c r="H18" s="372"/>
      <c r="I18" s="104" t="s">
        <v>30</v>
      </c>
      <c r="J18" s="30" t="str">
        <f>'Rekapitulace stavby'!AN14</f>
        <v>Vyplň údaj</v>
      </c>
      <c r="L18" s="38"/>
    </row>
    <row r="19" spans="2:12" s="1" customFormat="1" ht="6.95" customHeight="1">
      <c r="B19" s="38"/>
      <c r="I19" s="103"/>
      <c r="L19" s="38"/>
    </row>
    <row r="20" spans="2:12" s="1" customFormat="1" ht="12" customHeight="1">
      <c r="B20" s="38"/>
      <c r="D20" s="102" t="s">
        <v>34</v>
      </c>
      <c r="I20" s="104" t="s">
        <v>27</v>
      </c>
      <c r="J20" s="17" t="s">
        <v>35</v>
      </c>
      <c r="L20" s="38"/>
    </row>
    <row r="21" spans="2:12" s="1" customFormat="1" ht="18" customHeight="1">
      <c r="B21" s="38"/>
      <c r="E21" s="17" t="s">
        <v>36</v>
      </c>
      <c r="I21" s="104" t="s">
        <v>30</v>
      </c>
      <c r="J21" s="17" t="s">
        <v>37</v>
      </c>
      <c r="L21" s="38"/>
    </row>
    <row r="22" spans="2:12" s="1" customFormat="1" ht="6.95" customHeight="1">
      <c r="B22" s="38"/>
      <c r="I22" s="103"/>
      <c r="L22" s="38"/>
    </row>
    <row r="23" spans="2:12" s="1" customFormat="1" ht="12" customHeight="1">
      <c r="B23" s="38"/>
      <c r="D23" s="102" t="s">
        <v>39</v>
      </c>
      <c r="I23" s="104" t="s">
        <v>27</v>
      </c>
      <c r="J23" s="17" t="s">
        <v>40</v>
      </c>
      <c r="L23" s="38"/>
    </row>
    <row r="24" spans="2:12" s="1" customFormat="1" ht="18" customHeight="1">
      <c r="B24" s="38"/>
      <c r="E24" s="17" t="s">
        <v>41</v>
      </c>
      <c r="I24" s="104" t="s">
        <v>30</v>
      </c>
      <c r="J24" s="17" t="s">
        <v>19</v>
      </c>
      <c r="L24" s="38"/>
    </row>
    <row r="25" spans="2:12" s="1" customFormat="1" ht="6.95" customHeight="1">
      <c r="B25" s="38"/>
      <c r="I25" s="103"/>
      <c r="L25" s="38"/>
    </row>
    <row r="26" spans="2:12" s="1" customFormat="1" ht="12" customHeight="1">
      <c r="B26" s="38"/>
      <c r="D26" s="102" t="s">
        <v>42</v>
      </c>
      <c r="I26" s="103"/>
      <c r="L26" s="38"/>
    </row>
    <row r="27" spans="2:12" s="6" customFormat="1" ht="16.5" customHeight="1">
      <c r="B27" s="106"/>
      <c r="E27" s="373" t="s">
        <v>19</v>
      </c>
      <c r="F27" s="373"/>
      <c r="G27" s="373"/>
      <c r="H27" s="373"/>
      <c r="I27" s="107"/>
      <c r="L27" s="106"/>
    </row>
    <row r="28" spans="2:12" s="1" customFormat="1" ht="6.95" customHeight="1">
      <c r="B28" s="38"/>
      <c r="I28" s="103"/>
      <c r="L28" s="38"/>
    </row>
    <row r="29" spans="2:12" s="1" customFormat="1" ht="6.95" customHeight="1">
      <c r="B29" s="38"/>
      <c r="D29" s="56"/>
      <c r="E29" s="56"/>
      <c r="F29" s="56"/>
      <c r="G29" s="56"/>
      <c r="H29" s="56"/>
      <c r="I29" s="108"/>
      <c r="J29" s="56"/>
      <c r="K29" s="56"/>
      <c r="L29" s="38"/>
    </row>
    <row r="30" spans="2:12" s="1" customFormat="1" ht="25.35" customHeight="1">
      <c r="B30" s="38"/>
      <c r="D30" s="109" t="s">
        <v>44</v>
      </c>
      <c r="I30" s="103"/>
      <c r="J30" s="110">
        <f>ROUND(J88,2)</f>
        <v>0</v>
      </c>
      <c r="L30" s="38"/>
    </row>
    <row r="31" spans="2:12" s="1" customFormat="1" ht="6.95" customHeight="1">
      <c r="B31" s="38"/>
      <c r="D31" s="56"/>
      <c r="E31" s="56"/>
      <c r="F31" s="56"/>
      <c r="G31" s="56"/>
      <c r="H31" s="56"/>
      <c r="I31" s="108"/>
      <c r="J31" s="56"/>
      <c r="K31" s="56"/>
      <c r="L31" s="38"/>
    </row>
    <row r="32" spans="2:12" s="1" customFormat="1" ht="14.45" customHeight="1">
      <c r="B32" s="38"/>
      <c r="F32" s="111" t="s">
        <v>46</v>
      </c>
      <c r="I32" s="112" t="s">
        <v>45</v>
      </c>
      <c r="J32" s="111" t="s">
        <v>47</v>
      </c>
      <c r="L32" s="38"/>
    </row>
    <row r="33" spans="2:12" s="1" customFormat="1" ht="14.45" customHeight="1">
      <c r="B33" s="38"/>
      <c r="D33" s="102" t="s">
        <v>48</v>
      </c>
      <c r="E33" s="102" t="s">
        <v>49</v>
      </c>
      <c r="F33" s="113">
        <f>ROUND((SUM(BE88:BE153)),2)</f>
        <v>0</v>
      </c>
      <c r="I33" s="114">
        <v>0.21</v>
      </c>
      <c r="J33" s="113">
        <f>ROUND(((SUM(BE88:BE153))*I33),2)</f>
        <v>0</v>
      </c>
      <c r="L33" s="38"/>
    </row>
    <row r="34" spans="2:12" s="1" customFormat="1" ht="14.45" customHeight="1">
      <c r="B34" s="38"/>
      <c r="E34" s="102" t="s">
        <v>50</v>
      </c>
      <c r="F34" s="113">
        <f>ROUND((SUM(BF88:BF153)),2)</f>
        <v>0</v>
      </c>
      <c r="I34" s="114">
        <v>0.15</v>
      </c>
      <c r="J34" s="113">
        <f>ROUND(((SUM(BF88:BF153))*I34),2)</f>
        <v>0</v>
      </c>
      <c r="L34" s="38"/>
    </row>
    <row r="35" spans="2:12" s="1" customFormat="1" ht="14.45" customHeight="1" hidden="1">
      <c r="B35" s="38"/>
      <c r="E35" s="102" t="s">
        <v>51</v>
      </c>
      <c r="F35" s="113">
        <f>ROUND((SUM(BG88:BG153)),2)</f>
        <v>0</v>
      </c>
      <c r="I35" s="114">
        <v>0.21</v>
      </c>
      <c r="J35" s="113">
        <f>0</f>
        <v>0</v>
      </c>
      <c r="L35" s="38"/>
    </row>
    <row r="36" spans="2:12" s="1" customFormat="1" ht="14.45" customHeight="1" hidden="1">
      <c r="B36" s="38"/>
      <c r="E36" s="102" t="s">
        <v>52</v>
      </c>
      <c r="F36" s="113">
        <f>ROUND((SUM(BH88:BH153)),2)</f>
        <v>0</v>
      </c>
      <c r="I36" s="114">
        <v>0.15</v>
      </c>
      <c r="J36" s="113">
        <f>0</f>
        <v>0</v>
      </c>
      <c r="L36" s="38"/>
    </row>
    <row r="37" spans="2:12" s="1" customFormat="1" ht="14.45" customHeight="1" hidden="1">
      <c r="B37" s="38"/>
      <c r="E37" s="102" t="s">
        <v>53</v>
      </c>
      <c r="F37" s="113">
        <f>ROUND((SUM(BI88:BI153)),2)</f>
        <v>0</v>
      </c>
      <c r="I37" s="114">
        <v>0</v>
      </c>
      <c r="J37" s="113">
        <f>0</f>
        <v>0</v>
      </c>
      <c r="L37" s="38"/>
    </row>
    <row r="38" spans="2:12" s="1" customFormat="1" ht="6.95" customHeight="1">
      <c r="B38" s="38"/>
      <c r="I38" s="103"/>
      <c r="L38" s="38"/>
    </row>
    <row r="39" spans="2:12" s="1" customFormat="1" ht="25.35" customHeight="1">
      <c r="B39" s="38"/>
      <c r="C39" s="115"/>
      <c r="D39" s="116" t="s">
        <v>54</v>
      </c>
      <c r="E39" s="117"/>
      <c r="F39" s="117"/>
      <c r="G39" s="118" t="s">
        <v>55</v>
      </c>
      <c r="H39" s="119" t="s">
        <v>56</v>
      </c>
      <c r="I39" s="120"/>
      <c r="J39" s="121">
        <f>SUM(J30:J37)</f>
        <v>0</v>
      </c>
      <c r="K39" s="122"/>
      <c r="L39" s="38"/>
    </row>
    <row r="40" spans="2:12" s="1" customFormat="1" ht="14.45" customHeight="1">
      <c r="B40" s="123"/>
      <c r="C40" s="124"/>
      <c r="D40" s="124"/>
      <c r="E40" s="124"/>
      <c r="F40" s="124"/>
      <c r="G40" s="124"/>
      <c r="H40" s="124"/>
      <c r="I40" s="125"/>
      <c r="J40" s="124"/>
      <c r="K40" s="124"/>
      <c r="L40" s="38"/>
    </row>
    <row r="44" spans="2:12" s="1" customFormat="1" ht="6.95" customHeight="1">
      <c r="B44" s="126"/>
      <c r="C44" s="127"/>
      <c r="D44" s="127"/>
      <c r="E44" s="127"/>
      <c r="F44" s="127"/>
      <c r="G44" s="127"/>
      <c r="H44" s="127"/>
      <c r="I44" s="128"/>
      <c r="J44" s="127"/>
      <c r="K44" s="127"/>
      <c r="L44" s="38"/>
    </row>
    <row r="45" spans="2:12" s="1" customFormat="1" ht="24.95" customHeight="1">
      <c r="B45" s="34"/>
      <c r="C45" s="23" t="s">
        <v>108</v>
      </c>
      <c r="D45" s="35"/>
      <c r="E45" s="35"/>
      <c r="F45" s="35"/>
      <c r="G45" s="35"/>
      <c r="H45" s="35"/>
      <c r="I45" s="103"/>
      <c r="J45" s="35"/>
      <c r="K45" s="35"/>
      <c r="L45" s="38"/>
    </row>
    <row r="46" spans="2:12" s="1" customFormat="1" ht="6.95" customHeight="1">
      <c r="B46" s="34"/>
      <c r="C46" s="35"/>
      <c r="D46" s="35"/>
      <c r="E46" s="35"/>
      <c r="F46" s="35"/>
      <c r="G46" s="35"/>
      <c r="H46" s="35"/>
      <c r="I46" s="103"/>
      <c r="J46" s="35"/>
      <c r="K46" s="35"/>
      <c r="L46" s="38"/>
    </row>
    <row r="47" spans="2:12" s="1" customFormat="1" ht="12" customHeight="1">
      <c r="B47" s="34"/>
      <c r="C47" s="29" t="s">
        <v>16</v>
      </c>
      <c r="D47" s="35"/>
      <c r="E47" s="35"/>
      <c r="F47" s="35"/>
      <c r="G47" s="35"/>
      <c r="H47" s="35"/>
      <c r="I47" s="103"/>
      <c r="J47" s="35"/>
      <c r="K47" s="35"/>
      <c r="L47" s="38"/>
    </row>
    <row r="48" spans="2:12" s="1" customFormat="1" ht="16.5" customHeight="1">
      <c r="B48" s="34"/>
      <c r="C48" s="35"/>
      <c r="D48" s="35"/>
      <c r="E48" s="374" t="str">
        <f>E7</f>
        <v>REGENERACE PANELOVÉHO DOMU MATĚJE KOPECKÉHO 5, st.p.č. 2645, k.ú. CHEB, 650919</v>
      </c>
      <c r="F48" s="375"/>
      <c r="G48" s="375"/>
      <c r="H48" s="375"/>
      <c r="I48" s="103"/>
      <c r="J48" s="35"/>
      <c r="K48" s="35"/>
      <c r="L48" s="38"/>
    </row>
    <row r="49" spans="2:12" s="1" customFormat="1" ht="12" customHeight="1">
      <c r="B49" s="34"/>
      <c r="C49" s="29" t="s">
        <v>106</v>
      </c>
      <c r="D49" s="35"/>
      <c r="E49" s="35"/>
      <c r="F49" s="35"/>
      <c r="G49" s="35"/>
      <c r="H49" s="35"/>
      <c r="I49" s="103"/>
      <c r="J49" s="35"/>
      <c r="K49" s="35"/>
      <c r="L49" s="38"/>
    </row>
    <row r="50" spans="2:12" s="1" customFormat="1" ht="16.5" customHeight="1">
      <c r="B50" s="34"/>
      <c r="C50" s="35"/>
      <c r="D50" s="35"/>
      <c r="E50" s="347" t="str">
        <f>E9</f>
        <v>04 - STAVEBNÍ ÚPRAVY STŘEŠNÍHO PLÁŠTĚ</v>
      </c>
      <c r="F50" s="346"/>
      <c r="G50" s="346"/>
      <c r="H50" s="346"/>
      <c r="I50" s="103"/>
      <c r="J50" s="35"/>
      <c r="K50" s="35"/>
      <c r="L50" s="38"/>
    </row>
    <row r="51" spans="2:12" s="1" customFormat="1" ht="6.95" customHeight="1">
      <c r="B51" s="34"/>
      <c r="C51" s="35"/>
      <c r="D51" s="35"/>
      <c r="E51" s="35"/>
      <c r="F51" s="35"/>
      <c r="G51" s="35"/>
      <c r="H51" s="35"/>
      <c r="I51" s="103"/>
      <c r="J51" s="35"/>
      <c r="K51" s="35"/>
      <c r="L51" s="38"/>
    </row>
    <row r="52" spans="2:12" s="1" customFormat="1" ht="12" customHeight="1">
      <c r="B52" s="34"/>
      <c r="C52" s="29" t="s">
        <v>22</v>
      </c>
      <c r="D52" s="35"/>
      <c r="E52" s="35"/>
      <c r="F52" s="27" t="str">
        <f>F12</f>
        <v>Cheb</v>
      </c>
      <c r="G52" s="35"/>
      <c r="H52" s="35"/>
      <c r="I52" s="104" t="s">
        <v>24</v>
      </c>
      <c r="J52" s="55" t="str">
        <f>IF(J12="","",J12)</f>
        <v>3. 3. 2019</v>
      </c>
      <c r="K52" s="35"/>
      <c r="L52" s="38"/>
    </row>
    <row r="53" spans="2:12" s="1" customFormat="1" ht="6.95" customHeight="1">
      <c r="B53" s="34"/>
      <c r="C53" s="35"/>
      <c r="D53" s="35"/>
      <c r="E53" s="35"/>
      <c r="F53" s="35"/>
      <c r="G53" s="35"/>
      <c r="H53" s="35"/>
      <c r="I53" s="103"/>
      <c r="J53" s="35"/>
      <c r="K53" s="35"/>
      <c r="L53" s="38"/>
    </row>
    <row r="54" spans="2:12" s="1" customFormat="1" ht="13.7" customHeight="1">
      <c r="B54" s="34"/>
      <c r="C54" s="29" t="s">
        <v>26</v>
      </c>
      <c r="D54" s="35"/>
      <c r="E54" s="35"/>
      <c r="F54" s="27" t="str">
        <f>E15</f>
        <v>Město Cheb</v>
      </c>
      <c r="G54" s="35"/>
      <c r="H54" s="35"/>
      <c r="I54" s="104" t="s">
        <v>34</v>
      </c>
      <c r="J54" s="32" t="str">
        <f>E21</f>
        <v>Atelier Stoeckl s.r.o.</v>
      </c>
      <c r="K54" s="35"/>
      <c r="L54" s="38"/>
    </row>
    <row r="55" spans="2:12" s="1" customFormat="1" ht="13.7" customHeight="1">
      <c r="B55" s="34"/>
      <c r="C55" s="29" t="s">
        <v>32</v>
      </c>
      <c r="D55" s="35"/>
      <c r="E55" s="35"/>
      <c r="F55" s="27" t="str">
        <f>IF(E18="","",E18)</f>
        <v>Vyplň údaj</v>
      </c>
      <c r="G55" s="35"/>
      <c r="H55" s="35"/>
      <c r="I55" s="104" t="s">
        <v>39</v>
      </c>
      <c r="J55" s="32" t="str">
        <f>E24</f>
        <v>Ing. Václav Pastirik</v>
      </c>
      <c r="K55" s="35"/>
      <c r="L55" s="38"/>
    </row>
    <row r="56" spans="2:12" s="1" customFormat="1" ht="10.35" customHeight="1">
      <c r="B56" s="34"/>
      <c r="C56" s="35"/>
      <c r="D56" s="35"/>
      <c r="E56" s="35"/>
      <c r="F56" s="35"/>
      <c r="G56" s="35"/>
      <c r="H56" s="35"/>
      <c r="I56" s="103"/>
      <c r="J56" s="35"/>
      <c r="K56" s="35"/>
      <c r="L56" s="38"/>
    </row>
    <row r="57" spans="2:12" s="1" customFormat="1" ht="29.25" customHeight="1">
      <c r="B57" s="34"/>
      <c r="C57" s="129" t="s">
        <v>109</v>
      </c>
      <c r="D57" s="130"/>
      <c r="E57" s="130"/>
      <c r="F57" s="130"/>
      <c r="G57" s="130"/>
      <c r="H57" s="130"/>
      <c r="I57" s="131"/>
      <c r="J57" s="132" t="s">
        <v>110</v>
      </c>
      <c r="K57" s="130"/>
      <c r="L57" s="38"/>
    </row>
    <row r="58" spans="2:12" s="1" customFormat="1" ht="10.35" customHeight="1">
      <c r="B58" s="34"/>
      <c r="C58" s="35"/>
      <c r="D58" s="35"/>
      <c r="E58" s="35"/>
      <c r="F58" s="35"/>
      <c r="G58" s="35"/>
      <c r="H58" s="35"/>
      <c r="I58" s="103"/>
      <c r="J58" s="35"/>
      <c r="K58" s="35"/>
      <c r="L58" s="38"/>
    </row>
    <row r="59" spans="2:47" s="1" customFormat="1" ht="22.9" customHeight="1">
      <c r="B59" s="34"/>
      <c r="C59" s="133" t="s">
        <v>76</v>
      </c>
      <c r="D59" s="35"/>
      <c r="E59" s="35"/>
      <c r="F59" s="35"/>
      <c r="G59" s="35"/>
      <c r="H59" s="35"/>
      <c r="I59" s="103"/>
      <c r="J59" s="73">
        <f>J88</f>
        <v>0</v>
      </c>
      <c r="K59" s="35"/>
      <c r="L59" s="38"/>
      <c r="AU59" s="17" t="s">
        <v>111</v>
      </c>
    </row>
    <row r="60" spans="2:12" s="7" customFormat="1" ht="24.95" customHeight="1">
      <c r="B60" s="134"/>
      <c r="C60" s="135"/>
      <c r="D60" s="136" t="s">
        <v>112</v>
      </c>
      <c r="E60" s="137"/>
      <c r="F60" s="137"/>
      <c r="G60" s="137"/>
      <c r="H60" s="137"/>
      <c r="I60" s="138"/>
      <c r="J60" s="139">
        <f>J89</f>
        <v>0</v>
      </c>
      <c r="K60" s="135"/>
      <c r="L60" s="140"/>
    </row>
    <row r="61" spans="2:12" s="8" customFormat="1" ht="19.9" customHeight="1">
      <c r="B61" s="141"/>
      <c r="C61" s="142"/>
      <c r="D61" s="143" t="s">
        <v>113</v>
      </c>
      <c r="E61" s="144"/>
      <c r="F61" s="144"/>
      <c r="G61" s="144"/>
      <c r="H61" s="144"/>
      <c r="I61" s="145"/>
      <c r="J61" s="146">
        <f>J90</f>
        <v>0</v>
      </c>
      <c r="K61" s="142"/>
      <c r="L61" s="147"/>
    </row>
    <row r="62" spans="2:12" s="8" customFormat="1" ht="19.9" customHeight="1">
      <c r="B62" s="141"/>
      <c r="C62" s="142"/>
      <c r="D62" s="143" t="s">
        <v>115</v>
      </c>
      <c r="E62" s="144"/>
      <c r="F62" s="144"/>
      <c r="G62" s="144"/>
      <c r="H62" s="144"/>
      <c r="I62" s="145"/>
      <c r="J62" s="146">
        <f>J95</f>
        <v>0</v>
      </c>
      <c r="K62" s="142"/>
      <c r="L62" s="147"/>
    </row>
    <row r="63" spans="2:12" s="8" customFormat="1" ht="19.9" customHeight="1">
      <c r="B63" s="141"/>
      <c r="C63" s="142"/>
      <c r="D63" s="143" t="s">
        <v>119</v>
      </c>
      <c r="E63" s="144"/>
      <c r="F63" s="144"/>
      <c r="G63" s="144"/>
      <c r="H63" s="144"/>
      <c r="I63" s="145"/>
      <c r="J63" s="146">
        <f>J100</f>
        <v>0</v>
      </c>
      <c r="K63" s="142"/>
      <c r="L63" s="147"/>
    </row>
    <row r="64" spans="2:12" s="8" customFormat="1" ht="19.9" customHeight="1">
      <c r="B64" s="141"/>
      <c r="C64" s="142"/>
      <c r="D64" s="143" t="s">
        <v>120</v>
      </c>
      <c r="E64" s="144"/>
      <c r="F64" s="144"/>
      <c r="G64" s="144"/>
      <c r="H64" s="144"/>
      <c r="I64" s="145"/>
      <c r="J64" s="146">
        <f>J110</f>
        <v>0</v>
      </c>
      <c r="K64" s="142"/>
      <c r="L64" s="147"/>
    </row>
    <row r="65" spans="2:12" s="7" customFormat="1" ht="24.95" customHeight="1">
      <c r="B65" s="134"/>
      <c r="C65" s="135"/>
      <c r="D65" s="136" t="s">
        <v>121</v>
      </c>
      <c r="E65" s="137"/>
      <c r="F65" s="137"/>
      <c r="G65" s="137"/>
      <c r="H65" s="137"/>
      <c r="I65" s="138"/>
      <c r="J65" s="139">
        <f>J113</f>
        <v>0</v>
      </c>
      <c r="K65" s="135"/>
      <c r="L65" s="140"/>
    </row>
    <row r="66" spans="2:12" s="8" customFormat="1" ht="19.9" customHeight="1">
      <c r="B66" s="141"/>
      <c r="C66" s="142"/>
      <c r="D66" s="143" t="s">
        <v>971</v>
      </c>
      <c r="E66" s="144"/>
      <c r="F66" s="144"/>
      <c r="G66" s="144"/>
      <c r="H66" s="144"/>
      <c r="I66" s="145"/>
      <c r="J66" s="146">
        <f>J114</f>
        <v>0</v>
      </c>
      <c r="K66" s="142"/>
      <c r="L66" s="147"/>
    </row>
    <row r="67" spans="2:12" s="8" customFormat="1" ht="19.9" customHeight="1">
      <c r="B67" s="141"/>
      <c r="C67" s="142"/>
      <c r="D67" s="143" t="s">
        <v>124</v>
      </c>
      <c r="E67" s="144"/>
      <c r="F67" s="144"/>
      <c r="G67" s="144"/>
      <c r="H67" s="144"/>
      <c r="I67" s="145"/>
      <c r="J67" s="146">
        <f>J127</f>
        <v>0</v>
      </c>
      <c r="K67" s="142"/>
      <c r="L67" s="147"/>
    </row>
    <row r="68" spans="2:12" s="8" customFormat="1" ht="19.9" customHeight="1">
      <c r="B68" s="141"/>
      <c r="C68" s="142"/>
      <c r="D68" s="143" t="s">
        <v>126</v>
      </c>
      <c r="E68" s="144"/>
      <c r="F68" s="144"/>
      <c r="G68" s="144"/>
      <c r="H68" s="144"/>
      <c r="I68" s="145"/>
      <c r="J68" s="146">
        <f>J149</f>
        <v>0</v>
      </c>
      <c r="K68" s="142"/>
      <c r="L68" s="147"/>
    </row>
    <row r="69" spans="2:12" s="1" customFormat="1" ht="21.75" customHeight="1">
      <c r="B69" s="34"/>
      <c r="C69" s="35"/>
      <c r="D69" s="35"/>
      <c r="E69" s="35"/>
      <c r="F69" s="35"/>
      <c r="G69" s="35"/>
      <c r="H69" s="35"/>
      <c r="I69" s="103"/>
      <c r="J69" s="35"/>
      <c r="K69" s="35"/>
      <c r="L69" s="38"/>
    </row>
    <row r="70" spans="2:12" s="1" customFormat="1" ht="6.95" customHeight="1">
      <c r="B70" s="46"/>
      <c r="C70" s="47"/>
      <c r="D70" s="47"/>
      <c r="E70" s="47"/>
      <c r="F70" s="47"/>
      <c r="G70" s="47"/>
      <c r="H70" s="47"/>
      <c r="I70" s="125"/>
      <c r="J70" s="47"/>
      <c r="K70" s="47"/>
      <c r="L70" s="38"/>
    </row>
    <row r="74" spans="2:12" s="1" customFormat="1" ht="6.95" customHeight="1">
      <c r="B74" s="48"/>
      <c r="C74" s="49"/>
      <c r="D74" s="49"/>
      <c r="E74" s="49"/>
      <c r="F74" s="49"/>
      <c r="G74" s="49"/>
      <c r="H74" s="49"/>
      <c r="I74" s="128"/>
      <c r="J74" s="49"/>
      <c r="K74" s="49"/>
      <c r="L74" s="38"/>
    </row>
    <row r="75" spans="2:12" s="1" customFormat="1" ht="24.95" customHeight="1">
      <c r="B75" s="34"/>
      <c r="C75" s="23" t="s">
        <v>127</v>
      </c>
      <c r="D75" s="35"/>
      <c r="E75" s="35"/>
      <c r="F75" s="35"/>
      <c r="G75" s="35"/>
      <c r="H75" s="35"/>
      <c r="I75" s="103"/>
      <c r="J75" s="35"/>
      <c r="K75" s="35"/>
      <c r="L75" s="38"/>
    </row>
    <row r="76" spans="2:12" s="1" customFormat="1" ht="6.95" customHeight="1">
      <c r="B76" s="34"/>
      <c r="C76" s="35"/>
      <c r="D76" s="35"/>
      <c r="E76" s="35"/>
      <c r="F76" s="35"/>
      <c r="G76" s="35"/>
      <c r="H76" s="35"/>
      <c r="I76" s="103"/>
      <c r="J76" s="35"/>
      <c r="K76" s="35"/>
      <c r="L76" s="38"/>
    </row>
    <row r="77" spans="2:12" s="1" customFormat="1" ht="12" customHeight="1">
      <c r="B77" s="34"/>
      <c r="C77" s="29" t="s">
        <v>16</v>
      </c>
      <c r="D77" s="35"/>
      <c r="E77" s="35"/>
      <c r="F77" s="35"/>
      <c r="G77" s="35"/>
      <c r="H77" s="35"/>
      <c r="I77" s="103"/>
      <c r="J77" s="35"/>
      <c r="K77" s="35"/>
      <c r="L77" s="38"/>
    </row>
    <row r="78" spans="2:12" s="1" customFormat="1" ht="16.5" customHeight="1">
      <c r="B78" s="34"/>
      <c r="C78" s="35"/>
      <c r="D78" s="35"/>
      <c r="E78" s="374" t="str">
        <f>E7</f>
        <v>REGENERACE PANELOVÉHO DOMU MATĚJE KOPECKÉHO 5, st.p.č. 2645, k.ú. CHEB, 650919</v>
      </c>
      <c r="F78" s="375"/>
      <c r="G78" s="375"/>
      <c r="H78" s="375"/>
      <c r="I78" s="103"/>
      <c r="J78" s="35"/>
      <c r="K78" s="35"/>
      <c r="L78" s="38"/>
    </row>
    <row r="79" spans="2:12" s="1" customFormat="1" ht="12" customHeight="1">
      <c r="B79" s="34"/>
      <c r="C79" s="29" t="s">
        <v>106</v>
      </c>
      <c r="D79" s="35"/>
      <c r="E79" s="35"/>
      <c r="F79" s="35"/>
      <c r="G79" s="35"/>
      <c r="H79" s="35"/>
      <c r="I79" s="103"/>
      <c r="J79" s="35"/>
      <c r="K79" s="35"/>
      <c r="L79" s="38"/>
    </row>
    <row r="80" spans="2:12" s="1" customFormat="1" ht="16.5" customHeight="1">
      <c r="B80" s="34"/>
      <c r="C80" s="35"/>
      <c r="D80" s="35"/>
      <c r="E80" s="347" t="str">
        <f>E9</f>
        <v>04 - STAVEBNÍ ÚPRAVY STŘEŠNÍHO PLÁŠTĚ</v>
      </c>
      <c r="F80" s="346"/>
      <c r="G80" s="346"/>
      <c r="H80" s="346"/>
      <c r="I80" s="103"/>
      <c r="J80" s="35"/>
      <c r="K80" s="35"/>
      <c r="L80" s="38"/>
    </row>
    <row r="81" spans="2:12" s="1" customFormat="1" ht="6.95" customHeight="1">
      <c r="B81" s="34"/>
      <c r="C81" s="35"/>
      <c r="D81" s="35"/>
      <c r="E81" s="35"/>
      <c r="F81" s="35"/>
      <c r="G81" s="35"/>
      <c r="H81" s="35"/>
      <c r="I81" s="103"/>
      <c r="J81" s="35"/>
      <c r="K81" s="35"/>
      <c r="L81" s="38"/>
    </row>
    <row r="82" spans="2:12" s="1" customFormat="1" ht="12" customHeight="1">
      <c r="B82" s="34"/>
      <c r="C82" s="29" t="s">
        <v>22</v>
      </c>
      <c r="D82" s="35"/>
      <c r="E82" s="35"/>
      <c r="F82" s="27" t="str">
        <f>F12</f>
        <v>Cheb</v>
      </c>
      <c r="G82" s="35"/>
      <c r="H82" s="35"/>
      <c r="I82" s="104" t="s">
        <v>24</v>
      </c>
      <c r="J82" s="55" t="str">
        <f>IF(J12="","",J12)</f>
        <v>3. 3. 2019</v>
      </c>
      <c r="K82" s="35"/>
      <c r="L82" s="38"/>
    </row>
    <row r="83" spans="2:12" s="1" customFormat="1" ht="6.95" customHeight="1">
      <c r="B83" s="34"/>
      <c r="C83" s="35"/>
      <c r="D83" s="35"/>
      <c r="E83" s="35"/>
      <c r="F83" s="35"/>
      <c r="G83" s="35"/>
      <c r="H83" s="35"/>
      <c r="I83" s="103"/>
      <c r="J83" s="35"/>
      <c r="K83" s="35"/>
      <c r="L83" s="38"/>
    </row>
    <row r="84" spans="2:12" s="1" customFormat="1" ht="13.7" customHeight="1">
      <c r="B84" s="34"/>
      <c r="C84" s="29" t="s">
        <v>26</v>
      </c>
      <c r="D84" s="35"/>
      <c r="E84" s="35"/>
      <c r="F84" s="27" t="str">
        <f>E15</f>
        <v>Město Cheb</v>
      </c>
      <c r="G84" s="35"/>
      <c r="H84" s="35"/>
      <c r="I84" s="104" t="s">
        <v>34</v>
      </c>
      <c r="J84" s="32" t="str">
        <f>E21</f>
        <v>Atelier Stoeckl s.r.o.</v>
      </c>
      <c r="K84" s="35"/>
      <c r="L84" s="38"/>
    </row>
    <row r="85" spans="2:12" s="1" customFormat="1" ht="13.7" customHeight="1">
      <c r="B85" s="34"/>
      <c r="C85" s="29" t="s">
        <v>32</v>
      </c>
      <c r="D85" s="35"/>
      <c r="E85" s="35"/>
      <c r="F85" s="27" t="str">
        <f>IF(E18="","",E18)</f>
        <v>Vyplň údaj</v>
      </c>
      <c r="G85" s="35"/>
      <c r="H85" s="35"/>
      <c r="I85" s="104" t="s">
        <v>39</v>
      </c>
      <c r="J85" s="32" t="str">
        <f>E24</f>
        <v>Ing. Václav Pastirik</v>
      </c>
      <c r="K85" s="35"/>
      <c r="L85" s="38"/>
    </row>
    <row r="86" spans="2:12" s="1" customFormat="1" ht="10.35" customHeight="1">
      <c r="B86" s="34"/>
      <c r="C86" s="35"/>
      <c r="D86" s="35"/>
      <c r="E86" s="35"/>
      <c r="F86" s="35"/>
      <c r="G86" s="35"/>
      <c r="H86" s="35"/>
      <c r="I86" s="103"/>
      <c r="J86" s="35"/>
      <c r="K86" s="35"/>
      <c r="L86" s="38"/>
    </row>
    <row r="87" spans="2:20" s="9" customFormat="1" ht="29.25" customHeight="1">
      <c r="B87" s="148"/>
      <c r="C87" s="149" t="s">
        <v>128</v>
      </c>
      <c r="D87" s="150" t="s">
        <v>63</v>
      </c>
      <c r="E87" s="150" t="s">
        <v>59</v>
      </c>
      <c r="F87" s="150" t="s">
        <v>60</v>
      </c>
      <c r="G87" s="150" t="s">
        <v>129</v>
      </c>
      <c r="H87" s="150" t="s">
        <v>130</v>
      </c>
      <c r="I87" s="151" t="s">
        <v>131</v>
      </c>
      <c r="J87" s="150" t="s">
        <v>110</v>
      </c>
      <c r="K87" s="152" t="s">
        <v>132</v>
      </c>
      <c r="L87" s="153"/>
      <c r="M87" s="64" t="s">
        <v>19</v>
      </c>
      <c r="N87" s="65" t="s">
        <v>48</v>
      </c>
      <c r="O87" s="65" t="s">
        <v>133</v>
      </c>
      <c r="P87" s="65" t="s">
        <v>134</v>
      </c>
      <c r="Q87" s="65" t="s">
        <v>135</v>
      </c>
      <c r="R87" s="65" t="s">
        <v>136</v>
      </c>
      <c r="S87" s="65" t="s">
        <v>137</v>
      </c>
      <c r="T87" s="66" t="s">
        <v>138</v>
      </c>
    </row>
    <row r="88" spans="2:63" s="1" customFormat="1" ht="22.9" customHeight="1">
      <c r="B88" s="34"/>
      <c r="C88" s="71" t="s">
        <v>139</v>
      </c>
      <c r="D88" s="35"/>
      <c r="E88" s="35"/>
      <c r="F88" s="35"/>
      <c r="G88" s="35"/>
      <c r="H88" s="35"/>
      <c r="I88" s="103"/>
      <c r="J88" s="154">
        <f>BK88</f>
        <v>0</v>
      </c>
      <c r="K88" s="35"/>
      <c r="L88" s="38"/>
      <c r="M88" s="67"/>
      <c r="N88" s="68"/>
      <c r="O88" s="68"/>
      <c r="P88" s="155">
        <f>P89+P113</f>
        <v>0</v>
      </c>
      <c r="Q88" s="68"/>
      <c r="R88" s="155">
        <f>R89+R113</f>
        <v>2.29235032</v>
      </c>
      <c r="S88" s="68"/>
      <c r="T88" s="156">
        <f>T89+T113</f>
        <v>2.5471154000000005</v>
      </c>
      <c r="AT88" s="17" t="s">
        <v>77</v>
      </c>
      <c r="AU88" s="17" t="s">
        <v>111</v>
      </c>
      <c r="BK88" s="157">
        <f>BK89+BK113</f>
        <v>0</v>
      </c>
    </row>
    <row r="89" spans="2:63" s="10" customFormat="1" ht="25.9" customHeight="1">
      <c r="B89" s="158"/>
      <c r="C89" s="159"/>
      <c r="D89" s="160" t="s">
        <v>77</v>
      </c>
      <c r="E89" s="161" t="s">
        <v>140</v>
      </c>
      <c r="F89" s="161" t="s">
        <v>141</v>
      </c>
      <c r="G89" s="159"/>
      <c r="H89" s="159"/>
      <c r="I89" s="162"/>
      <c r="J89" s="163">
        <f>BK89</f>
        <v>0</v>
      </c>
      <c r="K89" s="159"/>
      <c r="L89" s="164"/>
      <c r="M89" s="165"/>
      <c r="N89" s="166"/>
      <c r="O89" s="166"/>
      <c r="P89" s="167">
        <f>P90+P95+P100+P110</f>
        <v>0</v>
      </c>
      <c r="Q89" s="166"/>
      <c r="R89" s="167">
        <f>R90+R95+R100+R110</f>
        <v>1.7592114</v>
      </c>
      <c r="S89" s="166"/>
      <c r="T89" s="168">
        <f>T90+T95+T100+T110</f>
        <v>2.3488550000000004</v>
      </c>
      <c r="AR89" s="169" t="s">
        <v>86</v>
      </c>
      <c r="AT89" s="170" t="s">
        <v>77</v>
      </c>
      <c r="AU89" s="170" t="s">
        <v>78</v>
      </c>
      <c r="AY89" s="169" t="s">
        <v>142</v>
      </c>
      <c r="BK89" s="171">
        <f>BK90+BK95+BK100+BK110</f>
        <v>0</v>
      </c>
    </row>
    <row r="90" spans="2:63" s="10" customFormat="1" ht="22.9" customHeight="1">
      <c r="B90" s="158"/>
      <c r="C90" s="159"/>
      <c r="D90" s="160" t="s">
        <v>77</v>
      </c>
      <c r="E90" s="172" t="s">
        <v>143</v>
      </c>
      <c r="F90" s="172" t="s">
        <v>144</v>
      </c>
      <c r="G90" s="159"/>
      <c r="H90" s="159"/>
      <c r="I90" s="162"/>
      <c r="J90" s="173">
        <f>BK90</f>
        <v>0</v>
      </c>
      <c r="K90" s="159"/>
      <c r="L90" s="164"/>
      <c r="M90" s="165"/>
      <c r="N90" s="166"/>
      <c r="O90" s="166"/>
      <c r="P90" s="167">
        <f>SUM(P91:P94)</f>
        <v>0</v>
      </c>
      <c r="Q90" s="166"/>
      <c r="R90" s="167">
        <f>SUM(R91:R94)</f>
        <v>1.7592114</v>
      </c>
      <c r="S90" s="166"/>
      <c r="T90" s="168">
        <f>SUM(T91:T94)</f>
        <v>0</v>
      </c>
      <c r="AR90" s="169" t="s">
        <v>86</v>
      </c>
      <c r="AT90" s="170" t="s">
        <v>77</v>
      </c>
      <c r="AU90" s="170" t="s">
        <v>86</v>
      </c>
      <c r="AY90" s="169" t="s">
        <v>142</v>
      </c>
      <c r="BK90" s="171">
        <f>SUM(BK91:BK94)</f>
        <v>0</v>
      </c>
    </row>
    <row r="91" spans="2:65" s="1" customFormat="1" ht="22.5" customHeight="1">
      <c r="B91" s="34"/>
      <c r="C91" s="174" t="s">
        <v>86</v>
      </c>
      <c r="D91" s="174" t="s">
        <v>147</v>
      </c>
      <c r="E91" s="175" t="s">
        <v>972</v>
      </c>
      <c r="F91" s="176" t="s">
        <v>973</v>
      </c>
      <c r="G91" s="177" t="s">
        <v>150</v>
      </c>
      <c r="H91" s="178">
        <v>80.995</v>
      </c>
      <c r="I91" s="179"/>
      <c r="J91" s="180">
        <f>ROUND(I91*H91,2)</f>
        <v>0</v>
      </c>
      <c r="K91" s="176" t="s">
        <v>151</v>
      </c>
      <c r="L91" s="38"/>
      <c r="M91" s="181" t="s">
        <v>19</v>
      </c>
      <c r="N91" s="182" t="s">
        <v>49</v>
      </c>
      <c r="O91" s="60"/>
      <c r="P91" s="183">
        <f>O91*H91</f>
        <v>0</v>
      </c>
      <c r="Q91" s="183">
        <v>0.01899</v>
      </c>
      <c r="R91" s="183">
        <f>Q91*H91</f>
        <v>1.5380950500000001</v>
      </c>
      <c r="S91" s="183">
        <v>0</v>
      </c>
      <c r="T91" s="184">
        <f>S91*H91</f>
        <v>0</v>
      </c>
      <c r="AR91" s="17" t="s">
        <v>152</v>
      </c>
      <c r="AT91" s="17" t="s">
        <v>147</v>
      </c>
      <c r="AU91" s="17" t="s">
        <v>88</v>
      </c>
      <c r="AY91" s="17" t="s">
        <v>142</v>
      </c>
      <c r="BE91" s="185">
        <f>IF(N91="základní",J91,0)</f>
        <v>0</v>
      </c>
      <c r="BF91" s="185">
        <f>IF(N91="snížená",J91,0)</f>
        <v>0</v>
      </c>
      <c r="BG91" s="185">
        <f>IF(N91="zákl. přenesená",J91,0)</f>
        <v>0</v>
      </c>
      <c r="BH91" s="185">
        <f>IF(N91="sníž. přenesená",J91,0)</f>
        <v>0</v>
      </c>
      <c r="BI91" s="185">
        <f>IF(N91="nulová",J91,0)</f>
        <v>0</v>
      </c>
      <c r="BJ91" s="17" t="s">
        <v>86</v>
      </c>
      <c r="BK91" s="185">
        <f>ROUND(I91*H91,2)</f>
        <v>0</v>
      </c>
      <c r="BL91" s="17" t="s">
        <v>152</v>
      </c>
      <c r="BM91" s="17" t="s">
        <v>974</v>
      </c>
    </row>
    <row r="92" spans="2:51" s="11" customFormat="1" ht="11.25">
      <c r="B92" s="186"/>
      <c r="C92" s="187"/>
      <c r="D92" s="188" t="s">
        <v>155</v>
      </c>
      <c r="E92" s="189" t="s">
        <v>19</v>
      </c>
      <c r="F92" s="190" t="s">
        <v>233</v>
      </c>
      <c r="G92" s="187"/>
      <c r="H92" s="189" t="s">
        <v>19</v>
      </c>
      <c r="I92" s="191"/>
      <c r="J92" s="187"/>
      <c r="K92" s="187"/>
      <c r="L92" s="192"/>
      <c r="M92" s="193"/>
      <c r="N92" s="194"/>
      <c r="O92" s="194"/>
      <c r="P92" s="194"/>
      <c r="Q92" s="194"/>
      <c r="R92" s="194"/>
      <c r="S92" s="194"/>
      <c r="T92" s="195"/>
      <c r="AT92" s="196" t="s">
        <v>155</v>
      </c>
      <c r="AU92" s="196" t="s">
        <v>88</v>
      </c>
      <c r="AV92" s="11" t="s">
        <v>86</v>
      </c>
      <c r="AW92" s="11" t="s">
        <v>38</v>
      </c>
      <c r="AX92" s="11" t="s">
        <v>78</v>
      </c>
      <c r="AY92" s="196" t="s">
        <v>142</v>
      </c>
    </row>
    <row r="93" spans="2:51" s="12" customFormat="1" ht="11.25">
      <c r="B93" s="197"/>
      <c r="C93" s="198"/>
      <c r="D93" s="188" t="s">
        <v>155</v>
      </c>
      <c r="E93" s="199" t="s">
        <v>19</v>
      </c>
      <c r="F93" s="200" t="s">
        <v>975</v>
      </c>
      <c r="G93" s="198"/>
      <c r="H93" s="201">
        <v>80.995</v>
      </c>
      <c r="I93" s="202"/>
      <c r="J93" s="198"/>
      <c r="K93" s="198"/>
      <c r="L93" s="203"/>
      <c r="M93" s="204"/>
      <c r="N93" s="205"/>
      <c r="O93" s="205"/>
      <c r="P93" s="205"/>
      <c r="Q93" s="205"/>
      <c r="R93" s="205"/>
      <c r="S93" s="205"/>
      <c r="T93" s="206"/>
      <c r="AT93" s="207" t="s">
        <v>155</v>
      </c>
      <c r="AU93" s="207" t="s">
        <v>88</v>
      </c>
      <c r="AV93" s="12" t="s">
        <v>88</v>
      </c>
      <c r="AW93" s="12" t="s">
        <v>38</v>
      </c>
      <c r="AX93" s="12" t="s">
        <v>86</v>
      </c>
      <c r="AY93" s="207" t="s">
        <v>142</v>
      </c>
    </row>
    <row r="94" spans="2:65" s="1" customFormat="1" ht="16.5" customHeight="1">
      <c r="B94" s="34"/>
      <c r="C94" s="174" t="s">
        <v>88</v>
      </c>
      <c r="D94" s="174" t="s">
        <v>147</v>
      </c>
      <c r="E94" s="175" t="s">
        <v>976</v>
      </c>
      <c r="F94" s="176" t="s">
        <v>977</v>
      </c>
      <c r="G94" s="177" t="s">
        <v>150</v>
      </c>
      <c r="H94" s="178">
        <v>80.995</v>
      </c>
      <c r="I94" s="179"/>
      <c r="J94" s="180">
        <f>ROUND(I94*H94,2)</f>
        <v>0</v>
      </c>
      <c r="K94" s="176" t="s">
        <v>151</v>
      </c>
      <c r="L94" s="38"/>
      <c r="M94" s="181" t="s">
        <v>19</v>
      </c>
      <c r="N94" s="182" t="s">
        <v>49</v>
      </c>
      <c r="O94" s="60"/>
      <c r="P94" s="183">
        <f>O94*H94</f>
        <v>0</v>
      </c>
      <c r="Q94" s="183">
        <v>0.00273</v>
      </c>
      <c r="R94" s="183">
        <f>Q94*H94</f>
        <v>0.22111635</v>
      </c>
      <c r="S94" s="183">
        <v>0</v>
      </c>
      <c r="T94" s="184">
        <f>S94*H94</f>
        <v>0</v>
      </c>
      <c r="AR94" s="17" t="s">
        <v>152</v>
      </c>
      <c r="AT94" s="17" t="s">
        <v>147</v>
      </c>
      <c r="AU94" s="17" t="s">
        <v>88</v>
      </c>
      <c r="AY94" s="17" t="s">
        <v>142</v>
      </c>
      <c r="BE94" s="185">
        <f>IF(N94="základní",J94,0)</f>
        <v>0</v>
      </c>
      <c r="BF94" s="185">
        <f>IF(N94="snížená",J94,0)</f>
        <v>0</v>
      </c>
      <c r="BG94" s="185">
        <f>IF(N94="zákl. přenesená",J94,0)</f>
        <v>0</v>
      </c>
      <c r="BH94" s="185">
        <f>IF(N94="sníž. přenesená",J94,0)</f>
        <v>0</v>
      </c>
      <c r="BI94" s="185">
        <f>IF(N94="nulová",J94,0)</f>
        <v>0</v>
      </c>
      <c r="BJ94" s="17" t="s">
        <v>86</v>
      </c>
      <c r="BK94" s="185">
        <f>ROUND(I94*H94,2)</f>
        <v>0</v>
      </c>
      <c r="BL94" s="17" t="s">
        <v>152</v>
      </c>
      <c r="BM94" s="17" t="s">
        <v>978</v>
      </c>
    </row>
    <row r="95" spans="2:63" s="10" customFormat="1" ht="22.9" customHeight="1">
      <c r="B95" s="158"/>
      <c r="C95" s="159"/>
      <c r="D95" s="160" t="s">
        <v>77</v>
      </c>
      <c r="E95" s="172" t="s">
        <v>263</v>
      </c>
      <c r="F95" s="172" t="s">
        <v>340</v>
      </c>
      <c r="G95" s="159"/>
      <c r="H95" s="159"/>
      <c r="I95" s="162"/>
      <c r="J95" s="173">
        <f>BK95</f>
        <v>0</v>
      </c>
      <c r="K95" s="159"/>
      <c r="L95" s="164"/>
      <c r="M95" s="165"/>
      <c r="N95" s="166"/>
      <c r="O95" s="166"/>
      <c r="P95" s="167">
        <f>SUM(P96:P99)</f>
        <v>0</v>
      </c>
      <c r="Q95" s="166"/>
      <c r="R95" s="167">
        <f>SUM(R96:R99)</f>
        <v>0</v>
      </c>
      <c r="S95" s="166"/>
      <c r="T95" s="168">
        <f>SUM(T96:T99)</f>
        <v>2.3488550000000004</v>
      </c>
      <c r="AR95" s="169" t="s">
        <v>86</v>
      </c>
      <c r="AT95" s="170" t="s">
        <v>77</v>
      </c>
      <c r="AU95" s="170" t="s">
        <v>86</v>
      </c>
      <c r="AY95" s="169" t="s">
        <v>142</v>
      </c>
      <c r="BK95" s="171">
        <f>SUM(BK96:BK99)</f>
        <v>0</v>
      </c>
    </row>
    <row r="96" spans="2:65" s="1" customFormat="1" ht="22.5" customHeight="1">
      <c r="B96" s="34"/>
      <c r="C96" s="174" t="s">
        <v>153</v>
      </c>
      <c r="D96" s="174" t="s">
        <v>147</v>
      </c>
      <c r="E96" s="175" t="s">
        <v>979</v>
      </c>
      <c r="F96" s="176" t="s">
        <v>980</v>
      </c>
      <c r="G96" s="177" t="s">
        <v>150</v>
      </c>
      <c r="H96" s="178">
        <v>80.995</v>
      </c>
      <c r="I96" s="179"/>
      <c r="J96" s="180">
        <f>ROUND(I96*H96,2)</f>
        <v>0</v>
      </c>
      <c r="K96" s="176" t="s">
        <v>151</v>
      </c>
      <c r="L96" s="38"/>
      <c r="M96" s="181" t="s">
        <v>19</v>
      </c>
      <c r="N96" s="182" t="s">
        <v>49</v>
      </c>
      <c r="O96" s="60"/>
      <c r="P96" s="183">
        <f>O96*H96</f>
        <v>0</v>
      </c>
      <c r="Q96" s="183">
        <v>0</v>
      </c>
      <c r="R96" s="183">
        <f>Q96*H96</f>
        <v>0</v>
      </c>
      <c r="S96" s="183">
        <v>0.029</v>
      </c>
      <c r="T96" s="184">
        <f>S96*H96</f>
        <v>2.3488550000000004</v>
      </c>
      <c r="AR96" s="17" t="s">
        <v>152</v>
      </c>
      <c r="AT96" s="17" t="s">
        <v>147</v>
      </c>
      <c r="AU96" s="17" t="s">
        <v>88</v>
      </c>
      <c r="AY96" s="17" t="s">
        <v>142</v>
      </c>
      <c r="BE96" s="185">
        <f>IF(N96="základní",J96,0)</f>
        <v>0</v>
      </c>
      <c r="BF96" s="185">
        <f>IF(N96="snížená",J96,0)</f>
        <v>0</v>
      </c>
      <c r="BG96" s="185">
        <f>IF(N96="zákl. přenesená",J96,0)</f>
        <v>0</v>
      </c>
      <c r="BH96" s="185">
        <f>IF(N96="sníž. přenesená",J96,0)</f>
        <v>0</v>
      </c>
      <c r="BI96" s="185">
        <f>IF(N96="nulová",J96,0)</f>
        <v>0</v>
      </c>
      <c r="BJ96" s="17" t="s">
        <v>86</v>
      </c>
      <c r="BK96" s="185">
        <f>ROUND(I96*H96,2)</f>
        <v>0</v>
      </c>
      <c r="BL96" s="17" t="s">
        <v>152</v>
      </c>
      <c r="BM96" s="17" t="s">
        <v>981</v>
      </c>
    </row>
    <row r="97" spans="2:47" s="1" customFormat="1" ht="19.5">
      <c r="B97" s="34"/>
      <c r="C97" s="35"/>
      <c r="D97" s="188" t="s">
        <v>216</v>
      </c>
      <c r="E97" s="35"/>
      <c r="F97" s="230" t="s">
        <v>982</v>
      </c>
      <c r="G97" s="35"/>
      <c r="H97" s="35"/>
      <c r="I97" s="103"/>
      <c r="J97" s="35"/>
      <c r="K97" s="35"/>
      <c r="L97" s="38"/>
      <c r="M97" s="231"/>
      <c r="N97" s="60"/>
      <c r="O97" s="60"/>
      <c r="P97" s="60"/>
      <c r="Q97" s="60"/>
      <c r="R97" s="60"/>
      <c r="S97" s="60"/>
      <c r="T97" s="61"/>
      <c r="AT97" s="17" t="s">
        <v>216</v>
      </c>
      <c r="AU97" s="17" t="s">
        <v>88</v>
      </c>
    </row>
    <row r="98" spans="2:51" s="11" customFormat="1" ht="11.25">
      <c r="B98" s="186"/>
      <c r="C98" s="187"/>
      <c r="D98" s="188" t="s">
        <v>155</v>
      </c>
      <c r="E98" s="189" t="s">
        <v>19</v>
      </c>
      <c r="F98" s="190" t="s">
        <v>983</v>
      </c>
      <c r="G98" s="187"/>
      <c r="H98" s="189" t="s">
        <v>19</v>
      </c>
      <c r="I98" s="191"/>
      <c r="J98" s="187"/>
      <c r="K98" s="187"/>
      <c r="L98" s="192"/>
      <c r="M98" s="193"/>
      <c r="N98" s="194"/>
      <c r="O98" s="194"/>
      <c r="P98" s="194"/>
      <c r="Q98" s="194"/>
      <c r="R98" s="194"/>
      <c r="S98" s="194"/>
      <c r="T98" s="195"/>
      <c r="AT98" s="196" t="s">
        <v>155</v>
      </c>
      <c r="AU98" s="196" t="s">
        <v>88</v>
      </c>
      <c r="AV98" s="11" t="s">
        <v>86</v>
      </c>
      <c r="AW98" s="11" t="s">
        <v>38</v>
      </c>
      <c r="AX98" s="11" t="s">
        <v>78</v>
      </c>
      <c r="AY98" s="196" t="s">
        <v>142</v>
      </c>
    </row>
    <row r="99" spans="2:51" s="12" customFormat="1" ht="11.25">
      <c r="B99" s="197"/>
      <c r="C99" s="198"/>
      <c r="D99" s="188" t="s">
        <v>155</v>
      </c>
      <c r="E99" s="199" t="s">
        <v>19</v>
      </c>
      <c r="F99" s="200" t="s">
        <v>984</v>
      </c>
      <c r="G99" s="198"/>
      <c r="H99" s="201">
        <v>80.995</v>
      </c>
      <c r="I99" s="202"/>
      <c r="J99" s="198"/>
      <c r="K99" s="198"/>
      <c r="L99" s="203"/>
      <c r="M99" s="204"/>
      <c r="N99" s="205"/>
      <c r="O99" s="205"/>
      <c r="P99" s="205"/>
      <c r="Q99" s="205"/>
      <c r="R99" s="205"/>
      <c r="S99" s="205"/>
      <c r="T99" s="206"/>
      <c r="AT99" s="207" t="s">
        <v>155</v>
      </c>
      <c r="AU99" s="207" t="s">
        <v>88</v>
      </c>
      <c r="AV99" s="12" t="s">
        <v>88</v>
      </c>
      <c r="AW99" s="12" t="s">
        <v>38</v>
      </c>
      <c r="AX99" s="12" t="s">
        <v>86</v>
      </c>
      <c r="AY99" s="207" t="s">
        <v>142</v>
      </c>
    </row>
    <row r="100" spans="2:63" s="10" customFormat="1" ht="22.9" customHeight="1">
      <c r="B100" s="158"/>
      <c r="C100" s="159"/>
      <c r="D100" s="160" t="s">
        <v>77</v>
      </c>
      <c r="E100" s="172" t="s">
        <v>413</v>
      </c>
      <c r="F100" s="172" t="s">
        <v>414</v>
      </c>
      <c r="G100" s="159"/>
      <c r="H100" s="159"/>
      <c r="I100" s="162"/>
      <c r="J100" s="173">
        <f>BK100</f>
        <v>0</v>
      </c>
      <c r="K100" s="159"/>
      <c r="L100" s="164"/>
      <c r="M100" s="165"/>
      <c r="N100" s="166"/>
      <c r="O100" s="166"/>
      <c r="P100" s="167">
        <f>SUM(P101:P109)</f>
        <v>0</v>
      </c>
      <c r="Q100" s="166"/>
      <c r="R100" s="167">
        <f>SUM(R101:R109)</f>
        <v>0</v>
      </c>
      <c r="S100" s="166"/>
      <c r="T100" s="168">
        <f>SUM(T101:T109)</f>
        <v>0</v>
      </c>
      <c r="AR100" s="169" t="s">
        <v>86</v>
      </c>
      <c r="AT100" s="170" t="s">
        <v>77</v>
      </c>
      <c r="AU100" s="170" t="s">
        <v>86</v>
      </c>
      <c r="AY100" s="169" t="s">
        <v>142</v>
      </c>
      <c r="BK100" s="171">
        <f>SUM(BK101:BK109)</f>
        <v>0</v>
      </c>
    </row>
    <row r="101" spans="2:65" s="1" customFormat="1" ht="22.5" customHeight="1">
      <c r="B101" s="34"/>
      <c r="C101" s="174" t="s">
        <v>152</v>
      </c>
      <c r="D101" s="174" t="s">
        <v>147</v>
      </c>
      <c r="E101" s="175" t="s">
        <v>416</v>
      </c>
      <c r="F101" s="176" t="s">
        <v>417</v>
      </c>
      <c r="G101" s="177" t="s">
        <v>418</v>
      </c>
      <c r="H101" s="178">
        <v>2.547</v>
      </c>
      <c r="I101" s="179"/>
      <c r="J101" s="180">
        <f>ROUND(I101*H101,2)</f>
        <v>0</v>
      </c>
      <c r="K101" s="176" t="s">
        <v>151</v>
      </c>
      <c r="L101" s="38"/>
      <c r="M101" s="181" t="s">
        <v>19</v>
      </c>
      <c r="N101" s="182" t="s">
        <v>49</v>
      </c>
      <c r="O101" s="60"/>
      <c r="P101" s="183">
        <f>O101*H101</f>
        <v>0</v>
      </c>
      <c r="Q101" s="183">
        <v>0</v>
      </c>
      <c r="R101" s="183">
        <f>Q101*H101</f>
        <v>0</v>
      </c>
      <c r="S101" s="183">
        <v>0</v>
      </c>
      <c r="T101" s="184">
        <f>S101*H101</f>
        <v>0</v>
      </c>
      <c r="AR101" s="17" t="s">
        <v>152</v>
      </c>
      <c r="AT101" s="17" t="s">
        <v>147</v>
      </c>
      <c r="AU101" s="17" t="s">
        <v>88</v>
      </c>
      <c r="AY101" s="17" t="s">
        <v>142</v>
      </c>
      <c r="BE101" s="185">
        <f>IF(N101="základní",J101,0)</f>
        <v>0</v>
      </c>
      <c r="BF101" s="185">
        <f>IF(N101="snížená",J101,0)</f>
        <v>0</v>
      </c>
      <c r="BG101" s="185">
        <f>IF(N101="zákl. přenesená",J101,0)</f>
        <v>0</v>
      </c>
      <c r="BH101" s="185">
        <f>IF(N101="sníž. přenesená",J101,0)</f>
        <v>0</v>
      </c>
      <c r="BI101" s="185">
        <f>IF(N101="nulová",J101,0)</f>
        <v>0</v>
      </c>
      <c r="BJ101" s="17" t="s">
        <v>86</v>
      </c>
      <c r="BK101" s="185">
        <f>ROUND(I101*H101,2)</f>
        <v>0</v>
      </c>
      <c r="BL101" s="17" t="s">
        <v>152</v>
      </c>
      <c r="BM101" s="17" t="s">
        <v>985</v>
      </c>
    </row>
    <row r="102" spans="2:47" s="1" customFormat="1" ht="107.25">
      <c r="B102" s="34"/>
      <c r="C102" s="35"/>
      <c r="D102" s="188" t="s">
        <v>214</v>
      </c>
      <c r="E102" s="35"/>
      <c r="F102" s="230" t="s">
        <v>420</v>
      </c>
      <c r="G102" s="35"/>
      <c r="H102" s="35"/>
      <c r="I102" s="103"/>
      <c r="J102" s="35"/>
      <c r="K102" s="35"/>
      <c r="L102" s="38"/>
      <c r="M102" s="231"/>
      <c r="N102" s="60"/>
      <c r="O102" s="60"/>
      <c r="P102" s="60"/>
      <c r="Q102" s="60"/>
      <c r="R102" s="60"/>
      <c r="S102" s="60"/>
      <c r="T102" s="61"/>
      <c r="AT102" s="17" t="s">
        <v>214</v>
      </c>
      <c r="AU102" s="17" t="s">
        <v>88</v>
      </c>
    </row>
    <row r="103" spans="2:65" s="1" customFormat="1" ht="16.5" customHeight="1">
      <c r="B103" s="34"/>
      <c r="C103" s="174" t="s">
        <v>235</v>
      </c>
      <c r="D103" s="174" t="s">
        <v>147</v>
      </c>
      <c r="E103" s="175" t="s">
        <v>422</v>
      </c>
      <c r="F103" s="176" t="s">
        <v>423</v>
      </c>
      <c r="G103" s="177" t="s">
        <v>418</v>
      </c>
      <c r="H103" s="178">
        <v>2.547</v>
      </c>
      <c r="I103" s="179"/>
      <c r="J103" s="180">
        <f>ROUND(I103*H103,2)</f>
        <v>0</v>
      </c>
      <c r="K103" s="176" t="s">
        <v>151</v>
      </c>
      <c r="L103" s="38"/>
      <c r="M103" s="181" t="s">
        <v>19</v>
      </c>
      <c r="N103" s="182" t="s">
        <v>49</v>
      </c>
      <c r="O103" s="60"/>
      <c r="P103" s="183">
        <f>O103*H103</f>
        <v>0</v>
      </c>
      <c r="Q103" s="183">
        <v>0</v>
      </c>
      <c r="R103" s="183">
        <f>Q103*H103</f>
        <v>0</v>
      </c>
      <c r="S103" s="183">
        <v>0</v>
      </c>
      <c r="T103" s="184">
        <f>S103*H103</f>
        <v>0</v>
      </c>
      <c r="AR103" s="17" t="s">
        <v>152</v>
      </c>
      <c r="AT103" s="17" t="s">
        <v>147</v>
      </c>
      <c r="AU103" s="17" t="s">
        <v>88</v>
      </c>
      <c r="AY103" s="17" t="s">
        <v>142</v>
      </c>
      <c r="BE103" s="185">
        <f>IF(N103="základní",J103,0)</f>
        <v>0</v>
      </c>
      <c r="BF103" s="185">
        <f>IF(N103="snížená",J103,0)</f>
        <v>0</v>
      </c>
      <c r="BG103" s="185">
        <f>IF(N103="zákl. přenesená",J103,0)</f>
        <v>0</v>
      </c>
      <c r="BH103" s="185">
        <f>IF(N103="sníž. přenesená",J103,0)</f>
        <v>0</v>
      </c>
      <c r="BI103" s="185">
        <f>IF(N103="nulová",J103,0)</f>
        <v>0</v>
      </c>
      <c r="BJ103" s="17" t="s">
        <v>86</v>
      </c>
      <c r="BK103" s="185">
        <f>ROUND(I103*H103,2)</f>
        <v>0</v>
      </c>
      <c r="BL103" s="17" t="s">
        <v>152</v>
      </c>
      <c r="BM103" s="17" t="s">
        <v>986</v>
      </c>
    </row>
    <row r="104" spans="2:47" s="1" customFormat="1" ht="68.25">
      <c r="B104" s="34"/>
      <c r="C104" s="35"/>
      <c r="D104" s="188" t="s">
        <v>214</v>
      </c>
      <c r="E104" s="35"/>
      <c r="F104" s="230" t="s">
        <v>425</v>
      </c>
      <c r="G104" s="35"/>
      <c r="H104" s="35"/>
      <c r="I104" s="103"/>
      <c r="J104" s="35"/>
      <c r="K104" s="35"/>
      <c r="L104" s="38"/>
      <c r="M104" s="231"/>
      <c r="N104" s="60"/>
      <c r="O104" s="60"/>
      <c r="P104" s="60"/>
      <c r="Q104" s="60"/>
      <c r="R104" s="60"/>
      <c r="S104" s="60"/>
      <c r="T104" s="61"/>
      <c r="AT104" s="17" t="s">
        <v>214</v>
      </c>
      <c r="AU104" s="17" t="s">
        <v>88</v>
      </c>
    </row>
    <row r="105" spans="2:65" s="1" customFormat="1" ht="22.5" customHeight="1">
      <c r="B105" s="34"/>
      <c r="C105" s="174" t="s">
        <v>143</v>
      </c>
      <c r="D105" s="174" t="s">
        <v>147</v>
      </c>
      <c r="E105" s="175" t="s">
        <v>427</v>
      </c>
      <c r="F105" s="176" t="s">
        <v>428</v>
      </c>
      <c r="G105" s="177" t="s">
        <v>418</v>
      </c>
      <c r="H105" s="178">
        <v>48.393</v>
      </c>
      <c r="I105" s="179"/>
      <c r="J105" s="180">
        <f>ROUND(I105*H105,2)</f>
        <v>0</v>
      </c>
      <c r="K105" s="176" t="s">
        <v>151</v>
      </c>
      <c r="L105" s="38"/>
      <c r="M105" s="181" t="s">
        <v>19</v>
      </c>
      <c r="N105" s="182" t="s">
        <v>49</v>
      </c>
      <c r="O105" s="60"/>
      <c r="P105" s="183">
        <f>O105*H105</f>
        <v>0</v>
      </c>
      <c r="Q105" s="183">
        <v>0</v>
      </c>
      <c r="R105" s="183">
        <f>Q105*H105</f>
        <v>0</v>
      </c>
      <c r="S105" s="183">
        <v>0</v>
      </c>
      <c r="T105" s="184">
        <f>S105*H105</f>
        <v>0</v>
      </c>
      <c r="AR105" s="17" t="s">
        <v>152</v>
      </c>
      <c r="AT105" s="17" t="s">
        <v>147</v>
      </c>
      <c r="AU105" s="17" t="s">
        <v>88</v>
      </c>
      <c r="AY105" s="17" t="s">
        <v>142</v>
      </c>
      <c r="BE105" s="185">
        <f>IF(N105="základní",J105,0)</f>
        <v>0</v>
      </c>
      <c r="BF105" s="185">
        <f>IF(N105="snížená",J105,0)</f>
        <v>0</v>
      </c>
      <c r="BG105" s="185">
        <f>IF(N105="zákl. přenesená",J105,0)</f>
        <v>0</v>
      </c>
      <c r="BH105" s="185">
        <f>IF(N105="sníž. přenesená",J105,0)</f>
        <v>0</v>
      </c>
      <c r="BI105" s="185">
        <f>IF(N105="nulová",J105,0)</f>
        <v>0</v>
      </c>
      <c r="BJ105" s="17" t="s">
        <v>86</v>
      </c>
      <c r="BK105" s="185">
        <f>ROUND(I105*H105,2)</f>
        <v>0</v>
      </c>
      <c r="BL105" s="17" t="s">
        <v>152</v>
      </c>
      <c r="BM105" s="17" t="s">
        <v>987</v>
      </c>
    </row>
    <row r="106" spans="2:47" s="1" customFormat="1" ht="78">
      <c r="B106" s="34"/>
      <c r="C106" s="35"/>
      <c r="D106" s="188" t="s">
        <v>214</v>
      </c>
      <c r="E106" s="35"/>
      <c r="F106" s="230" t="s">
        <v>430</v>
      </c>
      <c r="G106" s="35"/>
      <c r="H106" s="35"/>
      <c r="I106" s="103"/>
      <c r="J106" s="35"/>
      <c r="K106" s="35"/>
      <c r="L106" s="38"/>
      <c r="M106" s="231"/>
      <c r="N106" s="60"/>
      <c r="O106" s="60"/>
      <c r="P106" s="60"/>
      <c r="Q106" s="60"/>
      <c r="R106" s="60"/>
      <c r="S106" s="60"/>
      <c r="T106" s="61"/>
      <c r="AT106" s="17" t="s">
        <v>214</v>
      </c>
      <c r="AU106" s="17" t="s">
        <v>88</v>
      </c>
    </row>
    <row r="107" spans="2:51" s="12" customFormat="1" ht="11.25">
      <c r="B107" s="197"/>
      <c r="C107" s="198"/>
      <c r="D107" s="188" t="s">
        <v>155</v>
      </c>
      <c r="E107" s="198"/>
      <c r="F107" s="200" t="s">
        <v>988</v>
      </c>
      <c r="G107" s="198"/>
      <c r="H107" s="201">
        <v>48.393</v>
      </c>
      <c r="I107" s="202"/>
      <c r="J107" s="198"/>
      <c r="K107" s="198"/>
      <c r="L107" s="203"/>
      <c r="M107" s="204"/>
      <c r="N107" s="205"/>
      <c r="O107" s="205"/>
      <c r="P107" s="205"/>
      <c r="Q107" s="205"/>
      <c r="R107" s="205"/>
      <c r="S107" s="205"/>
      <c r="T107" s="206"/>
      <c r="AT107" s="207" t="s">
        <v>155</v>
      </c>
      <c r="AU107" s="207" t="s">
        <v>88</v>
      </c>
      <c r="AV107" s="12" t="s">
        <v>88</v>
      </c>
      <c r="AW107" s="12" t="s">
        <v>4</v>
      </c>
      <c r="AX107" s="12" t="s">
        <v>86</v>
      </c>
      <c r="AY107" s="207" t="s">
        <v>142</v>
      </c>
    </row>
    <row r="108" spans="2:65" s="1" customFormat="1" ht="22.5" customHeight="1">
      <c r="B108" s="34"/>
      <c r="C108" s="174" t="s">
        <v>248</v>
      </c>
      <c r="D108" s="174" t="s">
        <v>147</v>
      </c>
      <c r="E108" s="175" t="s">
        <v>433</v>
      </c>
      <c r="F108" s="176" t="s">
        <v>434</v>
      </c>
      <c r="G108" s="177" t="s">
        <v>418</v>
      </c>
      <c r="H108" s="178">
        <v>2.547</v>
      </c>
      <c r="I108" s="179"/>
      <c r="J108" s="180">
        <f>ROUND(I108*H108,2)</f>
        <v>0</v>
      </c>
      <c r="K108" s="176" t="s">
        <v>151</v>
      </c>
      <c r="L108" s="38"/>
      <c r="M108" s="181" t="s">
        <v>19</v>
      </c>
      <c r="N108" s="182" t="s">
        <v>49</v>
      </c>
      <c r="O108" s="60"/>
      <c r="P108" s="183">
        <f>O108*H108</f>
        <v>0</v>
      </c>
      <c r="Q108" s="183">
        <v>0</v>
      </c>
      <c r="R108" s="183">
        <f>Q108*H108</f>
        <v>0</v>
      </c>
      <c r="S108" s="183">
        <v>0</v>
      </c>
      <c r="T108" s="184">
        <f>S108*H108</f>
        <v>0</v>
      </c>
      <c r="AR108" s="17" t="s">
        <v>152</v>
      </c>
      <c r="AT108" s="17" t="s">
        <v>147</v>
      </c>
      <c r="AU108" s="17" t="s">
        <v>88</v>
      </c>
      <c r="AY108" s="17" t="s">
        <v>142</v>
      </c>
      <c r="BE108" s="185">
        <f>IF(N108="základní",J108,0)</f>
        <v>0</v>
      </c>
      <c r="BF108" s="185">
        <f>IF(N108="snížená",J108,0)</f>
        <v>0</v>
      </c>
      <c r="BG108" s="185">
        <f>IF(N108="zákl. přenesená",J108,0)</f>
        <v>0</v>
      </c>
      <c r="BH108" s="185">
        <f>IF(N108="sníž. přenesená",J108,0)</f>
        <v>0</v>
      </c>
      <c r="BI108" s="185">
        <f>IF(N108="nulová",J108,0)</f>
        <v>0</v>
      </c>
      <c r="BJ108" s="17" t="s">
        <v>86</v>
      </c>
      <c r="BK108" s="185">
        <f>ROUND(I108*H108,2)</f>
        <v>0</v>
      </c>
      <c r="BL108" s="17" t="s">
        <v>152</v>
      </c>
      <c r="BM108" s="17" t="s">
        <v>989</v>
      </c>
    </row>
    <row r="109" spans="2:47" s="1" customFormat="1" ht="58.5">
      <c r="B109" s="34"/>
      <c r="C109" s="35"/>
      <c r="D109" s="188" t="s">
        <v>214</v>
      </c>
      <c r="E109" s="35"/>
      <c r="F109" s="230" t="s">
        <v>436</v>
      </c>
      <c r="G109" s="35"/>
      <c r="H109" s="35"/>
      <c r="I109" s="103"/>
      <c r="J109" s="35"/>
      <c r="K109" s="35"/>
      <c r="L109" s="38"/>
      <c r="M109" s="231"/>
      <c r="N109" s="60"/>
      <c r="O109" s="60"/>
      <c r="P109" s="60"/>
      <c r="Q109" s="60"/>
      <c r="R109" s="60"/>
      <c r="S109" s="60"/>
      <c r="T109" s="61"/>
      <c r="AT109" s="17" t="s">
        <v>214</v>
      </c>
      <c r="AU109" s="17" t="s">
        <v>88</v>
      </c>
    </row>
    <row r="110" spans="2:63" s="10" customFormat="1" ht="22.9" customHeight="1">
      <c r="B110" s="158"/>
      <c r="C110" s="159"/>
      <c r="D110" s="160" t="s">
        <v>77</v>
      </c>
      <c r="E110" s="172" t="s">
        <v>441</v>
      </c>
      <c r="F110" s="172" t="s">
        <v>442</v>
      </c>
      <c r="G110" s="159"/>
      <c r="H110" s="159"/>
      <c r="I110" s="162"/>
      <c r="J110" s="173">
        <f>BK110</f>
        <v>0</v>
      </c>
      <c r="K110" s="159"/>
      <c r="L110" s="164"/>
      <c r="M110" s="165"/>
      <c r="N110" s="166"/>
      <c r="O110" s="166"/>
      <c r="P110" s="167">
        <f>SUM(P111:P112)</f>
        <v>0</v>
      </c>
      <c r="Q110" s="166"/>
      <c r="R110" s="167">
        <f>SUM(R111:R112)</f>
        <v>0</v>
      </c>
      <c r="S110" s="166"/>
      <c r="T110" s="168">
        <f>SUM(T111:T112)</f>
        <v>0</v>
      </c>
      <c r="AR110" s="169" t="s">
        <v>86</v>
      </c>
      <c r="AT110" s="170" t="s">
        <v>77</v>
      </c>
      <c r="AU110" s="170" t="s">
        <v>86</v>
      </c>
      <c r="AY110" s="169" t="s">
        <v>142</v>
      </c>
      <c r="BK110" s="171">
        <f>SUM(BK111:BK112)</f>
        <v>0</v>
      </c>
    </row>
    <row r="111" spans="2:65" s="1" customFormat="1" ht="22.5" customHeight="1">
      <c r="B111" s="34"/>
      <c r="C111" s="174" t="s">
        <v>252</v>
      </c>
      <c r="D111" s="174" t="s">
        <v>147</v>
      </c>
      <c r="E111" s="175" t="s">
        <v>444</v>
      </c>
      <c r="F111" s="176" t="s">
        <v>445</v>
      </c>
      <c r="G111" s="177" t="s">
        <v>418</v>
      </c>
      <c r="H111" s="178">
        <v>1.759</v>
      </c>
      <c r="I111" s="179"/>
      <c r="J111" s="180">
        <f>ROUND(I111*H111,2)</f>
        <v>0</v>
      </c>
      <c r="K111" s="176" t="s">
        <v>151</v>
      </c>
      <c r="L111" s="38"/>
      <c r="M111" s="181" t="s">
        <v>19</v>
      </c>
      <c r="N111" s="182" t="s">
        <v>49</v>
      </c>
      <c r="O111" s="60"/>
      <c r="P111" s="183">
        <f>O111*H111</f>
        <v>0</v>
      </c>
      <c r="Q111" s="183">
        <v>0</v>
      </c>
      <c r="R111" s="183">
        <f>Q111*H111</f>
        <v>0</v>
      </c>
      <c r="S111" s="183">
        <v>0</v>
      </c>
      <c r="T111" s="184">
        <f>S111*H111</f>
        <v>0</v>
      </c>
      <c r="AR111" s="17" t="s">
        <v>152</v>
      </c>
      <c r="AT111" s="17" t="s">
        <v>147</v>
      </c>
      <c r="AU111" s="17" t="s">
        <v>88</v>
      </c>
      <c r="AY111" s="17" t="s">
        <v>142</v>
      </c>
      <c r="BE111" s="185">
        <f>IF(N111="základní",J111,0)</f>
        <v>0</v>
      </c>
      <c r="BF111" s="185">
        <f>IF(N111="snížená",J111,0)</f>
        <v>0</v>
      </c>
      <c r="BG111" s="185">
        <f>IF(N111="zákl. přenesená",J111,0)</f>
        <v>0</v>
      </c>
      <c r="BH111" s="185">
        <f>IF(N111="sníž. přenesená",J111,0)</f>
        <v>0</v>
      </c>
      <c r="BI111" s="185">
        <f>IF(N111="nulová",J111,0)</f>
        <v>0</v>
      </c>
      <c r="BJ111" s="17" t="s">
        <v>86</v>
      </c>
      <c r="BK111" s="185">
        <f>ROUND(I111*H111,2)</f>
        <v>0</v>
      </c>
      <c r="BL111" s="17" t="s">
        <v>152</v>
      </c>
      <c r="BM111" s="17" t="s">
        <v>990</v>
      </c>
    </row>
    <row r="112" spans="2:47" s="1" customFormat="1" ht="58.5">
      <c r="B112" s="34"/>
      <c r="C112" s="35"/>
      <c r="D112" s="188" t="s">
        <v>214</v>
      </c>
      <c r="E112" s="35"/>
      <c r="F112" s="230" t="s">
        <v>447</v>
      </c>
      <c r="G112" s="35"/>
      <c r="H112" s="35"/>
      <c r="I112" s="103"/>
      <c r="J112" s="35"/>
      <c r="K112" s="35"/>
      <c r="L112" s="38"/>
      <c r="M112" s="231"/>
      <c r="N112" s="60"/>
      <c r="O112" s="60"/>
      <c r="P112" s="60"/>
      <c r="Q112" s="60"/>
      <c r="R112" s="60"/>
      <c r="S112" s="60"/>
      <c r="T112" s="61"/>
      <c r="AT112" s="17" t="s">
        <v>214</v>
      </c>
      <c r="AU112" s="17" t="s">
        <v>88</v>
      </c>
    </row>
    <row r="113" spans="2:63" s="10" customFormat="1" ht="25.9" customHeight="1">
      <c r="B113" s="158"/>
      <c r="C113" s="159"/>
      <c r="D113" s="160" t="s">
        <v>77</v>
      </c>
      <c r="E113" s="161" t="s">
        <v>448</v>
      </c>
      <c r="F113" s="161" t="s">
        <v>449</v>
      </c>
      <c r="G113" s="159"/>
      <c r="H113" s="159"/>
      <c r="I113" s="162"/>
      <c r="J113" s="163">
        <f>BK113</f>
        <v>0</v>
      </c>
      <c r="K113" s="159"/>
      <c r="L113" s="164"/>
      <c r="M113" s="165"/>
      <c r="N113" s="166"/>
      <c r="O113" s="166"/>
      <c r="P113" s="167">
        <f>P114+P127+P149</f>
        <v>0</v>
      </c>
      <c r="Q113" s="166"/>
      <c r="R113" s="167">
        <f>R114+R127+R149</f>
        <v>0.53313892</v>
      </c>
      <c r="S113" s="166"/>
      <c r="T113" s="168">
        <f>T114+T127+T149</f>
        <v>0.1982604</v>
      </c>
      <c r="AR113" s="169" t="s">
        <v>88</v>
      </c>
      <c r="AT113" s="170" t="s">
        <v>77</v>
      </c>
      <c r="AU113" s="170" t="s">
        <v>78</v>
      </c>
      <c r="AY113" s="169" t="s">
        <v>142</v>
      </c>
      <c r="BK113" s="171">
        <f>BK114+BK127+BK149</f>
        <v>0</v>
      </c>
    </row>
    <row r="114" spans="2:63" s="10" customFormat="1" ht="22.9" customHeight="1">
      <c r="B114" s="158"/>
      <c r="C114" s="159"/>
      <c r="D114" s="160" t="s">
        <v>77</v>
      </c>
      <c r="E114" s="172" t="s">
        <v>991</v>
      </c>
      <c r="F114" s="172" t="s">
        <v>992</v>
      </c>
      <c r="G114" s="159"/>
      <c r="H114" s="159"/>
      <c r="I114" s="162"/>
      <c r="J114" s="173">
        <f>BK114</f>
        <v>0</v>
      </c>
      <c r="K114" s="159"/>
      <c r="L114" s="164"/>
      <c r="M114" s="165"/>
      <c r="N114" s="166"/>
      <c r="O114" s="166"/>
      <c r="P114" s="167">
        <f>SUM(P115:P126)</f>
        <v>0</v>
      </c>
      <c r="Q114" s="166"/>
      <c r="R114" s="167">
        <f>SUM(R115:R126)</f>
        <v>0.3307832</v>
      </c>
      <c r="S114" s="166"/>
      <c r="T114" s="168">
        <f>SUM(T115:T126)</f>
        <v>0</v>
      </c>
      <c r="AR114" s="169" t="s">
        <v>88</v>
      </c>
      <c r="AT114" s="170" t="s">
        <v>77</v>
      </c>
      <c r="AU114" s="170" t="s">
        <v>86</v>
      </c>
      <c r="AY114" s="169" t="s">
        <v>142</v>
      </c>
      <c r="BK114" s="171">
        <f>SUM(BK115:BK126)</f>
        <v>0</v>
      </c>
    </row>
    <row r="115" spans="2:65" s="1" customFormat="1" ht="16.5" customHeight="1">
      <c r="B115" s="34"/>
      <c r="C115" s="174" t="s">
        <v>263</v>
      </c>
      <c r="D115" s="174" t="s">
        <v>147</v>
      </c>
      <c r="E115" s="175" t="s">
        <v>993</v>
      </c>
      <c r="F115" s="176" t="s">
        <v>994</v>
      </c>
      <c r="G115" s="177" t="s">
        <v>19</v>
      </c>
      <c r="H115" s="178">
        <v>375.89</v>
      </c>
      <c r="I115" s="179"/>
      <c r="J115" s="180">
        <f>ROUND(I115*H115,2)</f>
        <v>0</v>
      </c>
      <c r="K115" s="176" t="s">
        <v>469</v>
      </c>
      <c r="L115" s="38"/>
      <c r="M115" s="181" t="s">
        <v>19</v>
      </c>
      <c r="N115" s="182" t="s">
        <v>49</v>
      </c>
      <c r="O115" s="60"/>
      <c r="P115" s="183">
        <f>O115*H115</f>
        <v>0</v>
      </c>
      <c r="Q115" s="183">
        <v>0</v>
      </c>
      <c r="R115" s="183">
        <f>Q115*H115</f>
        <v>0</v>
      </c>
      <c r="S115" s="183">
        <v>0</v>
      </c>
      <c r="T115" s="184">
        <f>S115*H115</f>
        <v>0</v>
      </c>
      <c r="AR115" s="17" t="s">
        <v>301</v>
      </c>
      <c r="AT115" s="17" t="s">
        <v>147</v>
      </c>
      <c r="AU115" s="17" t="s">
        <v>88</v>
      </c>
      <c r="AY115" s="17" t="s">
        <v>142</v>
      </c>
      <c r="BE115" s="185">
        <f>IF(N115="základní",J115,0)</f>
        <v>0</v>
      </c>
      <c r="BF115" s="185">
        <f>IF(N115="snížená",J115,0)</f>
        <v>0</v>
      </c>
      <c r="BG115" s="185">
        <f>IF(N115="zákl. přenesená",J115,0)</f>
        <v>0</v>
      </c>
      <c r="BH115" s="185">
        <f>IF(N115="sníž. přenesená",J115,0)</f>
        <v>0</v>
      </c>
      <c r="BI115" s="185">
        <f>IF(N115="nulová",J115,0)</f>
        <v>0</v>
      </c>
      <c r="BJ115" s="17" t="s">
        <v>86</v>
      </c>
      <c r="BK115" s="185">
        <f>ROUND(I115*H115,2)</f>
        <v>0</v>
      </c>
      <c r="BL115" s="17" t="s">
        <v>301</v>
      </c>
      <c r="BM115" s="17" t="s">
        <v>995</v>
      </c>
    </row>
    <row r="116" spans="2:51" s="11" customFormat="1" ht="11.25">
      <c r="B116" s="186"/>
      <c r="C116" s="187"/>
      <c r="D116" s="188" t="s">
        <v>155</v>
      </c>
      <c r="E116" s="189" t="s">
        <v>19</v>
      </c>
      <c r="F116" s="190" t="s">
        <v>983</v>
      </c>
      <c r="G116" s="187"/>
      <c r="H116" s="189" t="s">
        <v>19</v>
      </c>
      <c r="I116" s="191"/>
      <c r="J116" s="187"/>
      <c r="K116" s="187"/>
      <c r="L116" s="192"/>
      <c r="M116" s="193"/>
      <c r="N116" s="194"/>
      <c r="O116" s="194"/>
      <c r="P116" s="194"/>
      <c r="Q116" s="194"/>
      <c r="R116" s="194"/>
      <c r="S116" s="194"/>
      <c r="T116" s="195"/>
      <c r="AT116" s="196" t="s">
        <v>155</v>
      </c>
      <c r="AU116" s="196" t="s">
        <v>88</v>
      </c>
      <c r="AV116" s="11" t="s">
        <v>86</v>
      </c>
      <c r="AW116" s="11" t="s">
        <v>38</v>
      </c>
      <c r="AX116" s="11" t="s">
        <v>78</v>
      </c>
      <c r="AY116" s="196" t="s">
        <v>142</v>
      </c>
    </row>
    <row r="117" spans="2:51" s="11" customFormat="1" ht="11.25">
      <c r="B117" s="186"/>
      <c r="C117" s="187"/>
      <c r="D117" s="188" t="s">
        <v>155</v>
      </c>
      <c r="E117" s="189" t="s">
        <v>19</v>
      </c>
      <c r="F117" s="190" t="s">
        <v>996</v>
      </c>
      <c r="G117" s="187"/>
      <c r="H117" s="189" t="s">
        <v>19</v>
      </c>
      <c r="I117" s="191"/>
      <c r="J117" s="187"/>
      <c r="K117" s="187"/>
      <c r="L117" s="192"/>
      <c r="M117" s="193"/>
      <c r="N117" s="194"/>
      <c r="O117" s="194"/>
      <c r="P117" s="194"/>
      <c r="Q117" s="194"/>
      <c r="R117" s="194"/>
      <c r="S117" s="194"/>
      <c r="T117" s="195"/>
      <c r="AT117" s="196" t="s">
        <v>155</v>
      </c>
      <c r="AU117" s="196" t="s">
        <v>88</v>
      </c>
      <c r="AV117" s="11" t="s">
        <v>86</v>
      </c>
      <c r="AW117" s="11" t="s">
        <v>38</v>
      </c>
      <c r="AX117" s="11" t="s">
        <v>78</v>
      </c>
      <c r="AY117" s="196" t="s">
        <v>142</v>
      </c>
    </row>
    <row r="118" spans="2:51" s="12" customFormat="1" ht="11.25">
      <c r="B118" s="197"/>
      <c r="C118" s="198"/>
      <c r="D118" s="188" t="s">
        <v>155</v>
      </c>
      <c r="E118" s="199" t="s">
        <v>19</v>
      </c>
      <c r="F118" s="200" t="s">
        <v>997</v>
      </c>
      <c r="G118" s="198"/>
      <c r="H118" s="201">
        <v>375.89</v>
      </c>
      <c r="I118" s="202"/>
      <c r="J118" s="198"/>
      <c r="K118" s="198"/>
      <c r="L118" s="203"/>
      <c r="M118" s="204"/>
      <c r="N118" s="205"/>
      <c r="O118" s="205"/>
      <c r="P118" s="205"/>
      <c r="Q118" s="205"/>
      <c r="R118" s="205"/>
      <c r="S118" s="205"/>
      <c r="T118" s="206"/>
      <c r="AT118" s="207" t="s">
        <v>155</v>
      </c>
      <c r="AU118" s="207" t="s">
        <v>88</v>
      </c>
      <c r="AV118" s="12" t="s">
        <v>88</v>
      </c>
      <c r="AW118" s="12" t="s">
        <v>38</v>
      </c>
      <c r="AX118" s="12" t="s">
        <v>86</v>
      </c>
      <c r="AY118" s="207" t="s">
        <v>142</v>
      </c>
    </row>
    <row r="119" spans="2:65" s="1" customFormat="1" ht="22.5" customHeight="1">
      <c r="B119" s="34"/>
      <c r="C119" s="174" t="s">
        <v>268</v>
      </c>
      <c r="D119" s="174" t="s">
        <v>147</v>
      </c>
      <c r="E119" s="175" t="s">
        <v>998</v>
      </c>
      <c r="F119" s="176" t="s">
        <v>999</v>
      </c>
      <c r="G119" s="177" t="s">
        <v>150</v>
      </c>
      <c r="H119" s="178">
        <v>375.89</v>
      </c>
      <c r="I119" s="179"/>
      <c r="J119" s="180">
        <f>ROUND(I119*H119,2)</f>
        <v>0</v>
      </c>
      <c r="K119" s="176" t="s">
        <v>151</v>
      </c>
      <c r="L119" s="38"/>
      <c r="M119" s="181" t="s">
        <v>19</v>
      </c>
      <c r="N119" s="182" t="s">
        <v>49</v>
      </c>
      <c r="O119" s="60"/>
      <c r="P119" s="183">
        <f>O119*H119</f>
        <v>0</v>
      </c>
      <c r="Q119" s="183">
        <v>0</v>
      </c>
      <c r="R119" s="183">
        <f>Q119*H119</f>
        <v>0</v>
      </c>
      <c r="S119" s="183">
        <v>0</v>
      </c>
      <c r="T119" s="184">
        <f>S119*H119</f>
        <v>0</v>
      </c>
      <c r="AR119" s="17" t="s">
        <v>301</v>
      </c>
      <c r="AT119" s="17" t="s">
        <v>147</v>
      </c>
      <c r="AU119" s="17" t="s">
        <v>88</v>
      </c>
      <c r="AY119" s="17" t="s">
        <v>142</v>
      </c>
      <c r="BE119" s="185">
        <f>IF(N119="základní",J119,0)</f>
        <v>0</v>
      </c>
      <c r="BF119" s="185">
        <f>IF(N119="snížená",J119,0)</f>
        <v>0</v>
      </c>
      <c r="BG119" s="185">
        <f>IF(N119="zákl. přenesená",J119,0)</f>
        <v>0</v>
      </c>
      <c r="BH119" s="185">
        <f>IF(N119="sníž. přenesená",J119,0)</f>
        <v>0</v>
      </c>
      <c r="BI119" s="185">
        <f>IF(N119="nulová",J119,0)</f>
        <v>0</v>
      </c>
      <c r="BJ119" s="17" t="s">
        <v>86</v>
      </c>
      <c r="BK119" s="185">
        <f>ROUND(I119*H119,2)</f>
        <v>0</v>
      </c>
      <c r="BL119" s="17" t="s">
        <v>301</v>
      </c>
      <c r="BM119" s="17" t="s">
        <v>1000</v>
      </c>
    </row>
    <row r="120" spans="2:47" s="1" customFormat="1" ht="39">
      <c r="B120" s="34"/>
      <c r="C120" s="35"/>
      <c r="D120" s="188" t="s">
        <v>214</v>
      </c>
      <c r="E120" s="35"/>
      <c r="F120" s="230" t="s">
        <v>1001</v>
      </c>
      <c r="G120" s="35"/>
      <c r="H120" s="35"/>
      <c r="I120" s="103"/>
      <c r="J120" s="35"/>
      <c r="K120" s="35"/>
      <c r="L120" s="38"/>
      <c r="M120" s="231"/>
      <c r="N120" s="60"/>
      <c r="O120" s="60"/>
      <c r="P120" s="60"/>
      <c r="Q120" s="60"/>
      <c r="R120" s="60"/>
      <c r="S120" s="60"/>
      <c r="T120" s="61"/>
      <c r="AT120" s="17" t="s">
        <v>214</v>
      </c>
      <c r="AU120" s="17" t="s">
        <v>88</v>
      </c>
    </row>
    <row r="121" spans="2:65" s="1" customFormat="1" ht="16.5" customHeight="1">
      <c r="B121" s="34"/>
      <c r="C121" s="174" t="s">
        <v>272</v>
      </c>
      <c r="D121" s="174" t="s">
        <v>147</v>
      </c>
      <c r="E121" s="175" t="s">
        <v>1002</v>
      </c>
      <c r="F121" s="176" t="s">
        <v>1003</v>
      </c>
      <c r="G121" s="177" t="s">
        <v>150</v>
      </c>
      <c r="H121" s="178">
        <v>375.89</v>
      </c>
      <c r="I121" s="179"/>
      <c r="J121" s="180">
        <f>ROUND(I121*H121,2)</f>
        <v>0</v>
      </c>
      <c r="K121" s="176" t="s">
        <v>151</v>
      </c>
      <c r="L121" s="38"/>
      <c r="M121" s="181" t="s">
        <v>19</v>
      </c>
      <c r="N121" s="182" t="s">
        <v>49</v>
      </c>
      <c r="O121" s="60"/>
      <c r="P121" s="183">
        <f>O121*H121</f>
        <v>0</v>
      </c>
      <c r="Q121" s="183">
        <v>0.00088</v>
      </c>
      <c r="R121" s="183">
        <f>Q121*H121</f>
        <v>0.3307832</v>
      </c>
      <c r="S121" s="183">
        <v>0</v>
      </c>
      <c r="T121" s="184">
        <f>S121*H121</f>
        <v>0</v>
      </c>
      <c r="AR121" s="17" t="s">
        <v>301</v>
      </c>
      <c r="AT121" s="17" t="s">
        <v>147</v>
      </c>
      <c r="AU121" s="17" t="s">
        <v>88</v>
      </c>
      <c r="AY121" s="17" t="s">
        <v>142</v>
      </c>
      <c r="BE121" s="185">
        <f>IF(N121="základní",J121,0)</f>
        <v>0</v>
      </c>
      <c r="BF121" s="185">
        <f>IF(N121="snížená",J121,0)</f>
        <v>0</v>
      </c>
      <c r="BG121" s="185">
        <f>IF(N121="zákl. přenesená",J121,0)</f>
        <v>0</v>
      </c>
      <c r="BH121" s="185">
        <f>IF(N121="sníž. přenesená",J121,0)</f>
        <v>0</v>
      </c>
      <c r="BI121" s="185">
        <f>IF(N121="nulová",J121,0)</f>
        <v>0</v>
      </c>
      <c r="BJ121" s="17" t="s">
        <v>86</v>
      </c>
      <c r="BK121" s="185">
        <f>ROUND(I121*H121,2)</f>
        <v>0</v>
      </c>
      <c r="BL121" s="17" t="s">
        <v>301</v>
      </c>
      <c r="BM121" s="17" t="s">
        <v>1004</v>
      </c>
    </row>
    <row r="122" spans="2:47" s="1" customFormat="1" ht="39">
      <c r="B122" s="34"/>
      <c r="C122" s="35"/>
      <c r="D122" s="188" t="s">
        <v>214</v>
      </c>
      <c r="E122" s="35"/>
      <c r="F122" s="230" t="s">
        <v>1005</v>
      </c>
      <c r="G122" s="35"/>
      <c r="H122" s="35"/>
      <c r="I122" s="103"/>
      <c r="J122" s="35"/>
      <c r="K122" s="35"/>
      <c r="L122" s="38"/>
      <c r="M122" s="231"/>
      <c r="N122" s="60"/>
      <c r="O122" s="60"/>
      <c r="P122" s="60"/>
      <c r="Q122" s="60"/>
      <c r="R122" s="60"/>
      <c r="S122" s="60"/>
      <c r="T122" s="61"/>
      <c r="AT122" s="17" t="s">
        <v>214</v>
      </c>
      <c r="AU122" s="17" t="s">
        <v>88</v>
      </c>
    </row>
    <row r="123" spans="2:65" s="1" customFormat="1" ht="16.5" customHeight="1">
      <c r="B123" s="34"/>
      <c r="C123" s="232" t="s">
        <v>277</v>
      </c>
      <c r="D123" s="232" t="s">
        <v>249</v>
      </c>
      <c r="E123" s="233" t="s">
        <v>1006</v>
      </c>
      <c r="F123" s="234" t="s">
        <v>1007</v>
      </c>
      <c r="G123" s="235" t="s">
        <v>150</v>
      </c>
      <c r="H123" s="236">
        <v>432.274</v>
      </c>
      <c r="I123" s="237"/>
      <c r="J123" s="238">
        <f>ROUND(I123*H123,2)</f>
        <v>0</v>
      </c>
      <c r="K123" s="234" t="s">
        <v>469</v>
      </c>
      <c r="L123" s="239"/>
      <c r="M123" s="240" t="s">
        <v>19</v>
      </c>
      <c r="N123" s="241" t="s">
        <v>49</v>
      </c>
      <c r="O123" s="60"/>
      <c r="P123" s="183">
        <f>O123*H123</f>
        <v>0</v>
      </c>
      <c r="Q123" s="183">
        <v>0</v>
      </c>
      <c r="R123" s="183">
        <f>Q123*H123</f>
        <v>0</v>
      </c>
      <c r="S123" s="183">
        <v>0</v>
      </c>
      <c r="T123" s="184">
        <f>S123*H123</f>
        <v>0</v>
      </c>
      <c r="AR123" s="17" t="s">
        <v>401</v>
      </c>
      <c r="AT123" s="17" t="s">
        <v>249</v>
      </c>
      <c r="AU123" s="17" t="s">
        <v>88</v>
      </c>
      <c r="AY123" s="17" t="s">
        <v>142</v>
      </c>
      <c r="BE123" s="185">
        <f>IF(N123="základní",J123,0)</f>
        <v>0</v>
      </c>
      <c r="BF123" s="185">
        <f>IF(N123="snížená",J123,0)</f>
        <v>0</v>
      </c>
      <c r="BG123" s="185">
        <f>IF(N123="zákl. přenesená",J123,0)</f>
        <v>0</v>
      </c>
      <c r="BH123" s="185">
        <f>IF(N123="sníž. přenesená",J123,0)</f>
        <v>0</v>
      </c>
      <c r="BI123" s="185">
        <f>IF(N123="nulová",J123,0)</f>
        <v>0</v>
      </c>
      <c r="BJ123" s="17" t="s">
        <v>86</v>
      </c>
      <c r="BK123" s="185">
        <f>ROUND(I123*H123,2)</f>
        <v>0</v>
      </c>
      <c r="BL123" s="17" t="s">
        <v>301</v>
      </c>
      <c r="BM123" s="17" t="s">
        <v>1008</v>
      </c>
    </row>
    <row r="124" spans="2:51" s="12" customFormat="1" ht="11.25">
      <c r="B124" s="197"/>
      <c r="C124" s="198"/>
      <c r="D124" s="188" t="s">
        <v>155</v>
      </c>
      <c r="E124" s="198"/>
      <c r="F124" s="200" t="s">
        <v>1009</v>
      </c>
      <c r="G124" s="198"/>
      <c r="H124" s="201">
        <v>432.274</v>
      </c>
      <c r="I124" s="202"/>
      <c r="J124" s="198"/>
      <c r="K124" s="198"/>
      <c r="L124" s="203"/>
      <c r="M124" s="204"/>
      <c r="N124" s="205"/>
      <c r="O124" s="205"/>
      <c r="P124" s="205"/>
      <c r="Q124" s="205"/>
      <c r="R124" s="205"/>
      <c r="S124" s="205"/>
      <c r="T124" s="206"/>
      <c r="AT124" s="207" t="s">
        <v>155</v>
      </c>
      <c r="AU124" s="207" t="s">
        <v>88</v>
      </c>
      <c r="AV124" s="12" t="s">
        <v>88</v>
      </c>
      <c r="AW124" s="12" t="s">
        <v>4</v>
      </c>
      <c r="AX124" s="12" t="s">
        <v>86</v>
      </c>
      <c r="AY124" s="207" t="s">
        <v>142</v>
      </c>
    </row>
    <row r="125" spans="2:65" s="1" customFormat="1" ht="22.5" customHeight="1">
      <c r="B125" s="34"/>
      <c r="C125" s="174" t="s">
        <v>286</v>
      </c>
      <c r="D125" s="174" t="s">
        <v>147</v>
      </c>
      <c r="E125" s="175" t="s">
        <v>1010</v>
      </c>
      <c r="F125" s="176" t="s">
        <v>1011</v>
      </c>
      <c r="G125" s="177" t="s">
        <v>461</v>
      </c>
      <c r="H125" s="242"/>
      <c r="I125" s="179"/>
      <c r="J125" s="180">
        <f>ROUND(I125*H125,2)</f>
        <v>0</v>
      </c>
      <c r="K125" s="176" t="s">
        <v>151</v>
      </c>
      <c r="L125" s="38"/>
      <c r="M125" s="181" t="s">
        <v>19</v>
      </c>
      <c r="N125" s="182" t="s">
        <v>49</v>
      </c>
      <c r="O125" s="60"/>
      <c r="P125" s="183">
        <f>O125*H125</f>
        <v>0</v>
      </c>
      <c r="Q125" s="183">
        <v>0</v>
      </c>
      <c r="R125" s="183">
        <f>Q125*H125</f>
        <v>0</v>
      </c>
      <c r="S125" s="183">
        <v>0</v>
      </c>
      <c r="T125" s="184">
        <f>S125*H125</f>
        <v>0</v>
      </c>
      <c r="AR125" s="17" t="s">
        <v>301</v>
      </c>
      <c r="AT125" s="17" t="s">
        <v>147</v>
      </c>
      <c r="AU125" s="17" t="s">
        <v>88</v>
      </c>
      <c r="AY125" s="17" t="s">
        <v>142</v>
      </c>
      <c r="BE125" s="185">
        <f>IF(N125="základní",J125,0)</f>
        <v>0</v>
      </c>
      <c r="BF125" s="185">
        <f>IF(N125="snížená",J125,0)</f>
        <v>0</v>
      </c>
      <c r="BG125" s="185">
        <f>IF(N125="zákl. přenesená",J125,0)</f>
        <v>0</v>
      </c>
      <c r="BH125" s="185">
        <f>IF(N125="sníž. přenesená",J125,0)</f>
        <v>0</v>
      </c>
      <c r="BI125" s="185">
        <f>IF(N125="nulová",J125,0)</f>
        <v>0</v>
      </c>
      <c r="BJ125" s="17" t="s">
        <v>86</v>
      </c>
      <c r="BK125" s="185">
        <f>ROUND(I125*H125,2)</f>
        <v>0</v>
      </c>
      <c r="BL125" s="17" t="s">
        <v>301</v>
      </c>
      <c r="BM125" s="17" t="s">
        <v>1012</v>
      </c>
    </row>
    <row r="126" spans="2:47" s="1" customFormat="1" ht="78">
      <c r="B126" s="34"/>
      <c r="C126" s="35"/>
      <c r="D126" s="188" t="s">
        <v>214</v>
      </c>
      <c r="E126" s="35"/>
      <c r="F126" s="230" t="s">
        <v>1013</v>
      </c>
      <c r="G126" s="35"/>
      <c r="H126" s="35"/>
      <c r="I126" s="103"/>
      <c r="J126" s="35"/>
      <c r="K126" s="35"/>
      <c r="L126" s="38"/>
      <c r="M126" s="231"/>
      <c r="N126" s="60"/>
      <c r="O126" s="60"/>
      <c r="P126" s="60"/>
      <c r="Q126" s="60"/>
      <c r="R126" s="60"/>
      <c r="S126" s="60"/>
      <c r="T126" s="61"/>
      <c r="AT126" s="17" t="s">
        <v>214</v>
      </c>
      <c r="AU126" s="17" t="s">
        <v>88</v>
      </c>
    </row>
    <row r="127" spans="2:63" s="10" customFormat="1" ht="22.9" customHeight="1">
      <c r="B127" s="158"/>
      <c r="C127" s="159"/>
      <c r="D127" s="160" t="s">
        <v>77</v>
      </c>
      <c r="E127" s="172" t="s">
        <v>477</v>
      </c>
      <c r="F127" s="172" t="s">
        <v>478</v>
      </c>
      <c r="G127" s="159"/>
      <c r="H127" s="159"/>
      <c r="I127" s="162"/>
      <c r="J127" s="173">
        <f>BK127</f>
        <v>0</v>
      </c>
      <c r="K127" s="159"/>
      <c r="L127" s="164"/>
      <c r="M127" s="165"/>
      <c r="N127" s="166"/>
      <c r="O127" s="166"/>
      <c r="P127" s="167">
        <f>SUM(P128:P148)</f>
        <v>0</v>
      </c>
      <c r="Q127" s="166"/>
      <c r="R127" s="167">
        <f>SUM(R128:R148)</f>
        <v>0.13270002</v>
      </c>
      <c r="S127" s="166"/>
      <c r="T127" s="168">
        <f>SUM(T128:T148)</f>
        <v>0.1982604</v>
      </c>
      <c r="AR127" s="169" t="s">
        <v>88</v>
      </c>
      <c r="AT127" s="170" t="s">
        <v>77</v>
      </c>
      <c r="AU127" s="170" t="s">
        <v>86</v>
      </c>
      <c r="AY127" s="169" t="s">
        <v>142</v>
      </c>
      <c r="BK127" s="171">
        <f>SUM(BK128:BK148)</f>
        <v>0</v>
      </c>
    </row>
    <row r="128" spans="2:65" s="1" customFormat="1" ht="16.5" customHeight="1">
      <c r="B128" s="34"/>
      <c r="C128" s="174" t="s">
        <v>291</v>
      </c>
      <c r="D128" s="174" t="s">
        <v>147</v>
      </c>
      <c r="E128" s="175" t="s">
        <v>1014</v>
      </c>
      <c r="F128" s="176" t="s">
        <v>1015</v>
      </c>
      <c r="G128" s="177" t="s">
        <v>257</v>
      </c>
      <c r="H128" s="178">
        <v>54.178</v>
      </c>
      <c r="I128" s="179"/>
      <c r="J128" s="180">
        <f>ROUND(I128*H128,2)</f>
        <v>0</v>
      </c>
      <c r="K128" s="176" t="s">
        <v>151</v>
      </c>
      <c r="L128" s="38"/>
      <c r="M128" s="181" t="s">
        <v>19</v>
      </c>
      <c r="N128" s="182" t="s">
        <v>49</v>
      </c>
      <c r="O128" s="60"/>
      <c r="P128" s="183">
        <f>O128*H128</f>
        <v>0</v>
      </c>
      <c r="Q128" s="183">
        <v>0</v>
      </c>
      <c r="R128" s="183">
        <f>Q128*H128</f>
        <v>0</v>
      </c>
      <c r="S128" s="183">
        <v>0.0017</v>
      </c>
      <c r="T128" s="184">
        <f>S128*H128</f>
        <v>0.09210259999999999</v>
      </c>
      <c r="AR128" s="17" t="s">
        <v>301</v>
      </c>
      <c r="AT128" s="17" t="s">
        <v>147</v>
      </c>
      <c r="AU128" s="17" t="s">
        <v>88</v>
      </c>
      <c r="AY128" s="17" t="s">
        <v>142</v>
      </c>
      <c r="BE128" s="185">
        <f>IF(N128="základní",J128,0)</f>
        <v>0</v>
      </c>
      <c r="BF128" s="185">
        <f>IF(N128="snížená",J128,0)</f>
        <v>0</v>
      </c>
      <c r="BG128" s="185">
        <f>IF(N128="zákl. přenesená",J128,0)</f>
        <v>0</v>
      </c>
      <c r="BH128" s="185">
        <f>IF(N128="sníž. přenesená",J128,0)</f>
        <v>0</v>
      </c>
      <c r="BI128" s="185">
        <f>IF(N128="nulová",J128,0)</f>
        <v>0</v>
      </c>
      <c r="BJ128" s="17" t="s">
        <v>86</v>
      </c>
      <c r="BK128" s="185">
        <f>ROUND(I128*H128,2)</f>
        <v>0</v>
      </c>
      <c r="BL128" s="17" t="s">
        <v>301</v>
      </c>
      <c r="BM128" s="17" t="s">
        <v>1016</v>
      </c>
    </row>
    <row r="129" spans="2:51" s="11" customFormat="1" ht="11.25">
      <c r="B129" s="186"/>
      <c r="C129" s="187"/>
      <c r="D129" s="188" t="s">
        <v>155</v>
      </c>
      <c r="E129" s="189" t="s">
        <v>19</v>
      </c>
      <c r="F129" s="190" t="s">
        <v>983</v>
      </c>
      <c r="G129" s="187"/>
      <c r="H129" s="189" t="s">
        <v>19</v>
      </c>
      <c r="I129" s="191"/>
      <c r="J129" s="187"/>
      <c r="K129" s="187"/>
      <c r="L129" s="192"/>
      <c r="M129" s="193"/>
      <c r="N129" s="194"/>
      <c r="O129" s="194"/>
      <c r="P129" s="194"/>
      <c r="Q129" s="194"/>
      <c r="R129" s="194"/>
      <c r="S129" s="194"/>
      <c r="T129" s="195"/>
      <c r="AT129" s="196" t="s">
        <v>155</v>
      </c>
      <c r="AU129" s="196" t="s">
        <v>88</v>
      </c>
      <c r="AV129" s="11" t="s">
        <v>86</v>
      </c>
      <c r="AW129" s="11" t="s">
        <v>38</v>
      </c>
      <c r="AX129" s="11" t="s">
        <v>78</v>
      </c>
      <c r="AY129" s="196" t="s">
        <v>142</v>
      </c>
    </row>
    <row r="130" spans="2:51" s="11" customFormat="1" ht="11.25">
      <c r="B130" s="186"/>
      <c r="C130" s="187"/>
      <c r="D130" s="188" t="s">
        <v>155</v>
      </c>
      <c r="E130" s="189" t="s">
        <v>19</v>
      </c>
      <c r="F130" s="190" t="s">
        <v>1017</v>
      </c>
      <c r="G130" s="187"/>
      <c r="H130" s="189" t="s">
        <v>19</v>
      </c>
      <c r="I130" s="191"/>
      <c r="J130" s="187"/>
      <c r="K130" s="187"/>
      <c r="L130" s="192"/>
      <c r="M130" s="193"/>
      <c r="N130" s="194"/>
      <c r="O130" s="194"/>
      <c r="P130" s="194"/>
      <c r="Q130" s="194"/>
      <c r="R130" s="194"/>
      <c r="S130" s="194"/>
      <c r="T130" s="195"/>
      <c r="AT130" s="196" t="s">
        <v>155</v>
      </c>
      <c r="AU130" s="196" t="s">
        <v>88</v>
      </c>
      <c r="AV130" s="11" t="s">
        <v>86</v>
      </c>
      <c r="AW130" s="11" t="s">
        <v>38</v>
      </c>
      <c r="AX130" s="11" t="s">
        <v>78</v>
      </c>
      <c r="AY130" s="196" t="s">
        <v>142</v>
      </c>
    </row>
    <row r="131" spans="2:51" s="12" customFormat="1" ht="11.25">
      <c r="B131" s="197"/>
      <c r="C131" s="198"/>
      <c r="D131" s="188" t="s">
        <v>155</v>
      </c>
      <c r="E131" s="199" t="s">
        <v>19</v>
      </c>
      <c r="F131" s="200" t="s">
        <v>1018</v>
      </c>
      <c r="G131" s="198"/>
      <c r="H131" s="201">
        <v>54.178</v>
      </c>
      <c r="I131" s="202"/>
      <c r="J131" s="198"/>
      <c r="K131" s="198"/>
      <c r="L131" s="203"/>
      <c r="M131" s="204"/>
      <c r="N131" s="205"/>
      <c r="O131" s="205"/>
      <c r="P131" s="205"/>
      <c r="Q131" s="205"/>
      <c r="R131" s="205"/>
      <c r="S131" s="205"/>
      <c r="T131" s="206"/>
      <c r="AT131" s="207" t="s">
        <v>155</v>
      </c>
      <c r="AU131" s="207" t="s">
        <v>88</v>
      </c>
      <c r="AV131" s="12" t="s">
        <v>88</v>
      </c>
      <c r="AW131" s="12" t="s">
        <v>38</v>
      </c>
      <c r="AX131" s="12" t="s">
        <v>86</v>
      </c>
      <c r="AY131" s="207" t="s">
        <v>142</v>
      </c>
    </row>
    <row r="132" spans="2:65" s="1" customFormat="1" ht="16.5" customHeight="1">
      <c r="B132" s="34"/>
      <c r="C132" s="174" t="s">
        <v>8</v>
      </c>
      <c r="D132" s="174" t="s">
        <v>147</v>
      </c>
      <c r="E132" s="175" t="s">
        <v>480</v>
      </c>
      <c r="F132" s="176" t="s">
        <v>481</v>
      </c>
      <c r="G132" s="177" t="s">
        <v>257</v>
      </c>
      <c r="H132" s="178">
        <v>55.58</v>
      </c>
      <c r="I132" s="179"/>
      <c r="J132" s="180">
        <f>ROUND(I132*H132,2)</f>
        <v>0</v>
      </c>
      <c r="K132" s="176" t="s">
        <v>151</v>
      </c>
      <c r="L132" s="38"/>
      <c r="M132" s="181" t="s">
        <v>19</v>
      </c>
      <c r="N132" s="182" t="s">
        <v>49</v>
      </c>
      <c r="O132" s="60"/>
      <c r="P132" s="183">
        <f>O132*H132</f>
        <v>0</v>
      </c>
      <c r="Q132" s="183">
        <v>0</v>
      </c>
      <c r="R132" s="183">
        <f>Q132*H132</f>
        <v>0</v>
      </c>
      <c r="S132" s="183">
        <v>0.00191</v>
      </c>
      <c r="T132" s="184">
        <f>S132*H132</f>
        <v>0.1061578</v>
      </c>
      <c r="AR132" s="17" t="s">
        <v>301</v>
      </c>
      <c r="AT132" s="17" t="s">
        <v>147</v>
      </c>
      <c r="AU132" s="17" t="s">
        <v>88</v>
      </c>
      <c r="AY132" s="17" t="s">
        <v>142</v>
      </c>
      <c r="BE132" s="185">
        <f>IF(N132="základní",J132,0)</f>
        <v>0</v>
      </c>
      <c r="BF132" s="185">
        <f>IF(N132="snížená",J132,0)</f>
        <v>0</v>
      </c>
      <c r="BG132" s="185">
        <f>IF(N132="zákl. přenesená",J132,0)</f>
        <v>0</v>
      </c>
      <c r="BH132" s="185">
        <f>IF(N132="sníž. přenesená",J132,0)</f>
        <v>0</v>
      </c>
      <c r="BI132" s="185">
        <f>IF(N132="nulová",J132,0)</f>
        <v>0</v>
      </c>
      <c r="BJ132" s="17" t="s">
        <v>86</v>
      </c>
      <c r="BK132" s="185">
        <f>ROUND(I132*H132,2)</f>
        <v>0</v>
      </c>
      <c r="BL132" s="17" t="s">
        <v>301</v>
      </c>
      <c r="BM132" s="17" t="s">
        <v>1019</v>
      </c>
    </row>
    <row r="133" spans="2:51" s="11" customFormat="1" ht="11.25">
      <c r="B133" s="186"/>
      <c r="C133" s="187"/>
      <c r="D133" s="188" t="s">
        <v>155</v>
      </c>
      <c r="E133" s="189" t="s">
        <v>19</v>
      </c>
      <c r="F133" s="190" t="s">
        <v>983</v>
      </c>
      <c r="G133" s="187"/>
      <c r="H133" s="189" t="s">
        <v>19</v>
      </c>
      <c r="I133" s="191"/>
      <c r="J133" s="187"/>
      <c r="K133" s="187"/>
      <c r="L133" s="192"/>
      <c r="M133" s="193"/>
      <c r="N133" s="194"/>
      <c r="O133" s="194"/>
      <c r="P133" s="194"/>
      <c r="Q133" s="194"/>
      <c r="R133" s="194"/>
      <c r="S133" s="194"/>
      <c r="T133" s="195"/>
      <c r="AT133" s="196" t="s">
        <v>155</v>
      </c>
      <c r="AU133" s="196" t="s">
        <v>88</v>
      </c>
      <c r="AV133" s="11" t="s">
        <v>86</v>
      </c>
      <c r="AW133" s="11" t="s">
        <v>38</v>
      </c>
      <c r="AX133" s="11" t="s">
        <v>78</v>
      </c>
      <c r="AY133" s="196" t="s">
        <v>142</v>
      </c>
    </row>
    <row r="134" spans="2:51" s="11" customFormat="1" ht="11.25">
      <c r="B134" s="186"/>
      <c r="C134" s="187"/>
      <c r="D134" s="188" t="s">
        <v>155</v>
      </c>
      <c r="E134" s="189" t="s">
        <v>19</v>
      </c>
      <c r="F134" s="190" t="s">
        <v>1020</v>
      </c>
      <c r="G134" s="187"/>
      <c r="H134" s="189" t="s">
        <v>19</v>
      </c>
      <c r="I134" s="191"/>
      <c r="J134" s="187"/>
      <c r="K134" s="187"/>
      <c r="L134" s="192"/>
      <c r="M134" s="193"/>
      <c r="N134" s="194"/>
      <c r="O134" s="194"/>
      <c r="P134" s="194"/>
      <c r="Q134" s="194"/>
      <c r="R134" s="194"/>
      <c r="S134" s="194"/>
      <c r="T134" s="195"/>
      <c r="AT134" s="196" t="s">
        <v>155</v>
      </c>
      <c r="AU134" s="196" t="s">
        <v>88</v>
      </c>
      <c r="AV134" s="11" t="s">
        <v>86</v>
      </c>
      <c r="AW134" s="11" t="s">
        <v>38</v>
      </c>
      <c r="AX134" s="11" t="s">
        <v>78</v>
      </c>
      <c r="AY134" s="196" t="s">
        <v>142</v>
      </c>
    </row>
    <row r="135" spans="2:51" s="12" customFormat="1" ht="11.25">
      <c r="B135" s="197"/>
      <c r="C135" s="198"/>
      <c r="D135" s="188" t="s">
        <v>155</v>
      </c>
      <c r="E135" s="199" t="s">
        <v>19</v>
      </c>
      <c r="F135" s="200" t="s">
        <v>1021</v>
      </c>
      <c r="G135" s="198"/>
      <c r="H135" s="201">
        <v>79.8</v>
      </c>
      <c r="I135" s="202"/>
      <c r="J135" s="198"/>
      <c r="K135" s="198"/>
      <c r="L135" s="203"/>
      <c r="M135" s="204"/>
      <c r="N135" s="205"/>
      <c r="O135" s="205"/>
      <c r="P135" s="205"/>
      <c r="Q135" s="205"/>
      <c r="R135" s="205"/>
      <c r="S135" s="205"/>
      <c r="T135" s="206"/>
      <c r="AT135" s="207" t="s">
        <v>155</v>
      </c>
      <c r="AU135" s="207" t="s">
        <v>88</v>
      </c>
      <c r="AV135" s="12" t="s">
        <v>88</v>
      </c>
      <c r="AW135" s="12" t="s">
        <v>38</v>
      </c>
      <c r="AX135" s="12" t="s">
        <v>78</v>
      </c>
      <c r="AY135" s="207" t="s">
        <v>142</v>
      </c>
    </row>
    <row r="136" spans="2:51" s="11" customFormat="1" ht="11.25">
      <c r="B136" s="186"/>
      <c r="C136" s="187"/>
      <c r="D136" s="188" t="s">
        <v>155</v>
      </c>
      <c r="E136" s="189" t="s">
        <v>19</v>
      </c>
      <c r="F136" s="190" t="s">
        <v>1022</v>
      </c>
      <c r="G136" s="187"/>
      <c r="H136" s="189" t="s">
        <v>19</v>
      </c>
      <c r="I136" s="191"/>
      <c r="J136" s="187"/>
      <c r="K136" s="187"/>
      <c r="L136" s="192"/>
      <c r="M136" s="193"/>
      <c r="N136" s="194"/>
      <c r="O136" s="194"/>
      <c r="P136" s="194"/>
      <c r="Q136" s="194"/>
      <c r="R136" s="194"/>
      <c r="S136" s="194"/>
      <c r="T136" s="195"/>
      <c r="AT136" s="196" t="s">
        <v>155</v>
      </c>
      <c r="AU136" s="196" t="s">
        <v>88</v>
      </c>
      <c r="AV136" s="11" t="s">
        <v>86</v>
      </c>
      <c r="AW136" s="11" t="s">
        <v>38</v>
      </c>
      <c r="AX136" s="11" t="s">
        <v>78</v>
      </c>
      <c r="AY136" s="196" t="s">
        <v>142</v>
      </c>
    </row>
    <row r="137" spans="2:51" s="12" customFormat="1" ht="11.25">
      <c r="B137" s="197"/>
      <c r="C137" s="198"/>
      <c r="D137" s="188" t="s">
        <v>155</v>
      </c>
      <c r="E137" s="199" t="s">
        <v>19</v>
      </c>
      <c r="F137" s="200" t="s">
        <v>1023</v>
      </c>
      <c r="G137" s="198"/>
      <c r="H137" s="201">
        <v>-24.22</v>
      </c>
      <c r="I137" s="202"/>
      <c r="J137" s="198"/>
      <c r="K137" s="198"/>
      <c r="L137" s="203"/>
      <c r="M137" s="204"/>
      <c r="N137" s="205"/>
      <c r="O137" s="205"/>
      <c r="P137" s="205"/>
      <c r="Q137" s="205"/>
      <c r="R137" s="205"/>
      <c r="S137" s="205"/>
      <c r="T137" s="206"/>
      <c r="AT137" s="207" t="s">
        <v>155</v>
      </c>
      <c r="AU137" s="207" t="s">
        <v>88</v>
      </c>
      <c r="AV137" s="12" t="s">
        <v>88</v>
      </c>
      <c r="AW137" s="12" t="s">
        <v>38</v>
      </c>
      <c r="AX137" s="12" t="s">
        <v>78</v>
      </c>
      <c r="AY137" s="207" t="s">
        <v>142</v>
      </c>
    </row>
    <row r="138" spans="2:51" s="14" customFormat="1" ht="11.25">
      <c r="B138" s="219"/>
      <c r="C138" s="220"/>
      <c r="D138" s="188" t="s">
        <v>155</v>
      </c>
      <c r="E138" s="221" t="s">
        <v>19</v>
      </c>
      <c r="F138" s="222" t="s">
        <v>207</v>
      </c>
      <c r="G138" s="220"/>
      <c r="H138" s="223">
        <v>55.58</v>
      </c>
      <c r="I138" s="224"/>
      <c r="J138" s="220"/>
      <c r="K138" s="220"/>
      <c r="L138" s="225"/>
      <c r="M138" s="226"/>
      <c r="N138" s="227"/>
      <c r="O138" s="227"/>
      <c r="P138" s="227"/>
      <c r="Q138" s="227"/>
      <c r="R138" s="227"/>
      <c r="S138" s="227"/>
      <c r="T138" s="228"/>
      <c r="AT138" s="229" t="s">
        <v>155</v>
      </c>
      <c r="AU138" s="229" t="s">
        <v>88</v>
      </c>
      <c r="AV138" s="14" t="s">
        <v>152</v>
      </c>
      <c r="AW138" s="14" t="s">
        <v>38</v>
      </c>
      <c r="AX138" s="14" t="s">
        <v>86</v>
      </c>
      <c r="AY138" s="229" t="s">
        <v>142</v>
      </c>
    </row>
    <row r="139" spans="2:65" s="1" customFormat="1" ht="16.5" customHeight="1">
      <c r="B139" s="34"/>
      <c r="C139" s="174" t="s">
        <v>301</v>
      </c>
      <c r="D139" s="174" t="s">
        <v>147</v>
      </c>
      <c r="E139" s="175" t="s">
        <v>1024</v>
      </c>
      <c r="F139" s="176" t="s">
        <v>1025</v>
      </c>
      <c r="G139" s="177" t="s">
        <v>257</v>
      </c>
      <c r="H139" s="178">
        <v>54.178</v>
      </c>
      <c r="I139" s="179"/>
      <c r="J139" s="180">
        <f>ROUND(I139*H139,2)</f>
        <v>0</v>
      </c>
      <c r="K139" s="176" t="s">
        <v>151</v>
      </c>
      <c r="L139" s="38"/>
      <c r="M139" s="181" t="s">
        <v>19</v>
      </c>
      <c r="N139" s="182" t="s">
        <v>49</v>
      </c>
      <c r="O139" s="60"/>
      <c r="P139" s="183">
        <f>O139*H139</f>
        <v>0</v>
      </c>
      <c r="Q139" s="183">
        <v>0.00089</v>
      </c>
      <c r="R139" s="183">
        <f>Q139*H139</f>
        <v>0.04821842</v>
      </c>
      <c r="S139" s="183">
        <v>0</v>
      </c>
      <c r="T139" s="184">
        <f>S139*H139</f>
        <v>0</v>
      </c>
      <c r="AR139" s="17" t="s">
        <v>301</v>
      </c>
      <c r="AT139" s="17" t="s">
        <v>147</v>
      </c>
      <c r="AU139" s="17" t="s">
        <v>88</v>
      </c>
      <c r="AY139" s="17" t="s">
        <v>142</v>
      </c>
      <c r="BE139" s="185">
        <f>IF(N139="základní",J139,0)</f>
        <v>0</v>
      </c>
      <c r="BF139" s="185">
        <f>IF(N139="snížená",J139,0)</f>
        <v>0</v>
      </c>
      <c r="BG139" s="185">
        <f>IF(N139="zákl. přenesená",J139,0)</f>
        <v>0</v>
      </c>
      <c r="BH139" s="185">
        <f>IF(N139="sníž. přenesená",J139,0)</f>
        <v>0</v>
      </c>
      <c r="BI139" s="185">
        <f>IF(N139="nulová",J139,0)</f>
        <v>0</v>
      </c>
      <c r="BJ139" s="17" t="s">
        <v>86</v>
      </c>
      <c r="BK139" s="185">
        <f>ROUND(I139*H139,2)</f>
        <v>0</v>
      </c>
      <c r="BL139" s="17" t="s">
        <v>301</v>
      </c>
      <c r="BM139" s="17" t="s">
        <v>1026</v>
      </c>
    </row>
    <row r="140" spans="2:47" s="1" customFormat="1" ht="39">
      <c r="B140" s="34"/>
      <c r="C140" s="35"/>
      <c r="D140" s="188" t="s">
        <v>214</v>
      </c>
      <c r="E140" s="35"/>
      <c r="F140" s="230" t="s">
        <v>1027</v>
      </c>
      <c r="G140" s="35"/>
      <c r="H140" s="35"/>
      <c r="I140" s="103"/>
      <c r="J140" s="35"/>
      <c r="K140" s="35"/>
      <c r="L140" s="38"/>
      <c r="M140" s="231"/>
      <c r="N140" s="60"/>
      <c r="O140" s="60"/>
      <c r="P140" s="60"/>
      <c r="Q140" s="60"/>
      <c r="R140" s="60"/>
      <c r="S140" s="60"/>
      <c r="T140" s="61"/>
      <c r="AT140" s="17" t="s">
        <v>214</v>
      </c>
      <c r="AU140" s="17" t="s">
        <v>88</v>
      </c>
    </row>
    <row r="141" spans="2:65" s="1" customFormat="1" ht="16.5" customHeight="1">
      <c r="B141" s="34"/>
      <c r="C141" s="174" t="s">
        <v>311</v>
      </c>
      <c r="D141" s="174" t="s">
        <v>147</v>
      </c>
      <c r="E141" s="175" t="s">
        <v>487</v>
      </c>
      <c r="F141" s="176" t="s">
        <v>488</v>
      </c>
      <c r="G141" s="177" t="s">
        <v>257</v>
      </c>
      <c r="H141" s="178">
        <v>55.58</v>
      </c>
      <c r="I141" s="179"/>
      <c r="J141" s="180">
        <f>ROUND(I141*H141,2)</f>
        <v>0</v>
      </c>
      <c r="K141" s="176" t="s">
        <v>151</v>
      </c>
      <c r="L141" s="38"/>
      <c r="M141" s="181" t="s">
        <v>19</v>
      </c>
      <c r="N141" s="182" t="s">
        <v>49</v>
      </c>
      <c r="O141" s="60"/>
      <c r="P141" s="183">
        <f>O141*H141</f>
        <v>0</v>
      </c>
      <c r="Q141" s="183">
        <v>0.00152</v>
      </c>
      <c r="R141" s="183">
        <f>Q141*H141</f>
        <v>0.0844816</v>
      </c>
      <c r="S141" s="183">
        <v>0</v>
      </c>
      <c r="T141" s="184">
        <f>S141*H141</f>
        <v>0</v>
      </c>
      <c r="AR141" s="17" t="s">
        <v>301</v>
      </c>
      <c r="AT141" s="17" t="s">
        <v>147</v>
      </c>
      <c r="AU141" s="17" t="s">
        <v>88</v>
      </c>
      <c r="AY141" s="17" t="s">
        <v>142</v>
      </c>
      <c r="BE141" s="185">
        <f>IF(N141="základní",J141,0)</f>
        <v>0</v>
      </c>
      <c r="BF141" s="185">
        <f>IF(N141="snížená",J141,0)</f>
        <v>0</v>
      </c>
      <c r="BG141" s="185">
        <f>IF(N141="zákl. přenesená",J141,0)</f>
        <v>0</v>
      </c>
      <c r="BH141" s="185">
        <f>IF(N141="sníž. přenesená",J141,0)</f>
        <v>0</v>
      </c>
      <c r="BI141" s="185">
        <f>IF(N141="nulová",J141,0)</f>
        <v>0</v>
      </c>
      <c r="BJ141" s="17" t="s">
        <v>86</v>
      </c>
      <c r="BK141" s="185">
        <f>ROUND(I141*H141,2)</f>
        <v>0</v>
      </c>
      <c r="BL141" s="17" t="s">
        <v>301</v>
      </c>
      <c r="BM141" s="17" t="s">
        <v>1028</v>
      </c>
    </row>
    <row r="142" spans="2:65" s="1" customFormat="1" ht="16.5" customHeight="1">
      <c r="B142" s="34"/>
      <c r="C142" s="174" t="s">
        <v>318</v>
      </c>
      <c r="D142" s="174" t="s">
        <v>147</v>
      </c>
      <c r="E142" s="175" t="s">
        <v>1029</v>
      </c>
      <c r="F142" s="176" t="s">
        <v>1030</v>
      </c>
      <c r="G142" s="177" t="s">
        <v>257</v>
      </c>
      <c r="H142" s="178">
        <v>126</v>
      </c>
      <c r="I142" s="179"/>
      <c r="J142" s="180">
        <f>ROUND(I142*H142,2)</f>
        <v>0</v>
      </c>
      <c r="K142" s="176" t="s">
        <v>469</v>
      </c>
      <c r="L142" s="38"/>
      <c r="M142" s="181" t="s">
        <v>19</v>
      </c>
      <c r="N142" s="182" t="s">
        <v>49</v>
      </c>
      <c r="O142" s="60"/>
      <c r="P142" s="183">
        <f>O142*H142</f>
        <v>0</v>
      </c>
      <c r="Q142" s="183">
        <v>0</v>
      </c>
      <c r="R142" s="183">
        <f>Q142*H142</f>
        <v>0</v>
      </c>
      <c r="S142" s="183">
        <v>0</v>
      </c>
      <c r="T142" s="184">
        <f>S142*H142</f>
        <v>0</v>
      </c>
      <c r="AR142" s="17" t="s">
        <v>301</v>
      </c>
      <c r="AT142" s="17" t="s">
        <v>147</v>
      </c>
      <c r="AU142" s="17" t="s">
        <v>88</v>
      </c>
      <c r="AY142" s="17" t="s">
        <v>142</v>
      </c>
      <c r="BE142" s="185">
        <f>IF(N142="základní",J142,0)</f>
        <v>0</v>
      </c>
      <c r="BF142" s="185">
        <f>IF(N142="snížená",J142,0)</f>
        <v>0</v>
      </c>
      <c r="BG142" s="185">
        <f>IF(N142="zákl. přenesená",J142,0)</f>
        <v>0</v>
      </c>
      <c r="BH142" s="185">
        <f>IF(N142="sníž. přenesená",J142,0)</f>
        <v>0</v>
      </c>
      <c r="BI142" s="185">
        <f>IF(N142="nulová",J142,0)</f>
        <v>0</v>
      </c>
      <c r="BJ142" s="17" t="s">
        <v>86</v>
      </c>
      <c r="BK142" s="185">
        <f>ROUND(I142*H142,2)</f>
        <v>0</v>
      </c>
      <c r="BL142" s="17" t="s">
        <v>301</v>
      </c>
      <c r="BM142" s="17" t="s">
        <v>1031</v>
      </c>
    </row>
    <row r="143" spans="2:47" s="1" customFormat="1" ht="19.5">
      <c r="B143" s="34"/>
      <c r="C143" s="35"/>
      <c r="D143" s="188" t="s">
        <v>216</v>
      </c>
      <c r="E143" s="35"/>
      <c r="F143" s="230" t="s">
        <v>1032</v>
      </c>
      <c r="G143" s="35"/>
      <c r="H143" s="35"/>
      <c r="I143" s="103"/>
      <c r="J143" s="35"/>
      <c r="K143" s="35"/>
      <c r="L143" s="38"/>
      <c r="M143" s="231"/>
      <c r="N143" s="60"/>
      <c r="O143" s="60"/>
      <c r="P143" s="60"/>
      <c r="Q143" s="60"/>
      <c r="R143" s="60"/>
      <c r="S143" s="60"/>
      <c r="T143" s="61"/>
      <c r="AT143" s="17" t="s">
        <v>216</v>
      </c>
      <c r="AU143" s="17" t="s">
        <v>88</v>
      </c>
    </row>
    <row r="144" spans="2:51" s="11" customFormat="1" ht="11.25">
      <c r="B144" s="186"/>
      <c r="C144" s="187"/>
      <c r="D144" s="188" t="s">
        <v>155</v>
      </c>
      <c r="E144" s="189" t="s">
        <v>19</v>
      </c>
      <c r="F144" s="190" t="s">
        <v>1033</v>
      </c>
      <c r="G144" s="187"/>
      <c r="H144" s="189" t="s">
        <v>19</v>
      </c>
      <c r="I144" s="191"/>
      <c r="J144" s="187"/>
      <c r="K144" s="187"/>
      <c r="L144" s="192"/>
      <c r="M144" s="193"/>
      <c r="N144" s="194"/>
      <c r="O144" s="194"/>
      <c r="P144" s="194"/>
      <c r="Q144" s="194"/>
      <c r="R144" s="194"/>
      <c r="S144" s="194"/>
      <c r="T144" s="195"/>
      <c r="AT144" s="196" t="s">
        <v>155</v>
      </c>
      <c r="AU144" s="196" t="s">
        <v>88</v>
      </c>
      <c r="AV144" s="11" t="s">
        <v>86</v>
      </c>
      <c r="AW144" s="11" t="s">
        <v>38</v>
      </c>
      <c r="AX144" s="11" t="s">
        <v>78</v>
      </c>
      <c r="AY144" s="196" t="s">
        <v>142</v>
      </c>
    </row>
    <row r="145" spans="2:51" s="11" customFormat="1" ht="11.25">
      <c r="B145" s="186"/>
      <c r="C145" s="187"/>
      <c r="D145" s="188" t="s">
        <v>155</v>
      </c>
      <c r="E145" s="189" t="s">
        <v>19</v>
      </c>
      <c r="F145" s="190" t="s">
        <v>1034</v>
      </c>
      <c r="G145" s="187"/>
      <c r="H145" s="189" t="s">
        <v>19</v>
      </c>
      <c r="I145" s="191"/>
      <c r="J145" s="187"/>
      <c r="K145" s="187"/>
      <c r="L145" s="192"/>
      <c r="M145" s="193"/>
      <c r="N145" s="194"/>
      <c r="O145" s="194"/>
      <c r="P145" s="194"/>
      <c r="Q145" s="194"/>
      <c r="R145" s="194"/>
      <c r="S145" s="194"/>
      <c r="T145" s="195"/>
      <c r="AT145" s="196" t="s">
        <v>155</v>
      </c>
      <c r="AU145" s="196" t="s">
        <v>88</v>
      </c>
      <c r="AV145" s="11" t="s">
        <v>86</v>
      </c>
      <c r="AW145" s="11" t="s">
        <v>38</v>
      </c>
      <c r="AX145" s="11" t="s">
        <v>78</v>
      </c>
      <c r="AY145" s="196" t="s">
        <v>142</v>
      </c>
    </row>
    <row r="146" spans="2:51" s="12" customFormat="1" ht="11.25">
      <c r="B146" s="197"/>
      <c r="C146" s="198"/>
      <c r="D146" s="188" t="s">
        <v>155</v>
      </c>
      <c r="E146" s="199" t="s">
        <v>19</v>
      </c>
      <c r="F146" s="200" t="s">
        <v>1035</v>
      </c>
      <c r="G146" s="198"/>
      <c r="H146" s="201">
        <v>126</v>
      </c>
      <c r="I146" s="202"/>
      <c r="J146" s="198"/>
      <c r="K146" s="198"/>
      <c r="L146" s="203"/>
      <c r="M146" s="204"/>
      <c r="N146" s="205"/>
      <c r="O146" s="205"/>
      <c r="P146" s="205"/>
      <c r="Q146" s="205"/>
      <c r="R146" s="205"/>
      <c r="S146" s="205"/>
      <c r="T146" s="206"/>
      <c r="AT146" s="207" t="s">
        <v>155</v>
      </c>
      <c r="AU146" s="207" t="s">
        <v>88</v>
      </c>
      <c r="AV146" s="12" t="s">
        <v>88</v>
      </c>
      <c r="AW146" s="12" t="s">
        <v>38</v>
      </c>
      <c r="AX146" s="12" t="s">
        <v>86</v>
      </c>
      <c r="AY146" s="207" t="s">
        <v>142</v>
      </c>
    </row>
    <row r="147" spans="2:65" s="1" customFormat="1" ht="22.5" customHeight="1">
      <c r="B147" s="34"/>
      <c r="C147" s="174" t="s">
        <v>322</v>
      </c>
      <c r="D147" s="174" t="s">
        <v>147</v>
      </c>
      <c r="E147" s="175" t="s">
        <v>492</v>
      </c>
      <c r="F147" s="176" t="s">
        <v>493</v>
      </c>
      <c r="G147" s="177" t="s">
        <v>461</v>
      </c>
      <c r="H147" s="242"/>
      <c r="I147" s="179"/>
      <c r="J147" s="180">
        <f>ROUND(I147*H147,2)</f>
        <v>0</v>
      </c>
      <c r="K147" s="176" t="s">
        <v>151</v>
      </c>
      <c r="L147" s="38"/>
      <c r="M147" s="181" t="s">
        <v>19</v>
      </c>
      <c r="N147" s="182" t="s">
        <v>49</v>
      </c>
      <c r="O147" s="60"/>
      <c r="P147" s="183">
        <f>O147*H147</f>
        <v>0</v>
      </c>
      <c r="Q147" s="183">
        <v>0</v>
      </c>
      <c r="R147" s="183">
        <f>Q147*H147</f>
        <v>0</v>
      </c>
      <c r="S147" s="183">
        <v>0</v>
      </c>
      <c r="T147" s="184">
        <f>S147*H147</f>
        <v>0</v>
      </c>
      <c r="AR147" s="17" t="s">
        <v>301</v>
      </c>
      <c r="AT147" s="17" t="s">
        <v>147</v>
      </c>
      <c r="AU147" s="17" t="s">
        <v>88</v>
      </c>
      <c r="AY147" s="17" t="s">
        <v>142</v>
      </c>
      <c r="BE147" s="185">
        <f>IF(N147="základní",J147,0)</f>
        <v>0</v>
      </c>
      <c r="BF147" s="185">
        <f>IF(N147="snížená",J147,0)</f>
        <v>0</v>
      </c>
      <c r="BG147" s="185">
        <f>IF(N147="zákl. přenesená",J147,0)</f>
        <v>0</v>
      </c>
      <c r="BH147" s="185">
        <f>IF(N147="sníž. přenesená",J147,0)</f>
        <v>0</v>
      </c>
      <c r="BI147" s="185">
        <f>IF(N147="nulová",J147,0)</f>
        <v>0</v>
      </c>
      <c r="BJ147" s="17" t="s">
        <v>86</v>
      </c>
      <c r="BK147" s="185">
        <f>ROUND(I147*H147,2)</f>
        <v>0</v>
      </c>
      <c r="BL147" s="17" t="s">
        <v>301</v>
      </c>
      <c r="BM147" s="17" t="s">
        <v>1036</v>
      </c>
    </row>
    <row r="148" spans="2:47" s="1" customFormat="1" ht="78">
      <c r="B148" s="34"/>
      <c r="C148" s="35"/>
      <c r="D148" s="188" t="s">
        <v>214</v>
      </c>
      <c r="E148" s="35"/>
      <c r="F148" s="230" t="s">
        <v>495</v>
      </c>
      <c r="G148" s="35"/>
      <c r="H148" s="35"/>
      <c r="I148" s="103"/>
      <c r="J148" s="35"/>
      <c r="K148" s="35"/>
      <c r="L148" s="38"/>
      <c r="M148" s="231"/>
      <c r="N148" s="60"/>
      <c r="O148" s="60"/>
      <c r="P148" s="60"/>
      <c r="Q148" s="60"/>
      <c r="R148" s="60"/>
      <c r="S148" s="60"/>
      <c r="T148" s="61"/>
      <c r="AT148" s="17" t="s">
        <v>214</v>
      </c>
      <c r="AU148" s="17" t="s">
        <v>88</v>
      </c>
    </row>
    <row r="149" spans="2:63" s="10" customFormat="1" ht="22.9" customHeight="1">
      <c r="B149" s="158"/>
      <c r="C149" s="159"/>
      <c r="D149" s="160" t="s">
        <v>77</v>
      </c>
      <c r="E149" s="172" t="s">
        <v>540</v>
      </c>
      <c r="F149" s="172" t="s">
        <v>541</v>
      </c>
      <c r="G149" s="159"/>
      <c r="H149" s="159"/>
      <c r="I149" s="162"/>
      <c r="J149" s="173">
        <f>BK149</f>
        <v>0</v>
      </c>
      <c r="K149" s="159"/>
      <c r="L149" s="164"/>
      <c r="M149" s="165"/>
      <c r="N149" s="166"/>
      <c r="O149" s="166"/>
      <c r="P149" s="167">
        <f>SUM(P150:P153)</f>
        <v>0</v>
      </c>
      <c r="Q149" s="166"/>
      <c r="R149" s="167">
        <f>SUM(R150:R153)</f>
        <v>0.0696557</v>
      </c>
      <c r="S149" s="166"/>
      <c r="T149" s="168">
        <f>SUM(T150:T153)</f>
        <v>0</v>
      </c>
      <c r="AR149" s="169" t="s">
        <v>88</v>
      </c>
      <c r="AT149" s="170" t="s">
        <v>77</v>
      </c>
      <c r="AU149" s="170" t="s">
        <v>86</v>
      </c>
      <c r="AY149" s="169" t="s">
        <v>142</v>
      </c>
      <c r="BK149" s="171">
        <f>SUM(BK150:BK153)</f>
        <v>0</v>
      </c>
    </row>
    <row r="150" spans="2:65" s="1" customFormat="1" ht="16.5" customHeight="1">
      <c r="B150" s="34"/>
      <c r="C150" s="174" t="s">
        <v>330</v>
      </c>
      <c r="D150" s="174" t="s">
        <v>147</v>
      </c>
      <c r="E150" s="175" t="s">
        <v>588</v>
      </c>
      <c r="F150" s="176" t="s">
        <v>589</v>
      </c>
      <c r="G150" s="177" t="s">
        <v>150</v>
      </c>
      <c r="H150" s="178">
        <v>80.995</v>
      </c>
      <c r="I150" s="179"/>
      <c r="J150" s="180">
        <f>ROUND(I150*H150,2)</f>
        <v>0</v>
      </c>
      <c r="K150" s="176" t="s">
        <v>151</v>
      </c>
      <c r="L150" s="38"/>
      <c r="M150" s="181" t="s">
        <v>19</v>
      </c>
      <c r="N150" s="182" t="s">
        <v>49</v>
      </c>
      <c r="O150" s="60"/>
      <c r="P150" s="183">
        <f>O150*H150</f>
        <v>0</v>
      </c>
      <c r="Q150" s="183">
        <v>0.00014</v>
      </c>
      <c r="R150" s="183">
        <f>Q150*H150</f>
        <v>0.0113393</v>
      </c>
      <c r="S150" s="183">
        <v>0</v>
      </c>
      <c r="T150" s="184">
        <f>S150*H150</f>
        <v>0</v>
      </c>
      <c r="AR150" s="17" t="s">
        <v>301</v>
      </c>
      <c r="AT150" s="17" t="s">
        <v>147</v>
      </c>
      <c r="AU150" s="17" t="s">
        <v>88</v>
      </c>
      <c r="AY150" s="17" t="s">
        <v>142</v>
      </c>
      <c r="BE150" s="185">
        <f>IF(N150="základní",J150,0)</f>
        <v>0</v>
      </c>
      <c r="BF150" s="185">
        <f>IF(N150="snížená",J150,0)</f>
        <v>0</v>
      </c>
      <c r="BG150" s="185">
        <f>IF(N150="zákl. přenesená",J150,0)</f>
        <v>0</v>
      </c>
      <c r="BH150" s="185">
        <f>IF(N150="sníž. přenesená",J150,0)</f>
        <v>0</v>
      </c>
      <c r="BI150" s="185">
        <f>IF(N150="nulová",J150,0)</f>
        <v>0</v>
      </c>
      <c r="BJ150" s="17" t="s">
        <v>86</v>
      </c>
      <c r="BK150" s="185">
        <f>ROUND(I150*H150,2)</f>
        <v>0</v>
      </c>
      <c r="BL150" s="17" t="s">
        <v>301</v>
      </c>
      <c r="BM150" s="17" t="s">
        <v>1037</v>
      </c>
    </row>
    <row r="151" spans="2:51" s="11" customFormat="1" ht="11.25">
      <c r="B151" s="186"/>
      <c r="C151" s="187"/>
      <c r="D151" s="188" t="s">
        <v>155</v>
      </c>
      <c r="E151" s="189" t="s">
        <v>19</v>
      </c>
      <c r="F151" s="190" t="s">
        <v>233</v>
      </c>
      <c r="G151" s="187"/>
      <c r="H151" s="189" t="s">
        <v>19</v>
      </c>
      <c r="I151" s="191"/>
      <c r="J151" s="187"/>
      <c r="K151" s="187"/>
      <c r="L151" s="192"/>
      <c r="M151" s="193"/>
      <c r="N151" s="194"/>
      <c r="O151" s="194"/>
      <c r="P151" s="194"/>
      <c r="Q151" s="194"/>
      <c r="R151" s="194"/>
      <c r="S151" s="194"/>
      <c r="T151" s="195"/>
      <c r="AT151" s="196" t="s">
        <v>155</v>
      </c>
      <c r="AU151" s="196" t="s">
        <v>88</v>
      </c>
      <c r="AV151" s="11" t="s">
        <v>86</v>
      </c>
      <c r="AW151" s="11" t="s">
        <v>38</v>
      </c>
      <c r="AX151" s="11" t="s">
        <v>78</v>
      </c>
      <c r="AY151" s="196" t="s">
        <v>142</v>
      </c>
    </row>
    <row r="152" spans="2:51" s="12" customFormat="1" ht="11.25">
      <c r="B152" s="197"/>
      <c r="C152" s="198"/>
      <c r="D152" s="188" t="s">
        <v>155</v>
      </c>
      <c r="E152" s="199" t="s">
        <v>19</v>
      </c>
      <c r="F152" s="200" t="s">
        <v>975</v>
      </c>
      <c r="G152" s="198"/>
      <c r="H152" s="201">
        <v>80.995</v>
      </c>
      <c r="I152" s="202"/>
      <c r="J152" s="198"/>
      <c r="K152" s="198"/>
      <c r="L152" s="203"/>
      <c r="M152" s="204"/>
      <c r="N152" s="205"/>
      <c r="O152" s="205"/>
      <c r="P152" s="205"/>
      <c r="Q152" s="205"/>
      <c r="R152" s="205"/>
      <c r="S152" s="205"/>
      <c r="T152" s="206"/>
      <c r="AT152" s="207" t="s">
        <v>155</v>
      </c>
      <c r="AU152" s="207" t="s">
        <v>88</v>
      </c>
      <c r="AV152" s="12" t="s">
        <v>88</v>
      </c>
      <c r="AW152" s="12" t="s">
        <v>38</v>
      </c>
      <c r="AX152" s="12" t="s">
        <v>86</v>
      </c>
      <c r="AY152" s="207" t="s">
        <v>142</v>
      </c>
    </row>
    <row r="153" spans="2:65" s="1" customFormat="1" ht="22.5" customHeight="1">
      <c r="B153" s="34"/>
      <c r="C153" s="174" t="s">
        <v>7</v>
      </c>
      <c r="D153" s="174" t="s">
        <v>147</v>
      </c>
      <c r="E153" s="175" t="s">
        <v>592</v>
      </c>
      <c r="F153" s="176" t="s">
        <v>593</v>
      </c>
      <c r="G153" s="177" t="s">
        <v>150</v>
      </c>
      <c r="H153" s="178">
        <v>80.995</v>
      </c>
      <c r="I153" s="179"/>
      <c r="J153" s="180">
        <f>ROUND(I153*H153,2)</f>
        <v>0</v>
      </c>
      <c r="K153" s="176" t="s">
        <v>151</v>
      </c>
      <c r="L153" s="38"/>
      <c r="M153" s="243" t="s">
        <v>19</v>
      </c>
      <c r="N153" s="244" t="s">
        <v>49</v>
      </c>
      <c r="O153" s="245"/>
      <c r="P153" s="246">
        <f>O153*H153</f>
        <v>0</v>
      </c>
      <c r="Q153" s="246">
        <v>0.00072</v>
      </c>
      <c r="R153" s="246">
        <f>Q153*H153</f>
        <v>0.058316400000000004</v>
      </c>
      <c r="S153" s="246">
        <v>0</v>
      </c>
      <c r="T153" s="247">
        <f>S153*H153</f>
        <v>0</v>
      </c>
      <c r="AR153" s="17" t="s">
        <v>301</v>
      </c>
      <c r="AT153" s="17" t="s">
        <v>147</v>
      </c>
      <c r="AU153" s="17" t="s">
        <v>88</v>
      </c>
      <c r="AY153" s="17" t="s">
        <v>142</v>
      </c>
      <c r="BE153" s="185">
        <f>IF(N153="základní",J153,0)</f>
        <v>0</v>
      </c>
      <c r="BF153" s="185">
        <f>IF(N153="snížená",J153,0)</f>
        <v>0</v>
      </c>
      <c r="BG153" s="185">
        <f>IF(N153="zákl. přenesená",J153,0)</f>
        <v>0</v>
      </c>
      <c r="BH153" s="185">
        <f>IF(N153="sníž. přenesená",J153,0)</f>
        <v>0</v>
      </c>
      <c r="BI153" s="185">
        <f>IF(N153="nulová",J153,0)</f>
        <v>0</v>
      </c>
      <c r="BJ153" s="17" t="s">
        <v>86</v>
      </c>
      <c r="BK153" s="185">
        <f>ROUND(I153*H153,2)</f>
        <v>0</v>
      </c>
      <c r="BL153" s="17" t="s">
        <v>301</v>
      </c>
      <c r="BM153" s="17" t="s">
        <v>1038</v>
      </c>
    </row>
    <row r="154" spans="2:12" s="1" customFormat="1" ht="6.95" customHeight="1">
      <c r="B154" s="46"/>
      <c r="C154" s="47"/>
      <c r="D154" s="47"/>
      <c r="E154" s="47"/>
      <c r="F154" s="47"/>
      <c r="G154" s="47"/>
      <c r="H154" s="47"/>
      <c r="I154" s="125"/>
      <c r="J154" s="47"/>
      <c r="K154" s="47"/>
      <c r="L154" s="38"/>
    </row>
  </sheetData>
  <sheetProtection algorithmName="SHA-512" hashValue="MYObG2R2gThoHpqxk8TJAfnvylKNGu1ApeMiHN2kUCRfJCZRQuD9SbSZ6tjVkbUqibi5ktNIgYCRFxSDEG5J7g==" saltValue="JK15HTxS/qHcffE23sY7HPY0U1hGISr9Ey3xJQ8EbpMHSv3Gh6EJdo9iDjWzFEykVrvCs2xO9SxIbccT4+jwAQ==" spinCount="100000" sheet="1" objects="1" scenarios="1" formatColumns="0" formatRows="0" autoFilter="0"/>
  <autoFilter ref="C87:K153"/>
  <mergeCells count="9">
    <mergeCell ref="E50:H50"/>
    <mergeCell ref="E78:H78"/>
    <mergeCell ref="E80:H80"/>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269"/>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97"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338"/>
      <c r="M2" s="338"/>
      <c r="N2" s="338"/>
      <c r="O2" s="338"/>
      <c r="P2" s="338"/>
      <c r="Q2" s="338"/>
      <c r="R2" s="338"/>
      <c r="S2" s="338"/>
      <c r="T2" s="338"/>
      <c r="U2" s="338"/>
      <c r="V2" s="338"/>
      <c r="AT2" s="17" t="s">
        <v>100</v>
      </c>
    </row>
    <row r="3" spans="2:46" ht="6.95" customHeight="1">
      <c r="B3" s="98"/>
      <c r="C3" s="99"/>
      <c r="D3" s="99"/>
      <c r="E3" s="99"/>
      <c r="F3" s="99"/>
      <c r="G3" s="99"/>
      <c r="H3" s="99"/>
      <c r="I3" s="100"/>
      <c r="J3" s="99"/>
      <c r="K3" s="99"/>
      <c r="L3" s="20"/>
      <c r="AT3" s="17" t="s">
        <v>88</v>
      </c>
    </row>
    <row r="4" spans="2:46" ht="24.95" customHeight="1">
      <c r="B4" s="20"/>
      <c r="D4" s="101" t="s">
        <v>105</v>
      </c>
      <c r="L4" s="20"/>
      <c r="M4" s="24" t="s">
        <v>10</v>
      </c>
      <c r="AT4" s="17" t="s">
        <v>4</v>
      </c>
    </row>
    <row r="5" spans="2:12" ht="6.95" customHeight="1">
      <c r="B5" s="20"/>
      <c r="L5" s="20"/>
    </row>
    <row r="6" spans="2:12" ht="12" customHeight="1">
      <c r="B6" s="20"/>
      <c r="D6" s="102" t="s">
        <v>16</v>
      </c>
      <c r="L6" s="20"/>
    </row>
    <row r="7" spans="2:12" ht="16.5" customHeight="1">
      <c r="B7" s="20"/>
      <c r="E7" s="367" t="str">
        <f>'Rekapitulace stavby'!K6</f>
        <v>REGENERACE PANELOVÉHO DOMU MATĚJE KOPECKÉHO 5, st.p.č. 2645, k.ú. CHEB, 650919</v>
      </c>
      <c r="F7" s="368"/>
      <c r="G7" s="368"/>
      <c r="H7" s="368"/>
      <c r="L7" s="20"/>
    </row>
    <row r="8" spans="2:12" s="1" customFormat="1" ht="12" customHeight="1">
      <c r="B8" s="38"/>
      <c r="D8" s="102" t="s">
        <v>106</v>
      </c>
      <c r="I8" s="103"/>
      <c r="L8" s="38"/>
    </row>
    <row r="9" spans="2:12" s="1" customFormat="1" ht="36.95" customHeight="1">
      <c r="B9" s="38"/>
      <c r="E9" s="369" t="s">
        <v>1039</v>
      </c>
      <c r="F9" s="370"/>
      <c r="G9" s="370"/>
      <c r="H9" s="370"/>
      <c r="I9" s="103"/>
      <c r="L9" s="38"/>
    </row>
    <row r="10" spans="2:12" s="1" customFormat="1" ht="11.25">
      <c r="B10" s="38"/>
      <c r="I10" s="103"/>
      <c r="L10" s="38"/>
    </row>
    <row r="11" spans="2:12" s="1" customFormat="1" ht="12" customHeight="1">
      <c r="B11" s="38"/>
      <c r="D11" s="102" t="s">
        <v>18</v>
      </c>
      <c r="F11" s="17" t="s">
        <v>19</v>
      </c>
      <c r="I11" s="104" t="s">
        <v>20</v>
      </c>
      <c r="J11" s="17" t="s">
        <v>19</v>
      </c>
      <c r="L11" s="38"/>
    </row>
    <row r="12" spans="2:12" s="1" customFormat="1" ht="12" customHeight="1">
      <c r="B12" s="38"/>
      <c r="D12" s="102" t="s">
        <v>22</v>
      </c>
      <c r="F12" s="17" t="s">
        <v>23</v>
      </c>
      <c r="I12" s="104" t="s">
        <v>24</v>
      </c>
      <c r="J12" s="105" t="str">
        <f>'Rekapitulace stavby'!AN8</f>
        <v>3. 3. 2019</v>
      </c>
      <c r="L12" s="38"/>
    </row>
    <row r="13" spans="2:12" s="1" customFormat="1" ht="10.9" customHeight="1">
      <c r="B13" s="38"/>
      <c r="I13" s="103"/>
      <c r="L13" s="38"/>
    </row>
    <row r="14" spans="2:12" s="1" customFormat="1" ht="12" customHeight="1">
      <c r="B14" s="38"/>
      <c r="D14" s="102" t="s">
        <v>26</v>
      </c>
      <c r="I14" s="104" t="s">
        <v>27</v>
      </c>
      <c r="J14" s="17" t="s">
        <v>28</v>
      </c>
      <c r="L14" s="38"/>
    </row>
    <row r="15" spans="2:12" s="1" customFormat="1" ht="18" customHeight="1">
      <c r="B15" s="38"/>
      <c r="E15" s="17" t="s">
        <v>29</v>
      </c>
      <c r="I15" s="104" t="s">
        <v>30</v>
      </c>
      <c r="J15" s="17" t="s">
        <v>31</v>
      </c>
      <c r="L15" s="38"/>
    </row>
    <row r="16" spans="2:12" s="1" customFormat="1" ht="6.95" customHeight="1">
      <c r="B16" s="38"/>
      <c r="I16" s="103"/>
      <c r="L16" s="38"/>
    </row>
    <row r="17" spans="2:12" s="1" customFormat="1" ht="12" customHeight="1">
      <c r="B17" s="38"/>
      <c r="D17" s="102" t="s">
        <v>32</v>
      </c>
      <c r="I17" s="104" t="s">
        <v>27</v>
      </c>
      <c r="J17" s="30" t="str">
        <f>'Rekapitulace stavby'!AN13</f>
        <v>Vyplň údaj</v>
      </c>
      <c r="L17" s="38"/>
    </row>
    <row r="18" spans="2:12" s="1" customFormat="1" ht="18" customHeight="1">
      <c r="B18" s="38"/>
      <c r="E18" s="371" t="str">
        <f>'Rekapitulace stavby'!E14</f>
        <v>Vyplň údaj</v>
      </c>
      <c r="F18" s="372"/>
      <c r="G18" s="372"/>
      <c r="H18" s="372"/>
      <c r="I18" s="104" t="s">
        <v>30</v>
      </c>
      <c r="J18" s="30" t="str">
        <f>'Rekapitulace stavby'!AN14</f>
        <v>Vyplň údaj</v>
      </c>
      <c r="L18" s="38"/>
    </row>
    <row r="19" spans="2:12" s="1" customFormat="1" ht="6.95" customHeight="1">
      <c r="B19" s="38"/>
      <c r="I19" s="103"/>
      <c r="L19" s="38"/>
    </row>
    <row r="20" spans="2:12" s="1" customFormat="1" ht="12" customHeight="1">
      <c r="B20" s="38"/>
      <c r="D20" s="102" t="s">
        <v>34</v>
      </c>
      <c r="I20" s="104" t="s">
        <v>27</v>
      </c>
      <c r="J20" s="17" t="s">
        <v>35</v>
      </c>
      <c r="L20" s="38"/>
    </row>
    <row r="21" spans="2:12" s="1" customFormat="1" ht="18" customHeight="1">
      <c r="B21" s="38"/>
      <c r="E21" s="17" t="s">
        <v>36</v>
      </c>
      <c r="I21" s="104" t="s">
        <v>30</v>
      </c>
      <c r="J21" s="17" t="s">
        <v>37</v>
      </c>
      <c r="L21" s="38"/>
    </row>
    <row r="22" spans="2:12" s="1" customFormat="1" ht="6.95" customHeight="1">
      <c r="B22" s="38"/>
      <c r="I22" s="103"/>
      <c r="L22" s="38"/>
    </row>
    <row r="23" spans="2:12" s="1" customFormat="1" ht="12" customHeight="1">
      <c r="B23" s="38"/>
      <c r="D23" s="102" t="s">
        <v>39</v>
      </c>
      <c r="I23" s="104" t="s">
        <v>27</v>
      </c>
      <c r="J23" s="17" t="s">
        <v>40</v>
      </c>
      <c r="L23" s="38"/>
    </row>
    <row r="24" spans="2:12" s="1" customFormat="1" ht="18" customHeight="1">
      <c r="B24" s="38"/>
      <c r="E24" s="17" t="s">
        <v>41</v>
      </c>
      <c r="I24" s="104" t="s">
        <v>30</v>
      </c>
      <c r="J24" s="17" t="s">
        <v>19</v>
      </c>
      <c r="L24" s="38"/>
    </row>
    <row r="25" spans="2:12" s="1" customFormat="1" ht="6.95" customHeight="1">
      <c r="B25" s="38"/>
      <c r="I25" s="103"/>
      <c r="L25" s="38"/>
    </row>
    <row r="26" spans="2:12" s="1" customFormat="1" ht="12" customHeight="1">
      <c r="B26" s="38"/>
      <c r="D26" s="102" t="s">
        <v>42</v>
      </c>
      <c r="I26" s="103"/>
      <c r="L26" s="38"/>
    </row>
    <row r="27" spans="2:12" s="6" customFormat="1" ht="16.5" customHeight="1">
      <c r="B27" s="106"/>
      <c r="E27" s="373" t="s">
        <v>19</v>
      </c>
      <c r="F27" s="373"/>
      <c r="G27" s="373"/>
      <c r="H27" s="373"/>
      <c r="I27" s="107"/>
      <c r="L27" s="106"/>
    </row>
    <row r="28" spans="2:12" s="1" customFormat="1" ht="6.95" customHeight="1">
      <c r="B28" s="38"/>
      <c r="I28" s="103"/>
      <c r="L28" s="38"/>
    </row>
    <row r="29" spans="2:12" s="1" customFormat="1" ht="6.95" customHeight="1">
      <c r="B29" s="38"/>
      <c r="D29" s="56"/>
      <c r="E29" s="56"/>
      <c r="F29" s="56"/>
      <c r="G29" s="56"/>
      <c r="H29" s="56"/>
      <c r="I29" s="108"/>
      <c r="J29" s="56"/>
      <c r="K29" s="56"/>
      <c r="L29" s="38"/>
    </row>
    <row r="30" spans="2:12" s="1" customFormat="1" ht="25.35" customHeight="1">
      <c r="B30" s="38"/>
      <c r="D30" s="109" t="s">
        <v>44</v>
      </c>
      <c r="I30" s="103"/>
      <c r="J30" s="110">
        <f>ROUND(J90,2)</f>
        <v>0</v>
      </c>
      <c r="L30" s="38"/>
    </row>
    <row r="31" spans="2:12" s="1" customFormat="1" ht="6.95" customHeight="1">
      <c r="B31" s="38"/>
      <c r="D31" s="56"/>
      <c r="E31" s="56"/>
      <c r="F31" s="56"/>
      <c r="G31" s="56"/>
      <c r="H31" s="56"/>
      <c r="I31" s="108"/>
      <c r="J31" s="56"/>
      <c r="K31" s="56"/>
      <c r="L31" s="38"/>
    </row>
    <row r="32" spans="2:12" s="1" customFormat="1" ht="14.45" customHeight="1">
      <c r="B32" s="38"/>
      <c r="F32" s="111" t="s">
        <v>46</v>
      </c>
      <c r="I32" s="112" t="s">
        <v>45</v>
      </c>
      <c r="J32" s="111" t="s">
        <v>47</v>
      </c>
      <c r="L32" s="38"/>
    </row>
    <row r="33" spans="2:12" s="1" customFormat="1" ht="14.45" customHeight="1">
      <c r="B33" s="38"/>
      <c r="D33" s="102" t="s">
        <v>48</v>
      </c>
      <c r="E33" s="102" t="s">
        <v>49</v>
      </c>
      <c r="F33" s="113">
        <f>ROUND((SUM(BE90:BE268)),2)</f>
        <v>0</v>
      </c>
      <c r="I33" s="114">
        <v>0.21</v>
      </c>
      <c r="J33" s="113">
        <f>ROUND(((SUM(BE90:BE268))*I33),2)</f>
        <v>0</v>
      </c>
      <c r="L33" s="38"/>
    </row>
    <row r="34" spans="2:12" s="1" customFormat="1" ht="14.45" customHeight="1">
      <c r="B34" s="38"/>
      <c r="E34" s="102" t="s">
        <v>50</v>
      </c>
      <c r="F34" s="113">
        <f>ROUND((SUM(BF90:BF268)),2)</f>
        <v>0</v>
      </c>
      <c r="I34" s="114">
        <v>0.15</v>
      </c>
      <c r="J34" s="113">
        <f>ROUND(((SUM(BF90:BF268))*I34),2)</f>
        <v>0</v>
      </c>
      <c r="L34" s="38"/>
    </row>
    <row r="35" spans="2:12" s="1" customFormat="1" ht="14.45" customHeight="1" hidden="1">
      <c r="B35" s="38"/>
      <c r="E35" s="102" t="s">
        <v>51</v>
      </c>
      <c r="F35" s="113">
        <f>ROUND((SUM(BG90:BG268)),2)</f>
        <v>0</v>
      </c>
      <c r="I35" s="114">
        <v>0.21</v>
      </c>
      <c r="J35" s="113">
        <f>0</f>
        <v>0</v>
      </c>
      <c r="L35" s="38"/>
    </row>
    <row r="36" spans="2:12" s="1" customFormat="1" ht="14.45" customHeight="1" hidden="1">
      <c r="B36" s="38"/>
      <c r="E36" s="102" t="s">
        <v>52</v>
      </c>
      <c r="F36" s="113">
        <f>ROUND((SUM(BH90:BH268)),2)</f>
        <v>0</v>
      </c>
      <c r="I36" s="114">
        <v>0.15</v>
      </c>
      <c r="J36" s="113">
        <f>0</f>
        <v>0</v>
      </c>
      <c r="L36" s="38"/>
    </row>
    <row r="37" spans="2:12" s="1" customFormat="1" ht="14.45" customHeight="1" hidden="1">
      <c r="B37" s="38"/>
      <c r="E37" s="102" t="s">
        <v>53</v>
      </c>
      <c r="F37" s="113">
        <f>ROUND((SUM(BI90:BI268)),2)</f>
        <v>0</v>
      </c>
      <c r="I37" s="114">
        <v>0</v>
      </c>
      <c r="J37" s="113">
        <f>0</f>
        <v>0</v>
      </c>
      <c r="L37" s="38"/>
    </row>
    <row r="38" spans="2:12" s="1" customFormat="1" ht="6.95" customHeight="1">
      <c r="B38" s="38"/>
      <c r="I38" s="103"/>
      <c r="L38" s="38"/>
    </row>
    <row r="39" spans="2:12" s="1" customFormat="1" ht="25.35" customHeight="1">
      <c r="B39" s="38"/>
      <c r="C39" s="115"/>
      <c r="D39" s="116" t="s">
        <v>54</v>
      </c>
      <c r="E39" s="117"/>
      <c r="F39" s="117"/>
      <c r="G39" s="118" t="s">
        <v>55</v>
      </c>
      <c r="H39" s="119" t="s">
        <v>56</v>
      </c>
      <c r="I39" s="120"/>
      <c r="J39" s="121">
        <f>SUM(J30:J37)</f>
        <v>0</v>
      </c>
      <c r="K39" s="122"/>
      <c r="L39" s="38"/>
    </row>
    <row r="40" spans="2:12" s="1" customFormat="1" ht="14.45" customHeight="1">
      <c r="B40" s="123"/>
      <c r="C40" s="124"/>
      <c r="D40" s="124"/>
      <c r="E40" s="124"/>
      <c r="F40" s="124"/>
      <c r="G40" s="124"/>
      <c r="H40" s="124"/>
      <c r="I40" s="125"/>
      <c r="J40" s="124"/>
      <c r="K40" s="124"/>
      <c r="L40" s="38"/>
    </row>
    <row r="44" spans="2:12" s="1" customFormat="1" ht="6.95" customHeight="1">
      <c r="B44" s="126"/>
      <c r="C44" s="127"/>
      <c r="D44" s="127"/>
      <c r="E44" s="127"/>
      <c r="F44" s="127"/>
      <c r="G44" s="127"/>
      <c r="H44" s="127"/>
      <c r="I44" s="128"/>
      <c r="J44" s="127"/>
      <c r="K44" s="127"/>
      <c r="L44" s="38"/>
    </row>
    <row r="45" spans="2:12" s="1" customFormat="1" ht="24.95" customHeight="1">
      <c r="B45" s="34"/>
      <c r="C45" s="23" t="s">
        <v>108</v>
      </c>
      <c r="D45" s="35"/>
      <c r="E45" s="35"/>
      <c r="F45" s="35"/>
      <c r="G45" s="35"/>
      <c r="H45" s="35"/>
      <c r="I45" s="103"/>
      <c r="J45" s="35"/>
      <c r="K45" s="35"/>
      <c r="L45" s="38"/>
    </row>
    <row r="46" spans="2:12" s="1" customFormat="1" ht="6.95" customHeight="1">
      <c r="B46" s="34"/>
      <c r="C46" s="35"/>
      <c r="D46" s="35"/>
      <c r="E46" s="35"/>
      <c r="F46" s="35"/>
      <c r="G46" s="35"/>
      <c r="H46" s="35"/>
      <c r="I46" s="103"/>
      <c r="J46" s="35"/>
      <c r="K46" s="35"/>
      <c r="L46" s="38"/>
    </row>
    <row r="47" spans="2:12" s="1" customFormat="1" ht="12" customHeight="1">
      <c r="B47" s="34"/>
      <c r="C47" s="29" t="s">
        <v>16</v>
      </c>
      <c r="D47" s="35"/>
      <c r="E47" s="35"/>
      <c r="F47" s="35"/>
      <c r="G47" s="35"/>
      <c r="H47" s="35"/>
      <c r="I47" s="103"/>
      <c r="J47" s="35"/>
      <c r="K47" s="35"/>
      <c r="L47" s="38"/>
    </row>
    <row r="48" spans="2:12" s="1" customFormat="1" ht="16.5" customHeight="1">
      <c r="B48" s="34"/>
      <c r="C48" s="35"/>
      <c r="D48" s="35"/>
      <c r="E48" s="374" t="str">
        <f>E7</f>
        <v>REGENERACE PANELOVÉHO DOMU MATĚJE KOPECKÉHO 5, st.p.č. 2645, k.ú. CHEB, 650919</v>
      </c>
      <c r="F48" s="375"/>
      <c r="G48" s="375"/>
      <c r="H48" s="375"/>
      <c r="I48" s="103"/>
      <c r="J48" s="35"/>
      <c r="K48" s="35"/>
      <c r="L48" s="38"/>
    </row>
    <row r="49" spans="2:12" s="1" customFormat="1" ht="12" customHeight="1">
      <c r="B49" s="34"/>
      <c r="C49" s="29" t="s">
        <v>106</v>
      </c>
      <c r="D49" s="35"/>
      <c r="E49" s="35"/>
      <c r="F49" s="35"/>
      <c r="G49" s="35"/>
      <c r="H49" s="35"/>
      <c r="I49" s="103"/>
      <c r="J49" s="35"/>
      <c r="K49" s="35"/>
      <c r="L49" s="38"/>
    </row>
    <row r="50" spans="2:12" s="1" customFormat="1" ht="16.5" customHeight="1">
      <c r="B50" s="34"/>
      <c r="C50" s="35"/>
      <c r="D50" s="35"/>
      <c r="E50" s="347" t="str">
        <f>E9</f>
        <v>05 - TERÉNNÍ ÚPRAVY</v>
      </c>
      <c r="F50" s="346"/>
      <c r="G50" s="346"/>
      <c r="H50" s="346"/>
      <c r="I50" s="103"/>
      <c r="J50" s="35"/>
      <c r="K50" s="35"/>
      <c r="L50" s="38"/>
    </row>
    <row r="51" spans="2:12" s="1" customFormat="1" ht="6.95" customHeight="1">
      <c r="B51" s="34"/>
      <c r="C51" s="35"/>
      <c r="D51" s="35"/>
      <c r="E51" s="35"/>
      <c r="F51" s="35"/>
      <c r="G51" s="35"/>
      <c r="H51" s="35"/>
      <c r="I51" s="103"/>
      <c r="J51" s="35"/>
      <c r="K51" s="35"/>
      <c r="L51" s="38"/>
    </row>
    <row r="52" spans="2:12" s="1" customFormat="1" ht="12" customHeight="1">
      <c r="B52" s="34"/>
      <c r="C52" s="29" t="s">
        <v>22</v>
      </c>
      <c r="D52" s="35"/>
      <c r="E52" s="35"/>
      <c r="F52" s="27" t="str">
        <f>F12</f>
        <v>Cheb</v>
      </c>
      <c r="G52" s="35"/>
      <c r="H52" s="35"/>
      <c r="I52" s="104" t="s">
        <v>24</v>
      </c>
      <c r="J52" s="55" t="str">
        <f>IF(J12="","",J12)</f>
        <v>3. 3. 2019</v>
      </c>
      <c r="K52" s="35"/>
      <c r="L52" s="38"/>
    </row>
    <row r="53" spans="2:12" s="1" customFormat="1" ht="6.95" customHeight="1">
      <c r="B53" s="34"/>
      <c r="C53" s="35"/>
      <c r="D53" s="35"/>
      <c r="E53" s="35"/>
      <c r="F53" s="35"/>
      <c r="G53" s="35"/>
      <c r="H53" s="35"/>
      <c r="I53" s="103"/>
      <c r="J53" s="35"/>
      <c r="K53" s="35"/>
      <c r="L53" s="38"/>
    </row>
    <row r="54" spans="2:12" s="1" customFormat="1" ht="13.7" customHeight="1">
      <c r="B54" s="34"/>
      <c r="C54" s="29" t="s">
        <v>26</v>
      </c>
      <c r="D54" s="35"/>
      <c r="E54" s="35"/>
      <c r="F54" s="27" t="str">
        <f>E15</f>
        <v>Město Cheb</v>
      </c>
      <c r="G54" s="35"/>
      <c r="H54" s="35"/>
      <c r="I54" s="104" t="s">
        <v>34</v>
      </c>
      <c r="J54" s="32" t="str">
        <f>E21</f>
        <v>Atelier Stoeckl s.r.o.</v>
      </c>
      <c r="K54" s="35"/>
      <c r="L54" s="38"/>
    </row>
    <row r="55" spans="2:12" s="1" customFormat="1" ht="13.7" customHeight="1">
      <c r="B55" s="34"/>
      <c r="C55" s="29" t="s">
        <v>32</v>
      </c>
      <c r="D55" s="35"/>
      <c r="E55" s="35"/>
      <c r="F55" s="27" t="str">
        <f>IF(E18="","",E18)</f>
        <v>Vyplň údaj</v>
      </c>
      <c r="G55" s="35"/>
      <c r="H55" s="35"/>
      <c r="I55" s="104" t="s">
        <v>39</v>
      </c>
      <c r="J55" s="32" t="str">
        <f>E24</f>
        <v>Ing. Václav Pastirik</v>
      </c>
      <c r="K55" s="35"/>
      <c r="L55" s="38"/>
    </row>
    <row r="56" spans="2:12" s="1" customFormat="1" ht="10.35" customHeight="1">
      <c r="B56" s="34"/>
      <c r="C56" s="35"/>
      <c r="D56" s="35"/>
      <c r="E56" s="35"/>
      <c r="F56" s="35"/>
      <c r="G56" s="35"/>
      <c r="H56" s="35"/>
      <c r="I56" s="103"/>
      <c r="J56" s="35"/>
      <c r="K56" s="35"/>
      <c r="L56" s="38"/>
    </row>
    <row r="57" spans="2:12" s="1" customFormat="1" ht="29.25" customHeight="1">
      <c r="B57" s="34"/>
      <c r="C57" s="129" t="s">
        <v>109</v>
      </c>
      <c r="D57" s="130"/>
      <c r="E57" s="130"/>
      <c r="F57" s="130"/>
      <c r="G57" s="130"/>
      <c r="H57" s="130"/>
      <c r="I57" s="131"/>
      <c r="J57" s="132" t="s">
        <v>110</v>
      </c>
      <c r="K57" s="130"/>
      <c r="L57" s="38"/>
    </row>
    <row r="58" spans="2:12" s="1" customFormat="1" ht="10.35" customHeight="1">
      <c r="B58" s="34"/>
      <c r="C58" s="35"/>
      <c r="D58" s="35"/>
      <c r="E58" s="35"/>
      <c r="F58" s="35"/>
      <c r="G58" s="35"/>
      <c r="H58" s="35"/>
      <c r="I58" s="103"/>
      <c r="J58" s="35"/>
      <c r="K58" s="35"/>
      <c r="L58" s="38"/>
    </row>
    <row r="59" spans="2:47" s="1" customFormat="1" ht="22.9" customHeight="1">
      <c r="B59" s="34"/>
      <c r="C59" s="133" t="s">
        <v>76</v>
      </c>
      <c r="D59" s="35"/>
      <c r="E59" s="35"/>
      <c r="F59" s="35"/>
      <c r="G59" s="35"/>
      <c r="H59" s="35"/>
      <c r="I59" s="103"/>
      <c r="J59" s="73">
        <f>J90</f>
        <v>0</v>
      </c>
      <c r="K59" s="35"/>
      <c r="L59" s="38"/>
      <c r="AU59" s="17" t="s">
        <v>111</v>
      </c>
    </row>
    <row r="60" spans="2:12" s="7" customFormat="1" ht="24.95" customHeight="1">
      <c r="B60" s="134"/>
      <c r="C60" s="135"/>
      <c r="D60" s="136" t="s">
        <v>112</v>
      </c>
      <c r="E60" s="137"/>
      <c r="F60" s="137"/>
      <c r="G60" s="137"/>
      <c r="H60" s="137"/>
      <c r="I60" s="138"/>
      <c r="J60" s="139">
        <f>J91</f>
        <v>0</v>
      </c>
      <c r="K60" s="135"/>
      <c r="L60" s="140"/>
    </row>
    <row r="61" spans="2:12" s="8" customFormat="1" ht="19.9" customHeight="1">
      <c r="B61" s="141"/>
      <c r="C61" s="142"/>
      <c r="D61" s="143" t="s">
        <v>1040</v>
      </c>
      <c r="E61" s="144"/>
      <c r="F61" s="144"/>
      <c r="G61" s="144"/>
      <c r="H61" s="144"/>
      <c r="I61" s="145"/>
      <c r="J61" s="146">
        <f>J92</f>
        <v>0</v>
      </c>
      <c r="K61" s="142"/>
      <c r="L61" s="147"/>
    </row>
    <row r="62" spans="2:12" s="8" customFormat="1" ht="19.9" customHeight="1">
      <c r="B62" s="141"/>
      <c r="C62" s="142"/>
      <c r="D62" s="143" t="s">
        <v>1041</v>
      </c>
      <c r="E62" s="144"/>
      <c r="F62" s="144"/>
      <c r="G62" s="144"/>
      <c r="H62" s="144"/>
      <c r="I62" s="145"/>
      <c r="J62" s="146">
        <f>J138</f>
        <v>0</v>
      </c>
      <c r="K62" s="142"/>
      <c r="L62" s="147"/>
    </row>
    <row r="63" spans="2:12" s="8" customFormat="1" ht="19.9" customHeight="1">
      <c r="B63" s="141"/>
      <c r="C63" s="142"/>
      <c r="D63" s="143" t="s">
        <v>113</v>
      </c>
      <c r="E63" s="144"/>
      <c r="F63" s="144"/>
      <c r="G63" s="144"/>
      <c r="H63" s="144"/>
      <c r="I63" s="145"/>
      <c r="J63" s="146">
        <f>J160</f>
        <v>0</v>
      </c>
      <c r="K63" s="142"/>
      <c r="L63" s="147"/>
    </row>
    <row r="64" spans="2:12" s="8" customFormat="1" ht="19.9" customHeight="1">
      <c r="B64" s="141"/>
      <c r="C64" s="142"/>
      <c r="D64" s="143" t="s">
        <v>115</v>
      </c>
      <c r="E64" s="144"/>
      <c r="F64" s="144"/>
      <c r="G64" s="144"/>
      <c r="H64" s="144"/>
      <c r="I64" s="145"/>
      <c r="J64" s="146">
        <f>J173</f>
        <v>0</v>
      </c>
      <c r="K64" s="142"/>
      <c r="L64" s="147"/>
    </row>
    <row r="65" spans="2:12" s="8" customFormat="1" ht="19.9" customHeight="1">
      <c r="B65" s="141"/>
      <c r="C65" s="142"/>
      <c r="D65" s="143" t="s">
        <v>119</v>
      </c>
      <c r="E65" s="144"/>
      <c r="F65" s="144"/>
      <c r="G65" s="144"/>
      <c r="H65" s="144"/>
      <c r="I65" s="145"/>
      <c r="J65" s="146">
        <f>J207</f>
        <v>0</v>
      </c>
      <c r="K65" s="142"/>
      <c r="L65" s="147"/>
    </row>
    <row r="66" spans="2:12" s="8" customFormat="1" ht="19.9" customHeight="1">
      <c r="B66" s="141"/>
      <c r="C66" s="142"/>
      <c r="D66" s="143" t="s">
        <v>120</v>
      </c>
      <c r="E66" s="144"/>
      <c r="F66" s="144"/>
      <c r="G66" s="144"/>
      <c r="H66" s="144"/>
      <c r="I66" s="145"/>
      <c r="J66" s="146">
        <f>J217</f>
        <v>0</v>
      </c>
      <c r="K66" s="142"/>
      <c r="L66" s="147"/>
    </row>
    <row r="67" spans="2:12" s="7" customFormat="1" ht="24.95" customHeight="1">
      <c r="B67" s="134"/>
      <c r="C67" s="135"/>
      <c r="D67" s="136" t="s">
        <v>121</v>
      </c>
      <c r="E67" s="137"/>
      <c r="F67" s="137"/>
      <c r="G67" s="137"/>
      <c r="H67" s="137"/>
      <c r="I67" s="138"/>
      <c r="J67" s="139">
        <f>J220</f>
        <v>0</v>
      </c>
      <c r="K67" s="135"/>
      <c r="L67" s="140"/>
    </row>
    <row r="68" spans="2:12" s="8" customFormat="1" ht="19.9" customHeight="1">
      <c r="B68" s="141"/>
      <c r="C68" s="142"/>
      <c r="D68" s="143" t="s">
        <v>1042</v>
      </c>
      <c r="E68" s="144"/>
      <c r="F68" s="144"/>
      <c r="G68" s="144"/>
      <c r="H68" s="144"/>
      <c r="I68" s="145"/>
      <c r="J68" s="146">
        <f>J221</f>
        <v>0</v>
      </c>
      <c r="K68" s="142"/>
      <c r="L68" s="147"/>
    </row>
    <row r="69" spans="2:12" s="8" customFormat="1" ht="19.9" customHeight="1">
      <c r="B69" s="141"/>
      <c r="C69" s="142"/>
      <c r="D69" s="143" t="s">
        <v>125</v>
      </c>
      <c r="E69" s="144"/>
      <c r="F69" s="144"/>
      <c r="G69" s="144"/>
      <c r="H69" s="144"/>
      <c r="I69" s="145"/>
      <c r="J69" s="146">
        <f>J232</f>
        <v>0</v>
      </c>
      <c r="K69" s="142"/>
      <c r="L69" s="147"/>
    </row>
    <row r="70" spans="2:12" s="8" customFormat="1" ht="19.9" customHeight="1">
      <c r="B70" s="141"/>
      <c r="C70" s="142"/>
      <c r="D70" s="143" t="s">
        <v>802</v>
      </c>
      <c r="E70" s="144"/>
      <c r="F70" s="144"/>
      <c r="G70" s="144"/>
      <c r="H70" s="144"/>
      <c r="I70" s="145"/>
      <c r="J70" s="146">
        <f>J238</f>
        <v>0</v>
      </c>
      <c r="K70" s="142"/>
      <c r="L70" s="147"/>
    </row>
    <row r="71" spans="2:12" s="1" customFormat="1" ht="21.75" customHeight="1">
      <c r="B71" s="34"/>
      <c r="C71" s="35"/>
      <c r="D71" s="35"/>
      <c r="E71" s="35"/>
      <c r="F71" s="35"/>
      <c r="G71" s="35"/>
      <c r="H71" s="35"/>
      <c r="I71" s="103"/>
      <c r="J71" s="35"/>
      <c r="K71" s="35"/>
      <c r="L71" s="38"/>
    </row>
    <row r="72" spans="2:12" s="1" customFormat="1" ht="6.95" customHeight="1">
      <c r="B72" s="46"/>
      <c r="C72" s="47"/>
      <c r="D72" s="47"/>
      <c r="E72" s="47"/>
      <c r="F72" s="47"/>
      <c r="G72" s="47"/>
      <c r="H72" s="47"/>
      <c r="I72" s="125"/>
      <c r="J72" s="47"/>
      <c r="K72" s="47"/>
      <c r="L72" s="38"/>
    </row>
    <row r="76" spans="2:12" s="1" customFormat="1" ht="6.95" customHeight="1">
      <c r="B76" s="48"/>
      <c r="C76" s="49"/>
      <c r="D76" s="49"/>
      <c r="E76" s="49"/>
      <c r="F76" s="49"/>
      <c r="G76" s="49"/>
      <c r="H76" s="49"/>
      <c r="I76" s="128"/>
      <c r="J76" s="49"/>
      <c r="K76" s="49"/>
      <c r="L76" s="38"/>
    </row>
    <row r="77" spans="2:12" s="1" customFormat="1" ht="24.95" customHeight="1">
      <c r="B77" s="34"/>
      <c r="C77" s="23" t="s">
        <v>127</v>
      </c>
      <c r="D77" s="35"/>
      <c r="E77" s="35"/>
      <c r="F77" s="35"/>
      <c r="G77" s="35"/>
      <c r="H77" s="35"/>
      <c r="I77" s="103"/>
      <c r="J77" s="35"/>
      <c r="K77" s="35"/>
      <c r="L77" s="38"/>
    </row>
    <row r="78" spans="2:12" s="1" customFormat="1" ht="6.95" customHeight="1">
      <c r="B78" s="34"/>
      <c r="C78" s="35"/>
      <c r="D78" s="35"/>
      <c r="E78" s="35"/>
      <c r="F78" s="35"/>
      <c r="G78" s="35"/>
      <c r="H78" s="35"/>
      <c r="I78" s="103"/>
      <c r="J78" s="35"/>
      <c r="K78" s="35"/>
      <c r="L78" s="38"/>
    </row>
    <row r="79" spans="2:12" s="1" customFormat="1" ht="12" customHeight="1">
      <c r="B79" s="34"/>
      <c r="C79" s="29" t="s">
        <v>16</v>
      </c>
      <c r="D79" s="35"/>
      <c r="E79" s="35"/>
      <c r="F79" s="35"/>
      <c r="G79" s="35"/>
      <c r="H79" s="35"/>
      <c r="I79" s="103"/>
      <c r="J79" s="35"/>
      <c r="K79" s="35"/>
      <c r="L79" s="38"/>
    </row>
    <row r="80" spans="2:12" s="1" customFormat="1" ht="16.5" customHeight="1">
      <c r="B80" s="34"/>
      <c r="C80" s="35"/>
      <c r="D80" s="35"/>
      <c r="E80" s="374" t="str">
        <f>E7</f>
        <v>REGENERACE PANELOVÉHO DOMU MATĚJE KOPECKÉHO 5, st.p.č. 2645, k.ú. CHEB, 650919</v>
      </c>
      <c r="F80" s="375"/>
      <c r="G80" s="375"/>
      <c r="H80" s="375"/>
      <c r="I80" s="103"/>
      <c r="J80" s="35"/>
      <c r="K80" s="35"/>
      <c r="L80" s="38"/>
    </row>
    <row r="81" spans="2:12" s="1" customFormat="1" ht="12" customHeight="1">
      <c r="B81" s="34"/>
      <c r="C81" s="29" t="s">
        <v>106</v>
      </c>
      <c r="D81" s="35"/>
      <c r="E81" s="35"/>
      <c r="F81" s="35"/>
      <c r="G81" s="35"/>
      <c r="H81" s="35"/>
      <c r="I81" s="103"/>
      <c r="J81" s="35"/>
      <c r="K81" s="35"/>
      <c r="L81" s="38"/>
    </row>
    <row r="82" spans="2:12" s="1" customFormat="1" ht="16.5" customHeight="1">
      <c r="B82" s="34"/>
      <c r="C82" s="35"/>
      <c r="D82" s="35"/>
      <c r="E82" s="347" t="str">
        <f>E9</f>
        <v>05 - TERÉNNÍ ÚPRAVY</v>
      </c>
      <c r="F82" s="346"/>
      <c r="G82" s="346"/>
      <c r="H82" s="346"/>
      <c r="I82" s="103"/>
      <c r="J82" s="35"/>
      <c r="K82" s="35"/>
      <c r="L82" s="38"/>
    </row>
    <row r="83" spans="2:12" s="1" customFormat="1" ht="6.95" customHeight="1">
      <c r="B83" s="34"/>
      <c r="C83" s="35"/>
      <c r="D83" s="35"/>
      <c r="E83" s="35"/>
      <c r="F83" s="35"/>
      <c r="G83" s="35"/>
      <c r="H83" s="35"/>
      <c r="I83" s="103"/>
      <c r="J83" s="35"/>
      <c r="K83" s="35"/>
      <c r="L83" s="38"/>
    </row>
    <row r="84" spans="2:12" s="1" customFormat="1" ht="12" customHeight="1">
      <c r="B84" s="34"/>
      <c r="C84" s="29" t="s">
        <v>22</v>
      </c>
      <c r="D84" s="35"/>
      <c r="E84" s="35"/>
      <c r="F84" s="27" t="str">
        <f>F12</f>
        <v>Cheb</v>
      </c>
      <c r="G84" s="35"/>
      <c r="H84" s="35"/>
      <c r="I84" s="104" t="s">
        <v>24</v>
      </c>
      <c r="J84" s="55" t="str">
        <f>IF(J12="","",J12)</f>
        <v>3. 3. 2019</v>
      </c>
      <c r="K84" s="35"/>
      <c r="L84" s="38"/>
    </row>
    <row r="85" spans="2:12" s="1" customFormat="1" ht="6.95" customHeight="1">
      <c r="B85" s="34"/>
      <c r="C85" s="35"/>
      <c r="D85" s="35"/>
      <c r="E85" s="35"/>
      <c r="F85" s="35"/>
      <c r="G85" s="35"/>
      <c r="H85" s="35"/>
      <c r="I85" s="103"/>
      <c r="J85" s="35"/>
      <c r="K85" s="35"/>
      <c r="L85" s="38"/>
    </row>
    <row r="86" spans="2:12" s="1" customFormat="1" ht="13.7" customHeight="1">
      <c r="B86" s="34"/>
      <c r="C86" s="29" t="s">
        <v>26</v>
      </c>
      <c r="D86" s="35"/>
      <c r="E86" s="35"/>
      <c r="F86" s="27" t="str">
        <f>E15</f>
        <v>Město Cheb</v>
      </c>
      <c r="G86" s="35"/>
      <c r="H86" s="35"/>
      <c r="I86" s="104" t="s">
        <v>34</v>
      </c>
      <c r="J86" s="32" t="str">
        <f>E21</f>
        <v>Atelier Stoeckl s.r.o.</v>
      </c>
      <c r="K86" s="35"/>
      <c r="L86" s="38"/>
    </row>
    <row r="87" spans="2:12" s="1" customFormat="1" ht="13.7" customHeight="1">
      <c r="B87" s="34"/>
      <c r="C87" s="29" t="s">
        <v>32</v>
      </c>
      <c r="D87" s="35"/>
      <c r="E87" s="35"/>
      <c r="F87" s="27" t="str">
        <f>IF(E18="","",E18)</f>
        <v>Vyplň údaj</v>
      </c>
      <c r="G87" s="35"/>
      <c r="H87" s="35"/>
      <c r="I87" s="104" t="s">
        <v>39</v>
      </c>
      <c r="J87" s="32" t="str">
        <f>E24</f>
        <v>Ing. Václav Pastirik</v>
      </c>
      <c r="K87" s="35"/>
      <c r="L87" s="38"/>
    </row>
    <row r="88" spans="2:12" s="1" customFormat="1" ht="10.35" customHeight="1">
      <c r="B88" s="34"/>
      <c r="C88" s="35"/>
      <c r="D88" s="35"/>
      <c r="E88" s="35"/>
      <c r="F88" s="35"/>
      <c r="G88" s="35"/>
      <c r="H88" s="35"/>
      <c r="I88" s="103"/>
      <c r="J88" s="35"/>
      <c r="K88" s="35"/>
      <c r="L88" s="38"/>
    </row>
    <row r="89" spans="2:20" s="9" customFormat="1" ht="29.25" customHeight="1">
      <c r="B89" s="148"/>
      <c r="C89" s="149" t="s">
        <v>128</v>
      </c>
      <c r="D89" s="150" t="s">
        <v>63</v>
      </c>
      <c r="E89" s="150" t="s">
        <v>59</v>
      </c>
      <c r="F89" s="150" t="s">
        <v>60</v>
      </c>
      <c r="G89" s="150" t="s">
        <v>129</v>
      </c>
      <c r="H89" s="150" t="s">
        <v>130</v>
      </c>
      <c r="I89" s="151" t="s">
        <v>131</v>
      </c>
      <c r="J89" s="150" t="s">
        <v>110</v>
      </c>
      <c r="K89" s="152" t="s">
        <v>132</v>
      </c>
      <c r="L89" s="153"/>
      <c r="M89" s="64" t="s">
        <v>19</v>
      </c>
      <c r="N89" s="65" t="s">
        <v>48</v>
      </c>
      <c r="O89" s="65" t="s">
        <v>133</v>
      </c>
      <c r="P89" s="65" t="s">
        <v>134</v>
      </c>
      <c r="Q89" s="65" t="s">
        <v>135</v>
      </c>
      <c r="R89" s="65" t="s">
        <v>136</v>
      </c>
      <c r="S89" s="65" t="s">
        <v>137</v>
      </c>
      <c r="T89" s="66" t="s">
        <v>138</v>
      </c>
    </row>
    <row r="90" spans="2:63" s="1" customFormat="1" ht="22.9" customHeight="1">
      <c r="B90" s="34"/>
      <c r="C90" s="71" t="s">
        <v>139</v>
      </c>
      <c r="D90" s="35"/>
      <c r="E90" s="35"/>
      <c r="F90" s="35"/>
      <c r="G90" s="35"/>
      <c r="H90" s="35"/>
      <c r="I90" s="103"/>
      <c r="J90" s="154">
        <f>BK90</f>
        <v>0</v>
      </c>
      <c r="K90" s="35"/>
      <c r="L90" s="38"/>
      <c r="M90" s="67"/>
      <c r="N90" s="68"/>
      <c r="O90" s="68"/>
      <c r="P90" s="155">
        <f>P91+P220</f>
        <v>0</v>
      </c>
      <c r="Q90" s="68"/>
      <c r="R90" s="155">
        <f>R91+R220</f>
        <v>54.3347195</v>
      </c>
      <c r="S90" s="68"/>
      <c r="T90" s="156">
        <f>T91+T220</f>
        <v>47.113719999999994</v>
      </c>
      <c r="AT90" s="17" t="s">
        <v>77</v>
      </c>
      <c r="AU90" s="17" t="s">
        <v>111</v>
      </c>
      <c r="BK90" s="157">
        <f>BK91+BK220</f>
        <v>0</v>
      </c>
    </row>
    <row r="91" spans="2:63" s="10" customFormat="1" ht="25.9" customHeight="1">
      <c r="B91" s="158"/>
      <c r="C91" s="159"/>
      <c r="D91" s="160" t="s">
        <v>77</v>
      </c>
      <c r="E91" s="161" t="s">
        <v>140</v>
      </c>
      <c r="F91" s="161" t="s">
        <v>141</v>
      </c>
      <c r="G91" s="159"/>
      <c r="H91" s="159"/>
      <c r="I91" s="162"/>
      <c r="J91" s="163">
        <f>BK91</f>
        <v>0</v>
      </c>
      <c r="K91" s="159"/>
      <c r="L91" s="164"/>
      <c r="M91" s="165"/>
      <c r="N91" s="166"/>
      <c r="O91" s="166"/>
      <c r="P91" s="167">
        <f>P92+P138+P160+P173+P207+P217</f>
        <v>0</v>
      </c>
      <c r="Q91" s="166"/>
      <c r="R91" s="167">
        <f>R92+R138+R160+R173+R207+R217</f>
        <v>54.138103</v>
      </c>
      <c r="S91" s="166"/>
      <c r="T91" s="168">
        <f>T92+T138+T160+T173+T207+T217</f>
        <v>47.113719999999994</v>
      </c>
      <c r="AR91" s="169" t="s">
        <v>86</v>
      </c>
      <c r="AT91" s="170" t="s">
        <v>77</v>
      </c>
      <c r="AU91" s="170" t="s">
        <v>78</v>
      </c>
      <c r="AY91" s="169" t="s">
        <v>142</v>
      </c>
      <c r="BK91" s="171">
        <f>BK92+BK138+BK160+BK173+BK207+BK217</f>
        <v>0</v>
      </c>
    </row>
    <row r="92" spans="2:63" s="10" customFormat="1" ht="22.9" customHeight="1">
      <c r="B92" s="158"/>
      <c r="C92" s="159"/>
      <c r="D92" s="160" t="s">
        <v>77</v>
      </c>
      <c r="E92" s="172" t="s">
        <v>86</v>
      </c>
      <c r="F92" s="172" t="s">
        <v>1043</v>
      </c>
      <c r="G92" s="159"/>
      <c r="H92" s="159"/>
      <c r="I92" s="162"/>
      <c r="J92" s="173">
        <f>BK92</f>
        <v>0</v>
      </c>
      <c r="K92" s="159"/>
      <c r="L92" s="164"/>
      <c r="M92" s="165"/>
      <c r="N92" s="166"/>
      <c r="O92" s="166"/>
      <c r="P92" s="167">
        <f>SUM(P93:P137)</f>
        <v>0</v>
      </c>
      <c r="Q92" s="166"/>
      <c r="R92" s="167">
        <f>SUM(R93:R137)</f>
        <v>0.0035</v>
      </c>
      <c r="S92" s="166"/>
      <c r="T92" s="168">
        <f>SUM(T93:T137)</f>
        <v>31.825719999999997</v>
      </c>
      <c r="AR92" s="169" t="s">
        <v>86</v>
      </c>
      <c r="AT92" s="170" t="s">
        <v>77</v>
      </c>
      <c r="AU92" s="170" t="s">
        <v>86</v>
      </c>
      <c r="AY92" s="169" t="s">
        <v>142</v>
      </c>
      <c r="BK92" s="171">
        <f>SUM(BK93:BK137)</f>
        <v>0</v>
      </c>
    </row>
    <row r="93" spans="2:65" s="1" customFormat="1" ht="33.75" customHeight="1">
      <c r="B93" s="34"/>
      <c r="C93" s="174" t="s">
        <v>86</v>
      </c>
      <c r="D93" s="174" t="s">
        <v>147</v>
      </c>
      <c r="E93" s="175" t="s">
        <v>1044</v>
      </c>
      <c r="F93" s="176" t="s">
        <v>1045</v>
      </c>
      <c r="G93" s="177" t="s">
        <v>150</v>
      </c>
      <c r="H93" s="178">
        <v>37.48</v>
      </c>
      <c r="I93" s="179"/>
      <c r="J93" s="180">
        <f>ROUND(I93*H93,2)</f>
        <v>0</v>
      </c>
      <c r="K93" s="176" t="s">
        <v>151</v>
      </c>
      <c r="L93" s="38"/>
      <c r="M93" s="181" t="s">
        <v>19</v>
      </c>
      <c r="N93" s="182" t="s">
        <v>49</v>
      </c>
      <c r="O93" s="60"/>
      <c r="P93" s="183">
        <f>O93*H93</f>
        <v>0</v>
      </c>
      <c r="Q93" s="183">
        <v>0</v>
      </c>
      <c r="R93" s="183">
        <f>Q93*H93</f>
        <v>0</v>
      </c>
      <c r="S93" s="183">
        <v>0.255</v>
      </c>
      <c r="T93" s="184">
        <f>S93*H93</f>
        <v>9.5574</v>
      </c>
      <c r="AR93" s="17" t="s">
        <v>152</v>
      </c>
      <c r="AT93" s="17" t="s">
        <v>147</v>
      </c>
      <c r="AU93" s="17" t="s">
        <v>88</v>
      </c>
      <c r="AY93" s="17" t="s">
        <v>142</v>
      </c>
      <c r="BE93" s="185">
        <f>IF(N93="základní",J93,0)</f>
        <v>0</v>
      </c>
      <c r="BF93" s="185">
        <f>IF(N93="snížená",J93,0)</f>
        <v>0</v>
      </c>
      <c r="BG93" s="185">
        <f>IF(N93="zákl. přenesená",J93,0)</f>
        <v>0</v>
      </c>
      <c r="BH93" s="185">
        <f>IF(N93="sníž. přenesená",J93,0)</f>
        <v>0</v>
      </c>
      <c r="BI93" s="185">
        <f>IF(N93="nulová",J93,0)</f>
        <v>0</v>
      </c>
      <c r="BJ93" s="17" t="s">
        <v>86</v>
      </c>
      <c r="BK93" s="185">
        <f>ROUND(I93*H93,2)</f>
        <v>0</v>
      </c>
      <c r="BL93" s="17" t="s">
        <v>152</v>
      </c>
      <c r="BM93" s="17" t="s">
        <v>1046</v>
      </c>
    </row>
    <row r="94" spans="2:47" s="1" customFormat="1" ht="126.75">
      <c r="B94" s="34"/>
      <c r="C94" s="35"/>
      <c r="D94" s="188" t="s">
        <v>214</v>
      </c>
      <c r="E94" s="35"/>
      <c r="F94" s="230" t="s">
        <v>1047</v>
      </c>
      <c r="G94" s="35"/>
      <c r="H94" s="35"/>
      <c r="I94" s="103"/>
      <c r="J94" s="35"/>
      <c r="K94" s="35"/>
      <c r="L94" s="38"/>
      <c r="M94" s="231"/>
      <c r="N94" s="60"/>
      <c r="O94" s="60"/>
      <c r="P94" s="60"/>
      <c r="Q94" s="60"/>
      <c r="R94" s="60"/>
      <c r="S94" s="60"/>
      <c r="T94" s="61"/>
      <c r="AT94" s="17" t="s">
        <v>214</v>
      </c>
      <c r="AU94" s="17" t="s">
        <v>88</v>
      </c>
    </row>
    <row r="95" spans="2:51" s="11" customFormat="1" ht="11.25">
      <c r="B95" s="186"/>
      <c r="C95" s="187"/>
      <c r="D95" s="188" t="s">
        <v>155</v>
      </c>
      <c r="E95" s="189" t="s">
        <v>19</v>
      </c>
      <c r="F95" s="190" t="s">
        <v>1048</v>
      </c>
      <c r="G95" s="187"/>
      <c r="H95" s="189" t="s">
        <v>19</v>
      </c>
      <c r="I95" s="191"/>
      <c r="J95" s="187"/>
      <c r="K95" s="187"/>
      <c r="L95" s="192"/>
      <c r="M95" s="193"/>
      <c r="N95" s="194"/>
      <c r="O95" s="194"/>
      <c r="P95" s="194"/>
      <c r="Q95" s="194"/>
      <c r="R95" s="194"/>
      <c r="S95" s="194"/>
      <c r="T95" s="195"/>
      <c r="AT95" s="196" t="s">
        <v>155</v>
      </c>
      <c r="AU95" s="196" t="s">
        <v>88</v>
      </c>
      <c r="AV95" s="11" t="s">
        <v>86</v>
      </c>
      <c r="AW95" s="11" t="s">
        <v>38</v>
      </c>
      <c r="AX95" s="11" t="s">
        <v>78</v>
      </c>
      <c r="AY95" s="196" t="s">
        <v>142</v>
      </c>
    </row>
    <row r="96" spans="2:51" s="12" customFormat="1" ht="11.25">
      <c r="B96" s="197"/>
      <c r="C96" s="198"/>
      <c r="D96" s="188" t="s">
        <v>155</v>
      </c>
      <c r="E96" s="199" t="s">
        <v>19</v>
      </c>
      <c r="F96" s="200" t="s">
        <v>1049</v>
      </c>
      <c r="G96" s="198"/>
      <c r="H96" s="201">
        <v>37.48</v>
      </c>
      <c r="I96" s="202"/>
      <c r="J96" s="198"/>
      <c r="K96" s="198"/>
      <c r="L96" s="203"/>
      <c r="M96" s="204"/>
      <c r="N96" s="205"/>
      <c r="O96" s="205"/>
      <c r="P96" s="205"/>
      <c r="Q96" s="205"/>
      <c r="R96" s="205"/>
      <c r="S96" s="205"/>
      <c r="T96" s="206"/>
      <c r="AT96" s="207" t="s">
        <v>155</v>
      </c>
      <c r="AU96" s="207" t="s">
        <v>88</v>
      </c>
      <c r="AV96" s="12" t="s">
        <v>88</v>
      </c>
      <c r="AW96" s="12" t="s">
        <v>38</v>
      </c>
      <c r="AX96" s="12" t="s">
        <v>86</v>
      </c>
      <c r="AY96" s="207" t="s">
        <v>142</v>
      </c>
    </row>
    <row r="97" spans="2:65" s="1" customFormat="1" ht="22.5" customHeight="1">
      <c r="B97" s="34"/>
      <c r="C97" s="174" t="s">
        <v>88</v>
      </c>
      <c r="D97" s="174" t="s">
        <v>147</v>
      </c>
      <c r="E97" s="175" t="s">
        <v>1050</v>
      </c>
      <c r="F97" s="176" t="s">
        <v>1051</v>
      </c>
      <c r="G97" s="177" t="s">
        <v>150</v>
      </c>
      <c r="H97" s="178">
        <v>81.16</v>
      </c>
      <c r="I97" s="179"/>
      <c r="J97" s="180">
        <f>ROUND(I97*H97,2)</f>
        <v>0</v>
      </c>
      <c r="K97" s="176" t="s">
        <v>151</v>
      </c>
      <c r="L97" s="38"/>
      <c r="M97" s="181" t="s">
        <v>19</v>
      </c>
      <c r="N97" s="182" t="s">
        <v>49</v>
      </c>
      <c r="O97" s="60"/>
      <c r="P97" s="183">
        <f>O97*H97</f>
        <v>0</v>
      </c>
      <c r="Q97" s="183">
        <v>0</v>
      </c>
      <c r="R97" s="183">
        <f>Q97*H97</f>
        <v>0</v>
      </c>
      <c r="S97" s="183">
        <v>0.18</v>
      </c>
      <c r="T97" s="184">
        <f>S97*H97</f>
        <v>14.608799999999999</v>
      </c>
      <c r="AR97" s="17" t="s">
        <v>152</v>
      </c>
      <c r="AT97" s="17" t="s">
        <v>147</v>
      </c>
      <c r="AU97" s="17" t="s">
        <v>88</v>
      </c>
      <c r="AY97" s="17" t="s">
        <v>142</v>
      </c>
      <c r="BE97" s="185">
        <f>IF(N97="základní",J97,0)</f>
        <v>0</v>
      </c>
      <c r="BF97" s="185">
        <f>IF(N97="snížená",J97,0)</f>
        <v>0</v>
      </c>
      <c r="BG97" s="185">
        <f>IF(N97="zákl. přenesená",J97,0)</f>
        <v>0</v>
      </c>
      <c r="BH97" s="185">
        <f>IF(N97="sníž. přenesená",J97,0)</f>
        <v>0</v>
      </c>
      <c r="BI97" s="185">
        <f>IF(N97="nulová",J97,0)</f>
        <v>0</v>
      </c>
      <c r="BJ97" s="17" t="s">
        <v>86</v>
      </c>
      <c r="BK97" s="185">
        <f>ROUND(I97*H97,2)</f>
        <v>0</v>
      </c>
      <c r="BL97" s="17" t="s">
        <v>152</v>
      </c>
      <c r="BM97" s="17" t="s">
        <v>1052</v>
      </c>
    </row>
    <row r="98" spans="2:47" s="1" customFormat="1" ht="175.5">
      <c r="B98" s="34"/>
      <c r="C98" s="35"/>
      <c r="D98" s="188" t="s">
        <v>214</v>
      </c>
      <c r="E98" s="35"/>
      <c r="F98" s="230" t="s">
        <v>1053</v>
      </c>
      <c r="G98" s="35"/>
      <c r="H98" s="35"/>
      <c r="I98" s="103"/>
      <c r="J98" s="35"/>
      <c r="K98" s="35"/>
      <c r="L98" s="38"/>
      <c r="M98" s="231"/>
      <c r="N98" s="60"/>
      <c r="O98" s="60"/>
      <c r="P98" s="60"/>
      <c r="Q98" s="60"/>
      <c r="R98" s="60"/>
      <c r="S98" s="60"/>
      <c r="T98" s="61"/>
      <c r="AT98" s="17" t="s">
        <v>214</v>
      </c>
      <c r="AU98" s="17" t="s">
        <v>88</v>
      </c>
    </row>
    <row r="99" spans="2:51" s="11" customFormat="1" ht="11.25">
      <c r="B99" s="186"/>
      <c r="C99" s="187"/>
      <c r="D99" s="188" t="s">
        <v>155</v>
      </c>
      <c r="E99" s="189" t="s">
        <v>19</v>
      </c>
      <c r="F99" s="190" t="s">
        <v>233</v>
      </c>
      <c r="G99" s="187"/>
      <c r="H99" s="189" t="s">
        <v>19</v>
      </c>
      <c r="I99" s="191"/>
      <c r="J99" s="187"/>
      <c r="K99" s="187"/>
      <c r="L99" s="192"/>
      <c r="M99" s="193"/>
      <c r="N99" s="194"/>
      <c r="O99" s="194"/>
      <c r="P99" s="194"/>
      <c r="Q99" s="194"/>
      <c r="R99" s="194"/>
      <c r="S99" s="194"/>
      <c r="T99" s="195"/>
      <c r="AT99" s="196" t="s">
        <v>155</v>
      </c>
      <c r="AU99" s="196" t="s">
        <v>88</v>
      </c>
      <c r="AV99" s="11" t="s">
        <v>86</v>
      </c>
      <c r="AW99" s="11" t="s">
        <v>38</v>
      </c>
      <c r="AX99" s="11" t="s">
        <v>78</v>
      </c>
      <c r="AY99" s="196" t="s">
        <v>142</v>
      </c>
    </row>
    <row r="100" spans="2:51" s="12" customFormat="1" ht="11.25">
      <c r="B100" s="197"/>
      <c r="C100" s="198"/>
      <c r="D100" s="188" t="s">
        <v>155</v>
      </c>
      <c r="E100" s="199" t="s">
        <v>19</v>
      </c>
      <c r="F100" s="200" t="s">
        <v>1054</v>
      </c>
      <c r="G100" s="198"/>
      <c r="H100" s="201">
        <v>81.16</v>
      </c>
      <c r="I100" s="202"/>
      <c r="J100" s="198"/>
      <c r="K100" s="198"/>
      <c r="L100" s="203"/>
      <c r="M100" s="204"/>
      <c r="N100" s="205"/>
      <c r="O100" s="205"/>
      <c r="P100" s="205"/>
      <c r="Q100" s="205"/>
      <c r="R100" s="205"/>
      <c r="S100" s="205"/>
      <c r="T100" s="206"/>
      <c r="AT100" s="207" t="s">
        <v>155</v>
      </c>
      <c r="AU100" s="207" t="s">
        <v>88</v>
      </c>
      <c r="AV100" s="12" t="s">
        <v>88</v>
      </c>
      <c r="AW100" s="12" t="s">
        <v>38</v>
      </c>
      <c r="AX100" s="12" t="s">
        <v>86</v>
      </c>
      <c r="AY100" s="207" t="s">
        <v>142</v>
      </c>
    </row>
    <row r="101" spans="2:65" s="1" customFormat="1" ht="22.5" customHeight="1">
      <c r="B101" s="34"/>
      <c r="C101" s="174" t="s">
        <v>153</v>
      </c>
      <c r="D101" s="174" t="s">
        <v>147</v>
      </c>
      <c r="E101" s="175" t="s">
        <v>1055</v>
      </c>
      <c r="F101" s="176" t="s">
        <v>1056</v>
      </c>
      <c r="G101" s="177" t="s">
        <v>836</v>
      </c>
      <c r="H101" s="178">
        <v>3.51</v>
      </c>
      <c r="I101" s="179"/>
      <c r="J101" s="180">
        <f>ROUND(I101*H101,2)</f>
        <v>0</v>
      </c>
      <c r="K101" s="176" t="s">
        <v>151</v>
      </c>
      <c r="L101" s="38"/>
      <c r="M101" s="181" t="s">
        <v>19</v>
      </c>
      <c r="N101" s="182" t="s">
        <v>49</v>
      </c>
      <c r="O101" s="60"/>
      <c r="P101" s="183">
        <f>O101*H101</f>
        <v>0</v>
      </c>
      <c r="Q101" s="183">
        <v>0</v>
      </c>
      <c r="R101" s="183">
        <f>Q101*H101</f>
        <v>0</v>
      </c>
      <c r="S101" s="183">
        <v>0</v>
      </c>
      <c r="T101" s="184">
        <f>S101*H101</f>
        <v>0</v>
      </c>
      <c r="AR101" s="17" t="s">
        <v>152</v>
      </c>
      <c r="AT101" s="17" t="s">
        <v>147</v>
      </c>
      <c r="AU101" s="17" t="s">
        <v>88</v>
      </c>
      <c r="AY101" s="17" t="s">
        <v>142</v>
      </c>
      <c r="BE101" s="185">
        <f>IF(N101="základní",J101,0)</f>
        <v>0</v>
      </c>
      <c r="BF101" s="185">
        <f>IF(N101="snížená",J101,0)</f>
        <v>0</v>
      </c>
      <c r="BG101" s="185">
        <f>IF(N101="zákl. přenesená",J101,0)</f>
        <v>0</v>
      </c>
      <c r="BH101" s="185">
        <f>IF(N101="sníž. přenesená",J101,0)</f>
        <v>0</v>
      </c>
      <c r="BI101" s="185">
        <f>IF(N101="nulová",J101,0)</f>
        <v>0</v>
      </c>
      <c r="BJ101" s="17" t="s">
        <v>86</v>
      </c>
      <c r="BK101" s="185">
        <f>ROUND(I101*H101,2)</f>
        <v>0</v>
      </c>
      <c r="BL101" s="17" t="s">
        <v>152</v>
      </c>
      <c r="BM101" s="17" t="s">
        <v>1057</v>
      </c>
    </row>
    <row r="102" spans="2:47" s="1" customFormat="1" ht="126.75">
      <c r="B102" s="34"/>
      <c r="C102" s="35"/>
      <c r="D102" s="188" t="s">
        <v>214</v>
      </c>
      <c r="E102" s="35"/>
      <c r="F102" s="230" t="s">
        <v>1058</v>
      </c>
      <c r="G102" s="35"/>
      <c r="H102" s="35"/>
      <c r="I102" s="103"/>
      <c r="J102" s="35"/>
      <c r="K102" s="35"/>
      <c r="L102" s="38"/>
      <c r="M102" s="231"/>
      <c r="N102" s="60"/>
      <c r="O102" s="60"/>
      <c r="P102" s="60"/>
      <c r="Q102" s="60"/>
      <c r="R102" s="60"/>
      <c r="S102" s="60"/>
      <c r="T102" s="61"/>
      <c r="AT102" s="17" t="s">
        <v>214</v>
      </c>
      <c r="AU102" s="17" t="s">
        <v>88</v>
      </c>
    </row>
    <row r="103" spans="2:47" s="1" customFormat="1" ht="19.5">
      <c r="B103" s="34"/>
      <c r="C103" s="35"/>
      <c r="D103" s="188" t="s">
        <v>216</v>
      </c>
      <c r="E103" s="35"/>
      <c r="F103" s="230" t="s">
        <v>1059</v>
      </c>
      <c r="G103" s="35"/>
      <c r="H103" s="35"/>
      <c r="I103" s="103"/>
      <c r="J103" s="35"/>
      <c r="K103" s="35"/>
      <c r="L103" s="38"/>
      <c r="M103" s="231"/>
      <c r="N103" s="60"/>
      <c r="O103" s="60"/>
      <c r="P103" s="60"/>
      <c r="Q103" s="60"/>
      <c r="R103" s="60"/>
      <c r="S103" s="60"/>
      <c r="T103" s="61"/>
      <c r="AT103" s="17" t="s">
        <v>216</v>
      </c>
      <c r="AU103" s="17" t="s">
        <v>88</v>
      </c>
    </row>
    <row r="104" spans="2:51" s="11" customFormat="1" ht="11.25">
      <c r="B104" s="186"/>
      <c r="C104" s="187"/>
      <c r="D104" s="188" t="s">
        <v>155</v>
      </c>
      <c r="E104" s="189" t="s">
        <v>19</v>
      </c>
      <c r="F104" s="190" t="s">
        <v>1048</v>
      </c>
      <c r="G104" s="187"/>
      <c r="H104" s="189" t="s">
        <v>19</v>
      </c>
      <c r="I104" s="191"/>
      <c r="J104" s="187"/>
      <c r="K104" s="187"/>
      <c r="L104" s="192"/>
      <c r="M104" s="193"/>
      <c r="N104" s="194"/>
      <c r="O104" s="194"/>
      <c r="P104" s="194"/>
      <c r="Q104" s="194"/>
      <c r="R104" s="194"/>
      <c r="S104" s="194"/>
      <c r="T104" s="195"/>
      <c r="AT104" s="196" t="s">
        <v>155</v>
      </c>
      <c r="AU104" s="196" t="s">
        <v>88</v>
      </c>
      <c r="AV104" s="11" t="s">
        <v>86</v>
      </c>
      <c r="AW104" s="11" t="s">
        <v>38</v>
      </c>
      <c r="AX104" s="11" t="s">
        <v>78</v>
      </c>
      <c r="AY104" s="196" t="s">
        <v>142</v>
      </c>
    </row>
    <row r="105" spans="2:51" s="11" customFormat="1" ht="11.25">
      <c r="B105" s="186"/>
      <c r="C105" s="187"/>
      <c r="D105" s="188" t="s">
        <v>155</v>
      </c>
      <c r="E105" s="189" t="s">
        <v>19</v>
      </c>
      <c r="F105" s="190" t="s">
        <v>547</v>
      </c>
      <c r="G105" s="187"/>
      <c r="H105" s="189" t="s">
        <v>19</v>
      </c>
      <c r="I105" s="191"/>
      <c r="J105" s="187"/>
      <c r="K105" s="187"/>
      <c r="L105" s="192"/>
      <c r="M105" s="193"/>
      <c r="N105" s="194"/>
      <c r="O105" s="194"/>
      <c r="P105" s="194"/>
      <c r="Q105" s="194"/>
      <c r="R105" s="194"/>
      <c r="S105" s="194"/>
      <c r="T105" s="195"/>
      <c r="AT105" s="196" t="s">
        <v>155</v>
      </c>
      <c r="AU105" s="196" t="s">
        <v>88</v>
      </c>
      <c r="AV105" s="11" t="s">
        <v>86</v>
      </c>
      <c r="AW105" s="11" t="s">
        <v>38</v>
      </c>
      <c r="AX105" s="11" t="s">
        <v>78</v>
      </c>
      <c r="AY105" s="196" t="s">
        <v>142</v>
      </c>
    </row>
    <row r="106" spans="2:51" s="12" customFormat="1" ht="11.25">
      <c r="B106" s="197"/>
      <c r="C106" s="198"/>
      <c r="D106" s="188" t="s">
        <v>155</v>
      </c>
      <c r="E106" s="199" t="s">
        <v>19</v>
      </c>
      <c r="F106" s="200" t="s">
        <v>1060</v>
      </c>
      <c r="G106" s="198"/>
      <c r="H106" s="201">
        <v>3.51</v>
      </c>
      <c r="I106" s="202"/>
      <c r="J106" s="198"/>
      <c r="K106" s="198"/>
      <c r="L106" s="203"/>
      <c r="M106" s="204"/>
      <c r="N106" s="205"/>
      <c r="O106" s="205"/>
      <c r="P106" s="205"/>
      <c r="Q106" s="205"/>
      <c r="R106" s="205"/>
      <c r="S106" s="205"/>
      <c r="T106" s="206"/>
      <c r="AT106" s="207" t="s">
        <v>155</v>
      </c>
      <c r="AU106" s="207" t="s">
        <v>88</v>
      </c>
      <c r="AV106" s="12" t="s">
        <v>88</v>
      </c>
      <c r="AW106" s="12" t="s">
        <v>38</v>
      </c>
      <c r="AX106" s="12" t="s">
        <v>86</v>
      </c>
      <c r="AY106" s="207" t="s">
        <v>142</v>
      </c>
    </row>
    <row r="107" spans="2:65" s="1" customFormat="1" ht="22.5" customHeight="1">
      <c r="B107" s="34"/>
      <c r="C107" s="174" t="s">
        <v>152</v>
      </c>
      <c r="D107" s="174" t="s">
        <v>147</v>
      </c>
      <c r="E107" s="175" t="s">
        <v>1061</v>
      </c>
      <c r="F107" s="176" t="s">
        <v>1062</v>
      </c>
      <c r="G107" s="177" t="s">
        <v>836</v>
      </c>
      <c r="H107" s="178">
        <v>4.352</v>
      </c>
      <c r="I107" s="179"/>
      <c r="J107" s="180">
        <f>ROUND(I107*H107,2)</f>
        <v>0</v>
      </c>
      <c r="K107" s="176" t="s">
        <v>151</v>
      </c>
      <c r="L107" s="38"/>
      <c r="M107" s="181" t="s">
        <v>19</v>
      </c>
      <c r="N107" s="182" t="s">
        <v>49</v>
      </c>
      <c r="O107" s="60"/>
      <c r="P107" s="183">
        <f>O107*H107</f>
        <v>0</v>
      </c>
      <c r="Q107" s="183">
        <v>0</v>
      </c>
      <c r="R107" s="183">
        <f>Q107*H107</f>
        <v>0</v>
      </c>
      <c r="S107" s="183">
        <v>1.76</v>
      </c>
      <c r="T107" s="184">
        <f>S107*H107</f>
        <v>7.6595200000000006</v>
      </c>
      <c r="AR107" s="17" t="s">
        <v>152</v>
      </c>
      <c r="AT107" s="17" t="s">
        <v>147</v>
      </c>
      <c r="AU107" s="17" t="s">
        <v>88</v>
      </c>
      <c r="AY107" s="17" t="s">
        <v>142</v>
      </c>
      <c r="BE107" s="185">
        <f>IF(N107="základní",J107,0)</f>
        <v>0</v>
      </c>
      <c r="BF107" s="185">
        <f>IF(N107="snížená",J107,0)</f>
        <v>0</v>
      </c>
      <c r="BG107" s="185">
        <f>IF(N107="zákl. přenesená",J107,0)</f>
        <v>0</v>
      </c>
      <c r="BH107" s="185">
        <f>IF(N107="sníž. přenesená",J107,0)</f>
        <v>0</v>
      </c>
      <c r="BI107" s="185">
        <f>IF(N107="nulová",J107,0)</f>
        <v>0</v>
      </c>
      <c r="BJ107" s="17" t="s">
        <v>86</v>
      </c>
      <c r="BK107" s="185">
        <f>ROUND(I107*H107,2)</f>
        <v>0</v>
      </c>
      <c r="BL107" s="17" t="s">
        <v>152</v>
      </c>
      <c r="BM107" s="17" t="s">
        <v>1063</v>
      </c>
    </row>
    <row r="108" spans="2:47" s="1" customFormat="1" ht="29.25">
      <c r="B108" s="34"/>
      <c r="C108" s="35"/>
      <c r="D108" s="188" t="s">
        <v>214</v>
      </c>
      <c r="E108" s="35"/>
      <c r="F108" s="230" t="s">
        <v>1064</v>
      </c>
      <c r="G108" s="35"/>
      <c r="H108" s="35"/>
      <c r="I108" s="103"/>
      <c r="J108" s="35"/>
      <c r="K108" s="35"/>
      <c r="L108" s="38"/>
      <c r="M108" s="231"/>
      <c r="N108" s="60"/>
      <c r="O108" s="60"/>
      <c r="P108" s="60"/>
      <c r="Q108" s="60"/>
      <c r="R108" s="60"/>
      <c r="S108" s="60"/>
      <c r="T108" s="61"/>
      <c r="AT108" s="17" t="s">
        <v>214</v>
      </c>
      <c r="AU108" s="17" t="s">
        <v>88</v>
      </c>
    </row>
    <row r="109" spans="2:51" s="11" customFormat="1" ht="11.25">
      <c r="B109" s="186"/>
      <c r="C109" s="187"/>
      <c r="D109" s="188" t="s">
        <v>155</v>
      </c>
      <c r="E109" s="189" t="s">
        <v>19</v>
      </c>
      <c r="F109" s="190" t="s">
        <v>1048</v>
      </c>
      <c r="G109" s="187"/>
      <c r="H109" s="189" t="s">
        <v>19</v>
      </c>
      <c r="I109" s="191"/>
      <c r="J109" s="187"/>
      <c r="K109" s="187"/>
      <c r="L109" s="192"/>
      <c r="M109" s="193"/>
      <c r="N109" s="194"/>
      <c r="O109" s="194"/>
      <c r="P109" s="194"/>
      <c r="Q109" s="194"/>
      <c r="R109" s="194"/>
      <c r="S109" s="194"/>
      <c r="T109" s="195"/>
      <c r="AT109" s="196" t="s">
        <v>155</v>
      </c>
      <c r="AU109" s="196" t="s">
        <v>88</v>
      </c>
      <c r="AV109" s="11" t="s">
        <v>86</v>
      </c>
      <c r="AW109" s="11" t="s">
        <v>38</v>
      </c>
      <c r="AX109" s="11" t="s">
        <v>78</v>
      </c>
      <c r="AY109" s="196" t="s">
        <v>142</v>
      </c>
    </row>
    <row r="110" spans="2:51" s="12" customFormat="1" ht="11.25">
      <c r="B110" s="197"/>
      <c r="C110" s="198"/>
      <c r="D110" s="188" t="s">
        <v>155</v>
      </c>
      <c r="E110" s="199" t="s">
        <v>19</v>
      </c>
      <c r="F110" s="200" t="s">
        <v>1065</v>
      </c>
      <c r="G110" s="198"/>
      <c r="H110" s="201">
        <v>4.352</v>
      </c>
      <c r="I110" s="202"/>
      <c r="J110" s="198"/>
      <c r="K110" s="198"/>
      <c r="L110" s="203"/>
      <c r="M110" s="204"/>
      <c r="N110" s="205"/>
      <c r="O110" s="205"/>
      <c r="P110" s="205"/>
      <c r="Q110" s="205"/>
      <c r="R110" s="205"/>
      <c r="S110" s="205"/>
      <c r="T110" s="206"/>
      <c r="AT110" s="207" t="s">
        <v>155</v>
      </c>
      <c r="AU110" s="207" t="s">
        <v>88</v>
      </c>
      <c r="AV110" s="12" t="s">
        <v>88</v>
      </c>
      <c r="AW110" s="12" t="s">
        <v>38</v>
      </c>
      <c r="AX110" s="12" t="s">
        <v>86</v>
      </c>
      <c r="AY110" s="207" t="s">
        <v>142</v>
      </c>
    </row>
    <row r="111" spans="2:65" s="1" customFormat="1" ht="22.5" customHeight="1">
      <c r="B111" s="34"/>
      <c r="C111" s="174" t="s">
        <v>235</v>
      </c>
      <c r="D111" s="174" t="s">
        <v>147</v>
      </c>
      <c r="E111" s="175" t="s">
        <v>1066</v>
      </c>
      <c r="F111" s="176" t="s">
        <v>1067</v>
      </c>
      <c r="G111" s="177" t="s">
        <v>836</v>
      </c>
      <c r="H111" s="178">
        <v>0.75</v>
      </c>
      <c r="I111" s="179"/>
      <c r="J111" s="180">
        <f>ROUND(I111*H111,2)</f>
        <v>0</v>
      </c>
      <c r="K111" s="176" t="s">
        <v>151</v>
      </c>
      <c r="L111" s="38"/>
      <c r="M111" s="181" t="s">
        <v>19</v>
      </c>
      <c r="N111" s="182" t="s">
        <v>49</v>
      </c>
      <c r="O111" s="60"/>
      <c r="P111" s="183">
        <f>O111*H111</f>
        <v>0</v>
      </c>
      <c r="Q111" s="183">
        <v>0</v>
      </c>
      <c r="R111" s="183">
        <f>Q111*H111</f>
        <v>0</v>
      </c>
      <c r="S111" s="183">
        <v>0</v>
      </c>
      <c r="T111" s="184">
        <f>S111*H111</f>
        <v>0</v>
      </c>
      <c r="AR111" s="17" t="s">
        <v>152</v>
      </c>
      <c r="AT111" s="17" t="s">
        <v>147</v>
      </c>
      <c r="AU111" s="17" t="s">
        <v>88</v>
      </c>
      <c r="AY111" s="17" t="s">
        <v>142</v>
      </c>
      <c r="BE111" s="185">
        <f>IF(N111="základní",J111,0)</f>
        <v>0</v>
      </c>
      <c r="BF111" s="185">
        <f>IF(N111="snížená",J111,0)</f>
        <v>0</v>
      </c>
      <c r="BG111" s="185">
        <f>IF(N111="zákl. přenesená",J111,0)</f>
        <v>0</v>
      </c>
      <c r="BH111" s="185">
        <f>IF(N111="sníž. přenesená",J111,0)</f>
        <v>0</v>
      </c>
      <c r="BI111" s="185">
        <f>IF(N111="nulová",J111,0)</f>
        <v>0</v>
      </c>
      <c r="BJ111" s="17" t="s">
        <v>86</v>
      </c>
      <c r="BK111" s="185">
        <f>ROUND(I111*H111,2)</f>
        <v>0</v>
      </c>
      <c r="BL111" s="17" t="s">
        <v>152</v>
      </c>
      <c r="BM111" s="17" t="s">
        <v>1068</v>
      </c>
    </row>
    <row r="112" spans="2:47" s="1" customFormat="1" ht="48.75">
      <c r="B112" s="34"/>
      <c r="C112" s="35"/>
      <c r="D112" s="188" t="s">
        <v>214</v>
      </c>
      <c r="E112" s="35"/>
      <c r="F112" s="230" t="s">
        <v>1069</v>
      </c>
      <c r="G112" s="35"/>
      <c r="H112" s="35"/>
      <c r="I112" s="103"/>
      <c r="J112" s="35"/>
      <c r="K112" s="35"/>
      <c r="L112" s="38"/>
      <c r="M112" s="231"/>
      <c r="N112" s="60"/>
      <c r="O112" s="60"/>
      <c r="P112" s="60"/>
      <c r="Q112" s="60"/>
      <c r="R112" s="60"/>
      <c r="S112" s="60"/>
      <c r="T112" s="61"/>
      <c r="AT112" s="17" t="s">
        <v>214</v>
      </c>
      <c r="AU112" s="17" t="s">
        <v>88</v>
      </c>
    </row>
    <row r="113" spans="2:51" s="11" customFormat="1" ht="11.25">
      <c r="B113" s="186"/>
      <c r="C113" s="187"/>
      <c r="D113" s="188" t="s">
        <v>155</v>
      </c>
      <c r="E113" s="189" t="s">
        <v>19</v>
      </c>
      <c r="F113" s="190" t="s">
        <v>1048</v>
      </c>
      <c r="G113" s="187"/>
      <c r="H113" s="189" t="s">
        <v>19</v>
      </c>
      <c r="I113" s="191"/>
      <c r="J113" s="187"/>
      <c r="K113" s="187"/>
      <c r="L113" s="192"/>
      <c r="M113" s="193"/>
      <c r="N113" s="194"/>
      <c r="O113" s="194"/>
      <c r="P113" s="194"/>
      <c r="Q113" s="194"/>
      <c r="R113" s="194"/>
      <c r="S113" s="194"/>
      <c r="T113" s="195"/>
      <c r="AT113" s="196" t="s">
        <v>155</v>
      </c>
      <c r="AU113" s="196" t="s">
        <v>88</v>
      </c>
      <c r="AV113" s="11" t="s">
        <v>86</v>
      </c>
      <c r="AW113" s="11" t="s">
        <v>38</v>
      </c>
      <c r="AX113" s="11" t="s">
        <v>78</v>
      </c>
      <c r="AY113" s="196" t="s">
        <v>142</v>
      </c>
    </row>
    <row r="114" spans="2:51" s="11" customFormat="1" ht="11.25">
      <c r="B114" s="186"/>
      <c r="C114" s="187"/>
      <c r="D114" s="188" t="s">
        <v>155</v>
      </c>
      <c r="E114" s="189" t="s">
        <v>19</v>
      </c>
      <c r="F114" s="190" t="s">
        <v>1070</v>
      </c>
      <c r="G114" s="187"/>
      <c r="H114" s="189" t="s">
        <v>19</v>
      </c>
      <c r="I114" s="191"/>
      <c r="J114" s="187"/>
      <c r="K114" s="187"/>
      <c r="L114" s="192"/>
      <c r="M114" s="193"/>
      <c r="N114" s="194"/>
      <c r="O114" s="194"/>
      <c r="P114" s="194"/>
      <c r="Q114" s="194"/>
      <c r="R114" s="194"/>
      <c r="S114" s="194"/>
      <c r="T114" s="195"/>
      <c r="AT114" s="196" t="s">
        <v>155</v>
      </c>
      <c r="AU114" s="196" t="s">
        <v>88</v>
      </c>
      <c r="AV114" s="11" t="s">
        <v>86</v>
      </c>
      <c r="AW114" s="11" t="s">
        <v>38</v>
      </c>
      <c r="AX114" s="11" t="s">
        <v>78</v>
      </c>
      <c r="AY114" s="196" t="s">
        <v>142</v>
      </c>
    </row>
    <row r="115" spans="2:51" s="12" customFormat="1" ht="11.25">
      <c r="B115" s="197"/>
      <c r="C115" s="198"/>
      <c r="D115" s="188" t="s">
        <v>155</v>
      </c>
      <c r="E115" s="199" t="s">
        <v>19</v>
      </c>
      <c r="F115" s="200" t="s">
        <v>1071</v>
      </c>
      <c r="G115" s="198"/>
      <c r="H115" s="201">
        <v>0.75</v>
      </c>
      <c r="I115" s="202"/>
      <c r="J115" s="198"/>
      <c r="K115" s="198"/>
      <c r="L115" s="203"/>
      <c r="M115" s="204"/>
      <c r="N115" s="205"/>
      <c r="O115" s="205"/>
      <c r="P115" s="205"/>
      <c r="Q115" s="205"/>
      <c r="R115" s="205"/>
      <c r="S115" s="205"/>
      <c r="T115" s="206"/>
      <c r="AT115" s="207" t="s">
        <v>155</v>
      </c>
      <c r="AU115" s="207" t="s">
        <v>88</v>
      </c>
      <c r="AV115" s="12" t="s">
        <v>88</v>
      </c>
      <c r="AW115" s="12" t="s">
        <v>38</v>
      </c>
      <c r="AX115" s="12" t="s">
        <v>86</v>
      </c>
      <c r="AY115" s="207" t="s">
        <v>142</v>
      </c>
    </row>
    <row r="116" spans="2:65" s="1" customFormat="1" ht="22.5" customHeight="1">
      <c r="B116" s="34"/>
      <c r="C116" s="174" t="s">
        <v>143</v>
      </c>
      <c r="D116" s="174" t="s">
        <v>147</v>
      </c>
      <c r="E116" s="175" t="s">
        <v>1072</v>
      </c>
      <c r="F116" s="176" t="s">
        <v>1073</v>
      </c>
      <c r="G116" s="177" t="s">
        <v>836</v>
      </c>
      <c r="H116" s="178">
        <v>0.75</v>
      </c>
      <c r="I116" s="179"/>
      <c r="J116" s="180">
        <f>ROUND(I116*H116,2)</f>
        <v>0</v>
      </c>
      <c r="K116" s="176" t="s">
        <v>151</v>
      </c>
      <c r="L116" s="38"/>
      <c r="M116" s="181" t="s">
        <v>19</v>
      </c>
      <c r="N116" s="182" t="s">
        <v>49</v>
      </c>
      <c r="O116" s="60"/>
      <c r="P116" s="183">
        <f>O116*H116</f>
        <v>0</v>
      </c>
      <c r="Q116" s="183">
        <v>0</v>
      </c>
      <c r="R116" s="183">
        <f>Q116*H116</f>
        <v>0</v>
      </c>
      <c r="S116" s="183">
        <v>0</v>
      </c>
      <c r="T116" s="184">
        <f>S116*H116</f>
        <v>0</v>
      </c>
      <c r="AR116" s="17" t="s">
        <v>152</v>
      </c>
      <c r="AT116" s="17" t="s">
        <v>147</v>
      </c>
      <c r="AU116" s="17" t="s">
        <v>88</v>
      </c>
      <c r="AY116" s="17" t="s">
        <v>142</v>
      </c>
      <c r="BE116" s="185">
        <f>IF(N116="základní",J116,0)</f>
        <v>0</v>
      </c>
      <c r="BF116" s="185">
        <f>IF(N116="snížená",J116,0)</f>
        <v>0</v>
      </c>
      <c r="BG116" s="185">
        <f>IF(N116="zákl. přenesená",J116,0)</f>
        <v>0</v>
      </c>
      <c r="BH116" s="185">
        <f>IF(N116="sníž. přenesená",J116,0)</f>
        <v>0</v>
      </c>
      <c r="BI116" s="185">
        <f>IF(N116="nulová",J116,0)</f>
        <v>0</v>
      </c>
      <c r="BJ116" s="17" t="s">
        <v>86</v>
      </c>
      <c r="BK116" s="185">
        <f>ROUND(I116*H116,2)</f>
        <v>0</v>
      </c>
      <c r="BL116" s="17" t="s">
        <v>152</v>
      </c>
      <c r="BM116" s="17" t="s">
        <v>1074</v>
      </c>
    </row>
    <row r="117" spans="2:47" s="1" customFormat="1" ht="48.75">
      <c r="B117" s="34"/>
      <c r="C117" s="35"/>
      <c r="D117" s="188" t="s">
        <v>214</v>
      </c>
      <c r="E117" s="35"/>
      <c r="F117" s="230" t="s">
        <v>1075</v>
      </c>
      <c r="G117" s="35"/>
      <c r="H117" s="35"/>
      <c r="I117" s="103"/>
      <c r="J117" s="35"/>
      <c r="K117" s="35"/>
      <c r="L117" s="38"/>
      <c r="M117" s="231"/>
      <c r="N117" s="60"/>
      <c r="O117" s="60"/>
      <c r="P117" s="60"/>
      <c r="Q117" s="60"/>
      <c r="R117" s="60"/>
      <c r="S117" s="60"/>
      <c r="T117" s="61"/>
      <c r="AT117" s="17" t="s">
        <v>214</v>
      </c>
      <c r="AU117" s="17" t="s">
        <v>88</v>
      </c>
    </row>
    <row r="118" spans="2:65" s="1" customFormat="1" ht="16.5" customHeight="1">
      <c r="B118" s="34"/>
      <c r="C118" s="174" t="s">
        <v>248</v>
      </c>
      <c r="D118" s="174" t="s">
        <v>147</v>
      </c>
      <c r="E118" s="175" t="s">
        <v>1076</v>
      </c>
      <c r="F118" s="176" t="s">
        <v>1077</v>
      </c>
      <c r="G118" s="177" t="s">
        <v>836</v>
      </c>
      <c r="H118" s="178">
        <v>0.75</v>
      </c>
      <c r="I118" s="179"/>
      <c r="J118" s="180">
        <f>ROUND(I118*H118,2)</f>
        <v>0</v>
      </c>
      <c r="K118" s="176" t="s">
        <v>151</v>
      </c>
      <c r="L118" s="38"/>
      <c r="M118" s="181" t="s">
        <v>19</v>
      </c>
      <c r="N118" s="182" t="s">
        <v>49</v>
      </c>
      <c r="O118" s="60"/>
      <c r="P118" s="183">
        <f>O118*H118</f>
        <v>0</v>
      </c>
      <c r="Q118" s="183">
        <v>0</v>
      </c>
      <c r="R118" s="183">
        <f>Q118*H118</f>
        <v>0</v>
      </c>
      <c r="S118" s="183">
        <v>0</v>
      </c>
      <c r="T118" s="184">
        <f>S118*H118</f>
        <v>0</v>
      </c>
      <c r="AR118" s="17" t="s">
        <v>152</v>
      </c>
      <c r="AT118" s="17" t="s">
        <v>147</v>
      </c>
      <c r="AU118" s="17" t="s">
        <v>88</v>
      </c>
      <c r="AY118" s="17" t="s">
        <v>142</v>
      </c>
      <c r="BE118" s="185">
        <f>IF(N118="základní",J118,0)</f>
        <v>0</v>
      </c>
      <c r="BF118" s="185">
        <f>IF(N118="snížená",J118,0)</f>
        <v>0</v>
      </c>
      <c r="BG118" s="185">
        <f>IF(N118="zákl. přenesená",J118,0)</f>
        <v>0</v>
      </c>
      <c r="BH118" s="185">
        <f>IF(N118="sníž. přenesená",J118,0)</f>
        <v>0</v>
      </c>
      <c r="BI118" s="185">
        <f>IF(N118="nulová",J118,0)</f>
        <v>0</v>
      </c>
      <c r="BJ118" s="17" t="s">
        <v>86</v>
      </c>
      <c r="BK118" s="185">
        <f>ROUND(I118*H118,2)</f>
        <v>0</v>
      </c>
      <c r="BL118" s="17" t="s">
        <v>152</v>
      </c>
      <c r="BM118" s="17" t="s">
        <v>1078</v>
      </c>
    </row>
    <row r="119" spans="2:47" s="1" customFormat="1" ht="107.25">
      <c r="B119" s="34"/>
      <c r="C119" s="35"/>
      <c r="D119" s="188" t="s">
        <v>214</v>
      </c>
      <c r="E119" s="35"/>
      <c r="F119" s="230" t="s">
        <v>1079</v>
      </c>
      <c r="G119" s="35"/>
      <c r="H119" s="35"/>
      <c r="I119" s="103"/>
      <c r="J119" s="35"/>
      <c r="K119" s="35"/>
      <c r="L119" s="38"/>
      <c r="M119" s="231"/>
      <c r="N119" s="60"/>
      <c r="O119" s="60"/>
      <c r="P119" s="60"/>
      <c r="Q119" s="60"/>
      <c r="R119" s="60"/>
      <c r="S119" s="60"/>
      <c r="T119" s="61"/>
      <c r="AT119" s="17" t="s">
        <v>214</v>
      </c>
      <c r="AU119" s="17" t="s">
        <v>88</v>
      </c>
    </row>
    <row r="120" spans="2:65" s="1" customFormat="1" ht="22.5" customHeight="1">
      <c r="B120" s="34"/>
      <c r="C120" s="174" t="s">
        <v>252</v>
      </c>
      <c r="D120" s="174" t="s">
        <v>147</v>
      </c>
      <c r="E120" s="175" t="s">
        <v>1080</v>
      </c>
      <c r="F120" s="176" t="s">
        <v>1081</v>
      </c>
      <c r="G120" s="177" t="s">
        <v>836</v>
      </c>
      <c r="H120" s="178">
        <v>0.75</v>
      </c>
      <c r="I120" s="179"/>
      <c r="J120" s="180">
        <f>ROUND(I120*H120,2)</f>
        <v>0</v>
      </c>
      <c r="K120" s="176" t="s">
        <v>151</v>
      </c>
      <c r="L120" s="38"/>
      <c r="M120" s="181" t="s">
        <v>19</v>
      </c>
      <c r="N120" s="182" t="s">
        <v>49</v>
      </c>
      <c r="O120" s="60"/>
      <c r="P120" s="183">
        <f>O120*H120</f>
        <v>0</v>
      </c>
      <c r="Q120" s="183">
        <v>0</v>
      </c>
      <c r="R120" s="183">
        <f>Q120*H120</f>
        <v>0</v>
      </c>
      <c r="S120" s="183">
        <v>0</v>
      </c>
      <c r="T120" s="184">
        <f>S120*H120</f>
        <v>0</v>
      </c>
      <c r="AR120" s="17" t="s">
        <v>152</v>
      </c>
      <c r="AT120" s="17" t="s">
        <v>147</v>
      </c>
      <c r="AU120" s="17" t="s">
        <v>88</v>
      </c>
      <c r="AY120" s="17" t="s">
        <v>142</v>
      </c>
      <c r="BE120" s="185">
        <f>IF(N120="základní",J120,0)</f>
        <v>0</v>
      </c>
      <c r="BF120" s="185">
        <f>IF(N120="snížená",J120,0)</f>
        <v>0</v>
      </c>
      <c r="BG120" s="185">
        <f>IF(N120="zákl. přenesená",J120,0)</f>
        <v>0</v>
      </c>
      <c r="BH120" s="185">
        <f>IF(N120="sníž. přenesená",J120,0)</f>
        <v>0</v>
      </c>
      <c r="BI120" s="185">
        <f>IF(N120="nulová",J120,0)</f>
        <v>0</v>
      </c>
      <c r="BJ120" s="17" t="s">
        <v>86</v>
      </c>
      <c r="BK120" s="185">
        <f>ROUND(I120*H120,2)</f>
        <v>0</v>
      </c>
      <c r="BL120" s="17" t="s">
        <v>152</v>
      </c>
      <c r="BM120" s="17" t="s">
        <v>1082</v>
      </c>
    </row>
    <row r="121" spans="2:65" s="1" customFormat="1" ht="22.5" customHeight="1">
      <c r="B121" s="34"/>
      <c r="C121" s="174" t="s">
        <v>263</v>
      </c>
      <c r="D121" s="174" t="s">
        <v>147</v>
      </c>
      <c r="E121" s="175" t="s">
        <v>1083</v>
      </c>
      <c r="F121" s="176" t="s">
        <v>1084</v>
      </c>
      <c r="G121" s="177" t="s">
        <v>836</v>
      </c>
      <c r="H121" s="178">
        <v>0.75</v>
      </c>
      <c r="I121" s="179"/>
      <c r="J121" s="180">
        <f>ROUND(I121*H121,2)</f>
        <v>0</v>
      </c>
      <c r="K121" s="176" t="s">
        <v>151</v>
      </c>
      <c r="L121" s="38"/>
      <c r="M121" s="181" t="s">
        <v>19</v>
      </c>
      <c r="N121" s="182" t="s">
        <v>49</v>
      </c>
      <c r="O121" s="60"/>
      <c r="P121" s="183">
        <f>O121*H121</f>
        <v>0</v>
      </c>
      <c r="Q121" s="183">
        <v>0</v>
      </c>
      <c r="R121" s="183">
        <f>Q121*H121</f>
        <v>0</v>
      </c>
      <c r="S121" s="183">
        <v>0</v>
      </c>
      <c r="T121" s="184">
        <f>S121*H121</f>
        <v>0</v>
      </c>
      <c r="AR121" s="17" t="s">
        <v>152</v>
      </c>
      <c r="AT121" s="17" t="s">
        <v>147</v>
      </c>
      <c r="AU121" s="17" t="s">
        <v>88</v>
      </c>
      <c r="AY121" s="17" t="s">
        <v>142</v>
      </c>
      <c r="BE121" s="185">
        <f>IF(N121="základní",J121,0)</f>
        <v>0</v>
      </c>
      <c r="BF121" s="185">
        <f>IF(N121="snížená",J121,0)</f>
        <v>0</v>
      </c>
      <c r="BG121" s="185">
        <f>IF(N121="zákl. přenesená",J121,0)</f>
        <v>0</v>
      </c>
      <c r="BH121" s="185">
        <f>IF(N121="sníž. přenesená",J121,0)</f>
        <v>0</v>
      </c>
      <c r="BI121" s="185">
        <f>IF(N121="nulová",J121,0)</f>
        <v>0</v>
      </c>
      <c r="BJ121" s="17" t="s">
        <v>86</v>
      </c>
      <c r="BK121" s="185">
        <f>ROUND(I121*H121,2)</f>
        <v>0</v>
      </c>
      <c r="BL121" s="17" t="s">
        <v>152</v>
      </c>
      <c r="BM121" s="17" t="s">
        <v>1085</v>
      </c>
    </row>
    <row r="122" spans="2:65" s="1" customFormat="1" ht="22.5" customHeight="1">
      <c r="B122" s="34"/>
      <c r="C122" s="174" t="s">
        <v>268</v>
      </c>
      <c r="D122" s="174" t="s">
        <v>147</v>
      </c>
      <c r="E122" s="175" t="s">
        <v>1086</v>
      </c>
      <c r="F122" s="176" t="s">
        <v>1087</v>
      </c>
      <c r="G122" s="177" t="s">
        <v>836</v>
      </c>
      <c r="H122" s="178">
        <v>0.75</v>
      </c>
      <c r="I122" s="179"/>
      <c r="J122" s="180">
        <f>ROUND(I122*H122,2)</f>
        <v>0</v>
      </c>
      <c r="K122" s="176" t="s">
        <v>151</v>
      </c>
      <c r="L122" s="38"/>
      <c r="M122" s="181" t="s">
        <v>19</v>
      </c>
      <c r="N122" s="182" t="s">
        <v>49</v>
      </c>
      <c r="O122" s="60"/>
      <c r="P122" s="183">
        <f>O122*H122</f>
        <v>0</v>
      </c>
      <c r="Q122" s="183">
        <v>0</v>
      </c>
      <c r="R122" s="183">
        <f>Q122*H122</f>
        <v>0</v>
      </c>
      <c r="S122" s="183">
        <v>0</v>
      </c>
      <c r="T122" s="184">
        <f>S122*H122</f>
        <v>0</v>
      </c>
      <c r="AR122" s="17" t="s">
        <v>152</v>
      </c>
      <c r="AT122" s="17" t="s">
        <v>147</v>
      </c>
      <c r="AU122" s="17" t="s">
        <v>88</v>
      </c>
      <c r="AY122" s="17" t="s">
        <v>142</v>
      </c>
      <c r="BE122" s="185">
        <f>IF(N122="základní",J122,0)</f>
        <v>0</v>
      </c>
      <c r="BF122" s="185">
        <f>IF(N122="snížená",J122,0)</f>
        <v>0</v>
      </c>
      <c r="BG122" s="185">
        <f>IF(N122="zákl. přenesená",J122,0)</f>
        <v>0</v>
      </c>
      <c r="BH122" s="185">
        <f>IF(N122="sníž. přenesená",J122,0)</f>
        <v>0</v>
      </c>
      <c r="BI122" s="185">
        <f>IF(N122="nulová",J122,0)</f>
        <v>0</v>
      </c>
      <c r="BJ122" s="17" t="s">
        <v>86</v>
      </c>
      <c r="BK122" s="185">
        <f>ROUND(I122*H122,2)</f>
        <v>0</v>
      </c>
      <c r="BL122" s="17" t="s">
        <v>152</v>
      </c>
      <c r="BM122" s="17" t="s">
        <v>1088</v>
      </c>
    </row>
    <row r="123" spans="2:47" s="1" customFormat="1" ht="321.75">
      <c r="B123" s="34"/>
      <c r="C123" s="35"/>
      <c r="D123" s="188" t="s">
        <v>214</v>
      </c>
      <c r="E123" s="35"/>
      <c r="F123" s="230" t="s">
        <v>1089</v>
      </c>
      <c r="G123" s="35"/>
      <c r="H123" s="35"/>
      <c r="I123" s="103"/>
      <c r="J123" s="35"/>
      <c r="K123" s="35"/>
      <c r="L123" s="38"/>
      <c r="M123" s="231"/>
      <c r="N123" s="60"/>
      <c r="O123" s="60"/>
      <c r="P123" s="60"/>
      <c r="Q123" s="60"/>
      <c r="R123" s="60"/>
      <c r="S123" s="60"/>
      <c r="T123" s="61"/>
      <c r="AT123" s="17" t="s">
        <v>214</v>
      </c>
      <c r="AU123" s="17" t="s">
        <v>88</v>
      </c>
    </row>
    <row r="124" spans="2:47" s="1" customFormat="1" ht="19.5">
      <c r="B124" s="34"/>
      <c r="C124" s="35"/>
      <c r="D124" s="188" t="s">
        <v>216</v>
      </c>
      <c r="E124" s="35"/>
      <c r="F124" s="230" t="s">
        <v>1090</v>
      </c>
      <c r="G124" s="35"/>
      <c r="H124" s="35"/>
      <c r="I124" s="103"/>
      <c r="J124" s="35"/>
      <c r="K124" s="35"/>
      <c r="L124" s="38"/>
      <c r="M124" s="231"/>
      <c r="N124" s="60"/>
      <c r="O124" s="60"/>
      <c r="P124" s="60"/>
      <c r="Q124" s="60"/>
      <c r="R124" s="60"/>
      <c r="S124" s="60"/>
      <c r="T124" s="61"/>
      <c r="AT124" s="17" t="s">
        <v>216</v>
      </c>
      <c r="AU124" s="17" t="s">
        <v>88</v>
      </c>
    </row>
    <row r="125" spans="2:65" s="1" customFormat="1" ht="22.5" customHeight="1">
      <c r="B125" s="34"/>
      <c r="C125" s="174" t="s">
        <v>272</v>
      </c>
      <c r="D125" s="174" t="s">
        <v>147</v>
      </c>
      <c r="E125" s="175" t="s">
        <v>1091</v>
      </c>
      <c r="F125" s="176" t="s">
        <v>1092</v>
      </c>
      <c r="G125" s="177" t="s">
        <v>836</v>
      </c>
      <c r="H125" s="178">
        <v>0.75</v>
      </c>
      <c r="I125" s="179"/>
      <c r="J125" s="180">
        <f>ROUND(I125*H125,2)</f>
        <v>0</v>
      </c>
      <c r="K125" s="176" t="s">
        <v>151</v>
      </c>
      <c r="L125" s="38"/>
      <c r="M125" s="181" t="s">
        <v>19</v>
      </c>
      <c r="N125" s="182" t="s">
        <v>49</v>
      </c>
      <c r="O125" s="60"/>
      <c r="P125" s="183">
        <f>O125*H125</f>
        <v>0</v>
      </c>
      <c r="Q125" s="183">
        <v>0</v>
      </c>
      <c r="R125" s="183">
        <f>Q125*H125</f>
        <v>0</v>
      </c>
      <c r="S125" s="183">
        <v>0</v>
      </c>
      <c r="T125" s="184">
        <f>S125*H125</f>
        <v>0</v>
      </c>
      <c r="AR125" s="17" t="s">
        <v>152</v>
      </c>
      <c r="AT125" s="17" t="s">
        <v>147</v>
      </c>
      <c r="AU125" s="17" t="s">
        <v>88</v>
      </c>
      <c r="AY125" s="17" t="s">
        <v>142</v>
      </c>
      <c r="BE125" s="185">
        <f>IF(N125="základní",J125,0)</f>
        <v>0</v>
      </c>
      <c r="BF125" s="185">
        <f>IF(N125="snížená",J125,0)</f>
        <v>0</v>
      </c>
      <c r="BG125" s="185">
        <f>IF(N125="zákl. přenesená",J125,0)</f>
        <v>0</v>
      </c>
      <c r="BH125" s="185">
        <f>IF(N125="sníž. přenesená",J125,0)</f>
        <v>0</v>
      </c>
      <c r="BI125" s="185">
        <f>IF(N125="nulová",J125,0)</f>
        <v>0</v>
      </c>
      <c r="BJ125" s="17" t="s">
        <v>86</v>
      </c>
      <c r="BK125" s="185">
        <f>ROUND(I125*H125,2)</f>
        <v>0</v>
      </c>
      <c r="BL125" s="17" t="s">
        <v>152</v>
      </c>
      <c r="BM125" s="17" t="s">
        <v>1093</v>
      </c>
    </row>
    <row r="126" spans="2:47" s="1" customFormat="1" ht="204.75">
      <c r="B126" s="34"/>
      <c r="C126" s="35"/>
      <c r="D126" s="188" t="s">
        <v>214</v>
      </c>
      <c r="E126" s="35"/>
      <c r="F126" s="230" t="s">
        <v>1094</v>
      </c>
      <c r="G126" s="35"/>
      <c r="H126" s="35"/>
      <c r="I126" s="103"/>
      <c r="J126" s="35"/>
      <c r="K126" s="35"/>
      <c r="L126" s="38"/>
      <c r="M126" s="231"/>
      <c r="N126" s="60"/>
      <c r="O126" s="60"/>
      <c r="P126" s="60"/>
      <c r="Q126" s="60"/>
      <c r="R126" s="60"/>
      <c r="S126" s="60"/>
      <c r="T126" s="61"/>
      <c r="AT126" s="17" t="s">
        <v>214</v>
      </c>
      <c r="AU126" s="17" t="s">
        <v>88</v>
      </c>
    </row>
    <row r="127" spans="2:65" s="1" customFormat="1" ht="22.5" customHeight="1">
      <c r="B127" s="34"/>
      <c r="C127" s="174" t="s">
        <v>277</v>
      </c>
      <c r="D127" s="174" t="s">
        <v>147</v>
      </c>
      <c r="E127" s="175" t="s">
        <v>1095</v>
      </c>
      <c r="F127" s="176" t="s">
        <v>1096</v>
      </c>
      <c r="G127" s="177" t="s">
        <v>150</v>
      </c>
      <c r="H127" s="178">
        <v>100</v>
      </c>
      <c r="I127" s="179"/>
      <c r="J127" s="180">
        <f>ROUND(I127*H127,2)</f>
        <v>0</v>
      </c>
      <c r="K127" s="176" t="s">
        <v>151</v>
      </c>
      <c r="L127" s="38"/>
      <c r="M127" s="181" t="s">
        <v>19</v>
      </c>
      <c r="N127" s="182" t="s">
        <v>49</v>
      </c>
      <c r="O127" s="60"/>
      <c r="P127" s="183">
        <f>O127*H127</f>
        <v>0</v>
      </c>
      <c r="Q127" s="183">
        <v>0</v>
      </c>
      <c r="R127" s="183">
        <f>Q127*H127</f>
        <v>0</v>
      </c>
      <c r="S127" s="183">
        <v>0</v>
      </c>
      <c r="T127" s="184">
        <f>S127*H127</f>
        <v>0</v>
      </c>
      <c r="AR127" s="17" t="s">
        <v>152</v>
      </c>
      <c r="AT127" s="17" t="s">
        <v>147</v>
      </c>
      <c r="AU127" s="17" t="s">
        <v>88</v>
      </c>
      <c r="AY127" s="17" t="s">
        <v>142</v>
      </c>
      <c r="BE127" s="185">
        <f>IF(N127="základní",J127,0)</f>
        <v>0</v>
      </c>
      <c r="BF127" s="185">
        <f>IF(N127="snížená",J127,0)</f>
        <v>0</v>
      </c>
      <c r="BG127" s="185">
        <f>IF(N127="zákl. přenesená",J127,0)</f>
        <v>0</v>
      </c>
      <c r="BH127" s="185">
        <f>IF(N127="sníž. přenesená",J127,0)</f>
        <v>0</v>
      </c>
      <c r="BI127" s="185">
        <f>IF(N127="nulová",J127,0)</f>
        <v>0</v>
      </c>
      <c r="BJ127" s="17" t="s">
        <v>86</v>
      </c>
      <c r="BK127" s="185">
        <f>ROUND(I127*H127,2)</f>
        <v>0</v>
      </c>
      <c r="BL127" s="17" t="s">
        <v>152</v>
      </c>
      <c r="BM127" s="17" t="s">
        <v>1097</v>
      </c>
    </row>
    <row r="128" spans="2:47" s="1" customFormat="1" ht="78">
      <c r="B128" s="34"/>
      <c r="C128" s="35"/>
      <c r="D128" s="188" t="s">
        <v>214</v>
      </c>
      <c r="E128" s="35"/>
      <c r="F128" s="230" t="s">
        <v>1098</v>
      </c>
      <c r="G128" s="35"/>
      <c r="H128" s="35"/>
      <c r="I128" s="103"/>
      <c r="J128" s="35"/>
      <c r="K128" s="35"/>
      <c r="L128" s="38"/>
      <c r="M128" s="231"/>
      <c r="N128" s="60"/>
      <c r="O128" s="60"/>
      <c r="P128" s="60"/>
      <c r="Q128" s="60"/>
      <c r="R128" s="60"/>
      <c r="S128" s="60"/>
      <c r="T128" s="61"/>
      <c r="AT128" s="17" t="s">
        <v>214</v>
      </c>
      <c r="AU128" s="17" t="s">
        <v>88</v>
      </c>
    </row>
    <row r="129" spans="2:51" s="11" customFormat="1" ht="11.25">
      <c r="B129" s="186"/>
      <c r="C129" s="187"/>
      <c r="D129" s="188" t="s">
        <v>155</v>
      </c>
      <c r="E129" s="189" t="s">
        <v>19</v>
      </c>
      <c r="F129" s="190" t="s">
        <v>1099</v>
      </c>
      <c r="G129" s="187"/>
      <c r="H129" s="189" t="s">
        <v>19</v>
      </c>
      <c r="I129" s="191"/>
      <c r="J129" s="187"/>
      <c r="K129" s="187"/>
      <c r="L129" s="192"/>
      <c r="M129" s="193"/>
      <c r="N129" s="194"/>
      <c r="O129" s="194"/>
      <c r="P129" s="194"/>
      <c r="Q129" s="194"/>
      <c r="R129" s="194"/>
      <c r="S129" s="194"/>
      <c r="T129" s="195"/>
      <c r="AT129" s="196" t="s">
        <v>155</v>
      </c>
      <c r="AU129" s="196" t="s">
        <v>88</v>
      </c>
      <c r="AV129" s="11" t="s">
        <v>86</v>
      </c>
      <c r="AW129" s="11" t="s">
        <v>38</v>
      </c>
      <c r="AX129" s="11" t="s">
        <v>78</v>
      </c>
      <c r="AY129" s="196" t="s">
        <v>142</v>
      </c>
    </row>
    <row r="130" spans="2:51" s="12" customFormat="1" ht="11.25">
      <c r="B130" s="197"/>
      <c r="C130" s="198"/>
      <c r="D130" s="188" t="s">
        <v>155</v>
      </c>
      <c r="E130" s="199" t="s">
        <v>19</v>
      </c>
      <c r="F130" s="200" t="s">
        <v>1100</v>
      </c>
      <c r="G130" s="198"/>
      <c r="H130" s="201">
        <v>100</v>
      </c>
      <c r="I130" s="202"/>
      <c r="J130" s="198"/>
      <c r="K130" s="198"/>
      <c r="L130" s="203"/>
      <c r="M130" s="204"/>
      <c r="N130" s="205"/>
      <c r="O130" s="205"/>
      <c r="P130" s="205"/>
      <c r="Q130" s="205"/>
      <c r="R130" s="205"/>
      <c r="S130" s="205"/>
      <c r="T130" s="206"/>
      <c r="AT130" s="207" t="s">
        <v>155</v>
      </c>
      <c r="AU130" s="207" t="s">
        <v>88</v>
      </c>
      <c r="AV130" s="12" t="s">
        <v>88</v>
      </c>
      <c r="AW130" s="12" t="s">
        <v>38</v>
      </c>
      <c r="AX130" s="12" t="s">
        <v>86</v>
      </c>
      <c r="AY130" s="207" t="s">
        <v>142</v>
      </c>
    </row>
    <row r="131" spans="2:65" s="1" customFormat="1" ht="16.5" customHeight="1">
      <c r="B131" s="34"/>
      <c r="C131" s="174" t="s">
        <v>286</v>
      </c>
      <c r="D131" s="174" t="s">
        <v>147</v>
      </c>
      <c r="E131" s="175" t="s">
        <v>1101</v>
      </c>
      <c r="F131" s="176" t="s">
        <v>1102</v>
      </c>
      <c r="G131" s="177" t="s">
        <v>150</v>
      </c>
      <c r="H131" s="178">
        <v>100</v>
      </c>
      <c r="I131" s="179"/>
      <c r="J131" s="180">
        <f>ROUND(I131*H131,2)</f>
        <v>0</v>
      </c>
      <c r="K131" s="176" t="s">
        <v>151</v>
      </c>
      <c r="L131" s="38"/>
      <c r="M131" s="181" t="s">
        <v>19</v>
      </c>
      <c r="N131" s="182" t="s">
        <v>49</v>
      </c>
      <c r="O131" s="60"/>
      <c r="P131" s="183">
        <f>O131*H131</f>
        <v>0</v>
      </c>
      <c r="Q131" s="183">
        <v>0</v>
      </c>
      <c r="R131" s="183">
        <f>Q131*H131</f>
        <v>0</v>
      </c>
      <c r="S131" s="183">
        <v>0</v>
      </c>
      <c r="T131" s="184">
        <f>S131*H131</f>
        <v>0</v>
      </c>
      <c r="AR131" s="17" t="s">
        <v>152</v>
      </c>
      <c r="AT131" s="17" t="s">
        <v>147</v>
      </c>
      <c r="AU131" s="17" t="s">
        <v>88</v>
      </c>
      <c r="AY131" s="17" t="s">
        <v>142</v>
      </c>
      <c r="BE131" s="185">
        <f>IF(N131="základní",J131,0)</f>
        <v>0</v>
      </c>
      <c r="BF131" s="185">
        <f>IF(N131="snížená",J131,0)</f>
        <v>0</v>
      </c>
      <c r="BG131" s="185">
        <f>IF(N131="zákl. přenesená",J131,0)</f>
        <v>0</v>
      </c>
      <c r="BH131" s="185">
        <f>IF(N131="sníž. přenesená",J131,0)</f>
        <v>0</v>
      </c>
      <c r="BI131" s="185">
        <f>IF(N131="nulová",J131,0)</f>
        <v>0</v>
      </c>
      <c r="BJ131" s="17" t="s">
        <v>86</v>
      </c>
      <c r="BK131" s="185">
        <f>ROUND(I131*H131,2)</f>
        <v>0</v>
      </c>
      <c r="BL131" s="17" t="s">
        <v>152</v>
      </c>
      <c r="BM131" s="17" t="s">
        <v>1103</v>
      </c>
    </row>
    <row r="132" spans="2:47" s="1" customFormat="1" ht="107.25">
      <c r="B132" s="34"/>
      <c r="C132" s="35"/>
      <c r="D132" s="188" t="s">
        <v>214</v>
      </c>
      <c r="E132" s="35"/>
      <c r="F132" s="230" t="s">
        <v>1104</v>
      </c>
      <c r="G132" s="35"/>
      <c r="H132" s="35"/>
      <c r="I132" s="103"/>
      <c r="J132" s="35"/>
      <c r="K132" s="35"/>
      <c r="L132" s="38"/>
      <c r="M132" s="231"/>
      <c r="N132" s="60"/>
      <c r="O132" s="60"/>
      <c r="P132" s="60"/>
      <c r="Q132" s="60"/>
      <c r="R132" s="60"/>
      <c r="S132" s="60"/>
      <c r="T132" s="61"/>
      <c r="AT132" s="17" t="s">
        <v>214</v>
      </c>
      <c r="AU132" s="17" t="s">
        <v>88</v>
      </c>
    </row>
    <row r="133" spans="2:65" s="1" customFormat="1" ht="22.5" customHeight="1">
      <c r="B133" s="34"/>
      <c r="C133" s="174" t="s">
        <v>291</v>
      </c>
      <c r="D133" s="174" t="s">
        <v>147</v>
      </c>
      <c r="E133" s="175" t="s">
        <v>1105</v>
      </c>
      <c r="F133" s="176" t="s">
        <v>1106</v>
      </c>
      <c r="G133" s="177" t="s">
        <v>150</v>
      </c>
      <c r="H133" s="178">
        <v>100</v>
      </c>
      <c r="I133" s="179"/>
      <c r="J133" s="180">
        <f>ROUND(I133*H133,2)</f>
        <v>0</v>
      </c>
      <c r="K133" s="176" t="s">
        <v>151</v>
      </c>
      <c r="L133" s="38"/>
      <c r="M133" s="181" t="s">
        <v>19</v>
      </c>
      <c r="N133" s="182" t="s">
        <v>49</v>
      </c>
      <c r="O133" s="60"/>
      <c r="P133" s="183">
        <f>O133*H133</f>
        <v>0</v>
      </c>
      <c r="Q133" s="183">
        <v>0</v>
      </c>
      <c r="R133" s="183">
        <f>Q133*H133</f>
        <v>0</v>
      </c>
      <c r="S133" s="183">
        <v>0</v>
      </c>
      <c r="T133" s="184">
        <f>S133*H133</f>
        <v>0</v>
      </c>
      <c r="AR133" s="17" t="s">
        <v>152</v>
      </c>
      <c r="AT133" s="17" t="s">
        <v>147</v>
      </c>
      <c r="AU133" s="17" t="s">
        <v>88</v>
      </c>
      <c r="AY133" s="17" t="s">
        <v>142</v>
      </c>
      <c r="BE133" s="185">
        <f>IF(N133="základní",J133,0)</f>
        <v>0</v>
      </c>
      <c r="BF133" s="185">
        <f>IF(N133="snížená",J133,0)</f>
        <v>0</v>
      </c>
      <c r="BG133" s="185">
        <f>IF(N133="zákl. přenesená",J133,0)</f>
        <v>0</v>
      </c>
      <c r="BH133" s="185">
        <f>IF(N133="sníž. přenesená",J133,0)</f>
        <v>0</v>
      </c>
      <c r="BI133" s="185">
        <f>IF(N133="nulová",J133,0)</f>
        <v>0</v>
      </c>
      <c r="BJ133" s="17" t="s">
        <v>86</v>
      </c>
      <c r="BK133" s="185">
        <f>ROUND(I133*H133,2)</f>
        <v>0</v>
      </c>
      <c r="BL133" s="17" t="s">
        <v>152</v>
      </c>
      <c r="BM133" s="17" t="s">
        <v>1107</v>
      </c>
    </row>
    <row r="134" spans="2:47" s="1" customFormat="1" ht="107.25">
      <c r="B134" s="34"/>
      <c r="C134" s="35"/>
      <c r="D134" s="188" t="s">
        <v>214</v>
      </c>
      <c r="E134" s="35"/>
      <c r="F134" s="230" t="s">
        <v>1108</v>
      </c>
      <c r="G134" s="35"/>
      <c r="H134" s="35"/>
      <c r="I134" s="103"/>
      <c r="J134" s="35"/>
      <c r="K134" s="35"/>
      <c r="L134" s="38"/>
      <c r="M134" s="231"/>
      <c r="N134" s="60"/>
      <c r="O134" s="60"/>
      <c r="P134" s="60"/>
      <c r="Q134" s="60"/>
      <c r="R134" s="60"/>
      <c r="S134" s="60"/>
      <c r="T134" s="61"/>
      <c r="AT134" s="17" t="s">
        <v>214</v>
      </c>
      <c r="AU134" s="17" t="s">
        <v>88</v>
      </c>
    </row>
    <row r="135" spans="2:65" s="1" customFormat="1" ht="16.5" customHeight="1">
      <c r="B135" s="34"/>
      <c r="C135" s="232" t="s">
        <v>8</v>
      </c>
      <c r="D135" s="232" t="s">
        <v>249</v>
      </c>
      <c r="E135" s="233" t="s">
        <v>1109</v>
      </c>
      <c r="F135" s="234" t="s">
        <v>1110</v>
      </c>
      <c r="G135" s="235" t="s">
        <v>1111</v>
      </c>
      <c r="H135" s="236">
        <v>3.5</v>
      </c>
      <c r="I135" s="237"/>
      <c r="J135" s="238">
        <f>ROUND(I135*H135,2)</f>
        <v>0</v>
      </c>
      <c r="K135" s="234" t="s">
        <v>151</v>
      </c>
      <c r="L135" s="239"/>
      <c r="M135" s="240" t="s">
        <v>19</v>
      </c>
      <c r="N135" s="241" t="s">
        <v>49</v>
      </c>
      <c r="O135" s="60"/>
      <c r="P135" s="183">
        <f>O135*H135</f>
        <v>0</v>
      </c>
      <c r="Q135" s="183">
        <v>0.001</v>
      </c>
      <c r="R135" s="183">
        <f>Q135*H135</f>
        <v>0.0035</v>
      </c>
      <c r="S135" s="183">
        <v>0</v>
      </c>
      <c r="T135" s="184">
        <f>S135*H135</f>
        <v>0</v>
      </c>
      <c r="AR135" s="17" t="s">
        <v>252</v>
      </c>
      <c r="AT135" s="17" t="s">
        <v>249</v>
      </c>
      <c r="AU135" s="17" t="s">
        <v>88</v>
      </c>
      <c r="AY135" s="17" t="s">
        <v>142</v>
      </c>
      <c r="BE135" s="185">
        <f>IF(N135="základní",J135,0)</f>
        <v>0</v>
      </c>
      <c r="BF135" s="185">
        <f>IF(N135="snížená",J135,0)</f>
        <v>0</v>
      </c>
      <c r="BG135" s="185">
        <f>IF(N135="zákl. přenesená",J135,0)</f>
        <v>0</v>
      </c>
      <c r="BH135" s="185">
        <f>IF(N135="sníž. přenesená",J135,0)</f>
        <v>0</v>
      </c>
      <c r="BI135" s="185">
        <f>IF(N135="nulová",J135,0)</f>
        <v>0</v>
      </c>
      <c r="BJ135" s="17" t="s">
        <v>86</v>
      </c>
      <c r="BK135" s="185">
        <f>ROUND(I135*H135,2)</f>
        <v>0</v>
      </c>
      <c r="BL135" s="17" t="s">
        <v>152</v>
      </c>
      <c r="BM135" s="17" t="s">
        <v>1112</v>
      </c>
    </row>
    <row r="136" spans="2:51" s="11" customFormat="1" ht="11.25">
      <c r="B136" s="186"/>
      <c r="C136" s="187"/>
      <c r="D136" s="188" t="s">
        <v>155</v>
      </c>
      <c r="E136" s="189" t="s">
        <v>19</v>
      </c>
      <c r="F136" s="190" t="s">
        <v>233</v>
      </c>
      <c r="G136" s="187"/>
      <c r="H136" s="189" t="s">
        <v>19</v>
      </c>
      <c r="I136" s="191"/>
      <c r="J136" s="187"/>
      <c r="K136" s="187"/>
      <c r="L136" s="192"/>
      <c r="M136" s="193"/>
      <c r="N136" s="194"/>
      <c r="O136" s="194"/>
      <c r="P136" s="194"/>
      <c r="Q136" s="194"/>
      <c r="R136" s="194"/>
      <c r="S136" s="194"/>
      <c r="T136" s="195"/>
      <c r="AT136" s="196" t="s">
        <v>155</v>
      </c>
      <c r="AU136" s="196" t="s">
        <v>88</v>
      </c>
      <c r="AV136" s="11" t="s">
        <v>86</v>
      </c>
      <c r="AW136" s="11" t="s">
        <v>38</v>
      </c>
      <c r="AX136" s="11" t="s">
        <v>78</v>
      </c>
      <c r="AY136" s="196" t="s">
        <v>142</v>
      </c>
    </row>
    <row r="137" spans="2:51" s="12" customFormat="1" ht="11.25">
      <c r="B137" s="197"/>
      <c r="C137" s="198"/>
      <c r="D137" s="188" t="s">
        <v>155</v>
      </c>
      <c r="E137" s="199" t="s">
        <v>19</v>
      </c>
      <c r="F137" s="200" t="s">
        <v>1113</v>
      </c>
      <c r="G137" s="198"/>
      <c r="H137" s="201">
        <v>3.5</v>
      </c>
      <c r="I137" s="202"/>
      <c r="J137" s="198"/>
      <c r="K137" s="198"/>
      <c r="L137" s="203"/>
      <c r="M137" s="204"/>
      <c r="N137" s="205"/>
      <c r="O137" s="205"/>
      <c r="P137" s="205"/>
      <c r="Q137" s="205"/>
      <c r="R137" s="205"/>
      <c r="S137" s="205"/>
      <c r="T137" s="206"/>
      <c r="AT137" s="207" t="s">
        <v>155</v>
      </c>
      <c r="AU137" s="207" t="s">
        <v>88</v>
      </c>
      <c r="AV137" s="12" t="s">
        <v>88</v>
      </c>
      <c r="AW137" s="12" t="s">
        <v>38</v>
      </c>
      <c r="AX137" s="12" t="s">
        <v>86</v>
      </c>
      <c r="AY137" s="207" t="s">
        <v>142</v>
      </c>
    </row>
    <row r="138" spans="2:63" s="10" customFormat="1" ht="22.9" customHeight="1">
      <c r="B138" s="158"/>
      <c r="C138" s="159"/>
      <c r="D138" s="160" t="s">
        <v>77</v>
      </c>
      <c r="E138" s="172" t="s">
        <v>235</v>
      </c>
      <c r="F138" s="172" t="s">
        <v>1114</v>
      </c>
      <c r="G138" s="159"/>
      <c r="H138" s="159"/>
      <c r="I138" s="162"/>
      <c r="J138" s="173">
        <f>BK138</f>
        <v>0</v>
      </c>
      <c r="K138" s="159"/>
      <c r="L138" s="164"/>
      <c r="M138" s="165"/>
      <c r="N138" s="166"/>
      <c r="O138" s="166"/>
      <c r="P138" s="167">
        <f>SUM(P139:P159)</f>
        <v>0</v>
      </c>
      <c r="Q138" s="166"/>
      <c r="R138" s="167">
        <f>SUM(R139:R159)</f>
        <v>32.89192774</v>
      </c>
      <c r="S138" s="166"/>
      <c r="T138" s="168">
        <f>SUM(T139:T159)</f>
        <v>0</v>
      </c>
      <c r="AR138" s="169" t="s">
        <v>86</v>
      </c>
      <c r="AT138" s="170" t="s">
        <v>77</v>
      </c>
      <c r="AU138" s="170" t="s">
        <v>86</v>
      </c>
      <c r="AY138" s="169" t="s">
        <v>142</v>
      </c>
      <c r="BK138" s="171">
        <f>SUM(BK139:BK159)</f>
        <v>0</v>
      </c>
    </row>
    <row r="139" spans="2:65" s="1" customFormat="1" ht="16.5" customHeight="1">
      <c r="B139" s="34"/>
      <c r="C139" s="174" t="s">
        <v>301</v>
      </c>
      <c r="D139" s="174" t="s">
        <v>147</v>
      </c>
      <c r="E139" s="175" t="s">
        <v>1115</v>
      </c>
      <c r="F139" s="176" t="s">
        <v>1116</v>
      </c>
      <c r="G139" s="177" t="s">
        <v>150</v>
      </c>
      <c r="H139" s="178">
        <v>10.879</v>
      </c>
      <c r="I139" s="179"/>
      <c r="J139" s="180">
        <f>ROUND(I139*H139,2)</f>
        <v>0</v>
      </c>
      <c r="K139" s="176" t="s">
        <v>151</v>
      </c>
      <c r="L139" s="38"/>
      <c r="M139" s="181" t="s">
        <v>19</v>
      </c>
      <c r="N139" s="182" t="s">
        <v>49</v>
      </c>
      <c r="O139" s="60"/>
      <c r="P139" s="183">
        <f>O139*H139</f>
        <v>0</v>
      </c>
      <c r="Q139" s="183">
        <v>0.18907</v>
      </c>
      <c r="R139" s="183">
        <f>Q139*H139</f>
        <v>2.05689253</v>
      </c>
      <c r="S139" s="183">
        <v>0</v>
      </c>
      <c r="T139" s="184">
        <f>S139*H139</f>
        <v>0</v>
      </c>
      <c r="AR139" s="17" t="s">
        <v>152</v>
      </c>
      <c r="AT139" s="17" t="s">
        <v>147</v>
      </c>
      <c r="AU139" s="17" t="s">
        <v>88</v>
      </c>
      <c r="AY139" s="17" t="s">
        <v>142</v>
      </c>
      <c r="BE139" s="185">
        <f>IF(N139="základní",J139,0)</f>
        <v>0</v>
      </c>
      <c r="BF139" s="185">
        <f>IF(N139="snížená",J139,0)</f>
        <v>0</v>
      </c>
      <c r="BG139" s="185">
        <f>IF(N139="zákl. přenesená",J139,0)</f>
        <v>0</v>
      </c>
      <c r="BH139" s="185">
        <f>IF(N139="sníž. přenesená",J139,0)</f>
        <v>0</v>
      </c>
      <c r="BI139" s="185">
        <f>IF(N139="nulová",J139,0)</f>
        <v>0</v>
      </c>
      <c r="BJ139" s="17" t="s">
        <v>86</v>
      </c>
      <c r="BK139" s="185">
        <f>ROUND(I139*H139,2)</f>
        <v>0</v>
      </c>
      <c r="BL139" s="17" t="s">
        <v>152</v>
      </c>
      <c r="BM139" s="17" t="s">
        <v>1117</v>
      </c>
    </row>
    <row r="140" spans="2:51" s="11" customFormat="1" ht="11.25">
      <c r="B140" s="186"/>
      <c r="C140" s="187"/>
      <c r="D140" s="188" t="s">
        <v>155</v>
      </c>
      <c r="E140" s="189" t="s">
        <v>19</v>
      </c>
      <c r="F140" s="190" t="s">
        <v>233</v>
      </c>
      <c r="G140" s="187"/>
      <c r="H140" s="189" t="s">
        <v>19</v>
      </c>
      <c r="I140" s="191"/>
      <c r="J140" s="187"/>
      <c r="K140" s="187"/>
      <c r="L140" s="192"/>
      <c r="M140" s="193"/>
      <c r="N140" s="194"/>
      <c r="O140" s="194"/>
      <c r="P140" s="194"/>
      <c r="Q140" s="194"/>
      <c r="R140" s="194"/>
      <c r="S140" s="194"/>
      <c r="T140" s="195"/>
      <c r="AT140" s="196" t="s">
        <v>155</v>
      </c>
      <c r="AU140" s="196" t="s">
        <v>88</v>
      </c>
      <c r="AV140" s="11" t="s">
        <v>86</v>
      </c>
      <c r="AW140" s="11" t="s">
        <v>38</v>
      </c>
      <c r="AX140" s="11" t="s">
        <v>78</v>
      </c>
      <c r="AY140" s="196" t="s">
        <v>142</v>
      </c>
    </row>
    <row r="141" spans="2:51" s="12" customFormat="1" ht="11.25">
      <c r="B141" s="197"/>
      <c r="C141" s="198"/>
      <c r="D141" s="188" t="s">
        <v>155</v>
      </c>
      <c r="E141" s="199" t="s">
        <v>19</v>
      </c>
      <c r="F141" s="200" t="s">
        <v>1118</v>
      </c>
      <c r="G141" s="198"/>
      <c r="H141" s="201">
        <v>10.879</v>
      </c>
      <c r="I141" s="202"/>
      <c r="J141" s="198"/>
      <c r="K141" s="198"/>
      <c r="L141" s="203"/>
      <c r="M141" s="204"/>
      <c r="N141" s="205"/>
      <c r="O141" s="205"/>
      <c r="P141" s="205"/>
      <c r="Q141" s="205"/>
      <c r="R141" s="205"/>
      <c r="S141" s="205"/>
      <c r="T141" s="206"/>
      <c r="AT141" s="207" t="s">
        <v>155</v>
      </c>
      <c r="AU141" s="207" t="s">
        <v>88</v>
      </c>
      <c r="AV141" s="12" t="s">
        <v>88</v>
      </c>
      <c r="AW141" s="12" t="s">
        <v>38</v>
      </c>
      <c r="AX141" s="12" t="s">
        <v>86</v>
      </c>
      <c r="AY141" s="207" t="s">
        <v>142</v>
      </c>
    </row>
    <row r="142" spans="2:65" s="1" customFormat="1" ht="16.5" customHeight="1">
      <c r="B142" s="34"/>
      <c r="C142" s="174" t="s">
        <v>311</v>
      </c>
      <c r="D142" s="174" t="s">
        <v>147</v>
      </c>
      <c r="E142" s="175" t="s">
        <v>1119</v>
      </c>
      <c r="F142" s="176" t="s">
        <v>1120</v>
      </c>
      <c r="G142" s="177" t="s">
        <v>150</v>
      </c>
      <c r="H142" s="178">
        <v>10.879</v>
      </c>
      <c r="I142" s="179"/>
      <c r="J142" s="180">
        <f>ROUND(I142*H142,2)</f>
        <v>0</v>
      </c>
      <c r="K142" s="176" t="s">
        <v>151</v>
      </c>
      <c r="L142" s="38"/>
      <c r="M142" s="181" t="s">
        <v>19</v>
      </c>
      <c r="N142" s="182" t="s">
        <v>49</v>
      </c>
      <c r="O142" s="60"/>
      <c r="P142" s="183">
        <f>O142*H142</f>
        <v>0</v>
      </c>
      <c r="Q142" s="183">
        <v>0.27994</v>
      </c>
      <c r="R142" s="183">
        <f>Q142*H142</f>
        <v>3.04546726</v>
      </c>
      <c r="S142" s="183">
        <v>0</v>
      </c>
      <c r="T142" s="184">
        <f>S142*H142</f>
        <v>0</v>
      </c>
      <c r="AR142" s="17" t="s">
        <v>152</v>
      </c>
      <c r="AT142" s="17" t="s">
        <v>147</v>
      </c>
      <c r="AU142" s="17" t="s">
        <v>88</v>
      </c>
      <c r="AY142" s="17" t="s">
        <v>142</v>
      </c>
      <c r="BE142" s="185">
        <f>IF(N142="základní",J142,0)</f>
        <v>0</v>
      </c>
      <c r="BF142" s="185">
        <f>IF(N142="snížená",J142,0)</f>
        <v>0</v>
      </c>
      <c r="BG142" s="185">
        <f>IF(N142="zákl. přenesená",J142,0)</f>
        <v>0</v>
      </c>
      <c r="BH142" s="185">
        <f>IF(N142="sníž. přenesená",J142,0)</f>
        <v>0</v>
      </c>
      <c r="BI142" s="185">
        <f>IF(N142="nulová",J142,0)</f>
        <v>0</v>
      </c>
      <c r="BJ142" s="17" t="s">
        <v>86</v>
      </c>
      <c r="BK142" s="185">
        <f>ROUND(I142*H142,2)</f>
        <v>0</v>
      </c>
      <c r="BL142" s="17" t="s">
        <v>152</v>
      </c>
      <c r="BM142" s="17" t="s">
        <v>1121</v>
      </c>
    </row>
    <row r="143" spans="2:47" s="1" customFormat="1" ht="19.5">
      <c r="B143" s="34"/>
      <c r="C143" s="35"/>
      <c r="D143" s="188" t="s">
        <v>216</v>
      </c>
      <c r="E143" s="35"/>
      <c r="F143" s="230" t="s">
        <v>1122</v>
      </c>
      <c r="G143" s="35"/>
      <c r="H143" s="35"/>
      <c r="I143" s="103"/>
      <c r="J143" s="35"/>
      <c r="K143" s="35"/>
      <c r="L143" s="38"/>
      <c r="M143" s="231"/>
      <c r="N143" s="60"/>
      <c r="O143" s="60"/>
      <c r="P143" s="60"/>
      <c r="Q143" s="60"/>
      <c r="R143" s="60"/>
      <c r="S143" s="60"/>
      <c r="T143" s="61"/>
      <c r="AT143" s="17" t="s">
        <v>216</v>
      </c>
      <c r="AU143" s="17" t="s">
        <v>88</v>
      </c>
    </row>
    <row r="144" spans="2:51" s="11" customFormat="1" ht="11.25">
      <c r="B144" s="186"/>
      <c r="C144" s="187"/>
      <c r="D144" s="188" t="s">
        <v>155</v>
      </c>
      <c r="E144" s="189" t="s">
        <v>19</v>
      </c>
      <c r="F144" s="190" t="s">
        <v>233</v>
      </c>
      <c r="G144" s="187"/>
      <c r="H144" s="189" t="s">
        <v>19</v>
      </c>
      <c r="I144" s="191"/>
      <c r="J144" s="187"/>
      <c r="K144" s="187"/>
      <c r="L144" s="192"/>
      <c r="M144" s="193"/>
      <c r="N144" s="194"/>
      <c r="O144" s="194"/>
      <c r="P144" s="194"/>
      <c r="Q144" s="194"/>
      <c r="R144" s="194"/>
      <c r="S144" s="194"/>
      <c r="T144" s="195"/>
      <c r="AT144" s="196" t="s">
        <v>155</v>
      </c>
      <c r="AU144" s="196" t="s">
        <v>88</v>
      </c>
      <c r="AV144" s="11" t="s">
        <v>86</v>
      </c>
      <c r="AW144" s="11" t="s">
        <v>38</v>
      </c>
      <c r="AX144" s="11" t="s">
        <v>78</v>
      </c>
      <c r="AY144" s="196" t="s">
        <v>142</v>
      </c>
    </row>
    <row r="145" spans="2:51" s="12" customFormat="1" ht="11.25">
      <c r="B145" s="197"/>
      <c r="C145" s="198"/>
      <c r="D145" s="188" t="s">
        <v>155</v>
      </c>
      <c r="E145" s="199" t="s">
        <v>19</v>
      </c>
      <c r="F145" s="200" t="s">
        <v>1118</v>
      </c>
      <c r="G145" s="198"/>
      <c r="H145" s="201">
        <v>10.879</v>
      </c>
      <c r="I145" s="202"/>
      <c r="J145" s="198"/>
      <c r="K145" s="198"/>
      <c r="L145" s="203"/>
      <c r="M145" s="204"/>
      <c r="N145" s="205"/>
      <c r="O145" s="205"/>
      <c r="P145" s="205"/>
      <c r="Q145" s="205"/>
      <c r="R145" s="205"/>
      <c r="S145" s="205"/>
      <c r="T145" s="206"/>
      <c r="AT145" s="207" t="s">
        <v>155</v>
      </c>
      <c r="AU145" s="207" t="s">
        <v>88</v>
      </c>
      <c r="AV145" s="12" t="s">
        <v>88</v>
      </c>
      <c r="AW145" s="12" t="s">
        <v>38</v>
      </c>
      <c r="AX145" s="12" t="s">
        <v>86</v>
      </c>
      <c r="AY145" s="207" t="s">
        <v>142</v>
      </c>
    </row>
    <row r="146" spans="2:65" s="1" customFormat="1" ht="33.75" customHeight="1">
      <c r="B146" s="34"/>
      <c r="C146" s="174" t="s">
        <v>318</v>
      </c>
      <c r="D146" s="174" t="s">
        <v>147</v>
      </c>
      <c r="E146" s="175" t="s">
        <v>1123</v>
      </c>
      <c r="F146" s="176" t="s">
        <v>1124</v>
      </c>
      <c r="G146" s="177" t="s">
        <v>150</v>
      </c>
      <c r="H146" s="178">
        <v>10.879</v>
      </c>
      <c r="I146" s="179"/>
      <c r="J146" s="180">
        <f>ROUND(I146*H146,2)</f>
        <v>0</v>
      </c>
      <c r="K146" s="176" t="s">
        <v>151</v>
      </c>
      <c r="L146" s="38"/>
      <c r="M146" s="181" t="s">
        <v>19</v>
      </c>
      <c r="N146" s="182" t="s">
        <v>49</v>
      </c>
      <c r="O146" s="60"/>
      <c r="P146" s="183">
        <f>O146*H146</f>
        <v>0</v>
      </c>
      <c r="Q146" s="183">
        <v>0.08425</v>
      </c>
      <c r="R146" s="183">
        <f>Q146*H146</f>
        <v>0.91655575</v>
      </c>
      <c r="S146" s="183">
        <v>0</v>
      </c>
      <c r="T146" s="184">
        <f>S146*H146</f>
        <v>0</v>
      </c>
      <c r="AR146" s="17" t="s">
        <v>152</v>
      </c>
      <c r="AT146" s="17" t="s">
        <v>147</v>
      </c>
      <c r="AU146" s="17" t="s">
        <v>88</v>
      </c>
      <c r="AY146" s="17" t="s">
        <v>142</v>
      </c>
      <c r="BE146" s="185">
        <f>IF(N146="základní",J146,0)</f>
        <v>0</v>
      </c>
      <c r="BF146" s="185">
        <f>IF(N146="snížená",J146,0)</f>
        <v>0</v>
      </c>
      <c r="BG146" s="185">
        <f>IF(N146="zákl. přenesená",J146,0)</f>
        <v>0</v>
      </c>
      <c r="BH146" s="185">
        <f>IF(N146="sníž. přenesená",J146,0)</f>
        <v>0</v>
      </c>
      <c r="BI146" s="185">
        <f>IF(N146="nulová",J146,0)</f>
        <v>0</v>
      </c>
      <c r="BJ146" s="17" t="s">
        <v>86</v>
      </c>
      <c r="BK146" s="185">
        <f>ROUND(I146*H146,2)</f>
        <v>0</v>
      </c>
      <c r="BL146" s="17" t="s">
        <v>152</v>
      </c>
      <c r="BM146" s="17" t="s">
        <v>1125</v>
      </c>
    </row>
    <row r="147" spans="2:47" s="1" customFormat="1" ht="107.25">
      <c r="B147" s="34"/>
      <c r="C147" s="35"/>
      <c r="D147" s="188" t="s">
        <v>214</v>
      </c>
      <c r="E147" s="35"/>
      <c r="F147" s="230" t="s">
        <v>1126</v>
      </c>
      <c r="G147" s="35"/>
      <c r="H147" s="35"/>
      <c r="I147" s="103"/>
      <c r="J147" s="35"/>
      <c r="K147" s="35"/>
      <c r="L147" s="38"/>
      <c r="M147" s="231"/>
      <c r="N147" s="60"/>
      <c r="O147" s="60"/>
      <c r="P147" s="60"/>
      <c r="Q147" s="60"/>
      <c r="R147" s="60"/>
      <c r="S147" s="60"/>
      <c r="T147" s="61"/>
      <c r="AT147" s="17" t="s">
        <v>214</v>
      </c>
      <c r="AU147" s="17" t="s">
        <v>88</v>
      </c>
    </row>
    <row r="148" spans="2:65" s="1" customFormat="1" ht="16.5" customHeight="1">
      <c r="B148" s="34"/>
      <c r="C148" s="232" t="s">
        <v>322</v>
      </c>
      <c r="D148" s="232" t="s">
        <v>249</v>
      </c>
      <c r="E148" s="233" t="s">
        <v>1127</v>
      </c>
      <c r="F148" s="234" t="s">
        <v>1128</v>
      </c>
      <c r="G148" s="235" t="s">
        <v>150</v>
      </c>
      <c r="H148" s="236">
        <v>11.967</v>
      </c>
      <c r="I148" s="237"/>
      <c r="J148" s="238">
        <f>ROUND(I148*H148,2)</f>
        <v>0</v>
      </c>
      <c r="K148" s="234" t="s">
        <v>151</v>
      </c>
      <c r="L148" s="239"/>
      <c r="M148" s="240" t="s">
        <v>19</v>
      </c>
      <c r="N148" s="241" t="s">
        <v>49</v>
      </c>
      <c r="O148" s="60"/>
      <c r="P148" s="183">
        <f>O148*H148</f>
        <v>0</v>
      </c>
      <c r="Q148" s="183">
        <v>0.113</v>
      </c>
      <c r="R148" s="183">
        <f>Q148*H148</f>
        <v>1.352271</v>
      </c>
      <c r="S148" s="183">
        <v>0</v>
      </c>
      <c r="T148" s="184">
        <f>S148*H148</f>
        <v>0</v>
      </c>
      <c r="AR148" s="17" t="s">
        <v>252</v>
      </c>
      <c r="AT148" s="17" t="s">
        <v>249</v>
      </c>
      <c r="AU148" s="17" t="s">
        <v>88</v>
      </c>
      <c r="AY148" s="17" t="s">
        <v>142</v>
      </c>
      <c r="BE148" s="185">
        <f>IF(N148="základní",J148,0)</f>
        <v>0</v>
      </c>
      <c r="BF148" s="185">
        <f>IF(N148="snížená",J148,0)</f>
        <v>0</v>
      </c>
      <c r="BG148" s="185">
        <f>IF(N148="zákl. přenesená",J148,0)</f>
        <v>0</v>
      </c>
      <c r="BH148" s="185">
        <f>IF(N148="sníž. přenesená",J148,0)</f>
        <v>0</v>
      </c>
      <c r="BI148" s="185">
        <f>IF(N148="nulová",J148,0)</f>
        <v>0</v>
      </c>
      <c r="BJ148" s="17" t="s">
        <v>86</v>
      </c>
      <c r="BK148" s="185">
        <f>ROUND(I148*H148,2)</f>
        <v>0</v>
      </c>
      <c r="BL148" s="17" t="s">
        <v>152</v>
      </c>
      <c r="BM148" s="17" t="s">
        <v>1129</v>
      </c>
    </row>
    <row r="149" spans="2:51" s="12" customFormat="1" ht="11.25">
      <c r="B149" s="197"/>
      <c r="C149" s="198"/>
      <c r="D149" s="188" t="s">
        <v>155</v>
      </c>
      <c r="E149" s="198"/>
      <c r="F149" s="200" t="s">
        <v>1130</v>
      </c>
      <c r="G149" s="198"/>
      <c r="H149" s="201">
        <v>11.967</v>
      </c>
      <c r="I149" s="202"/>
      <c r="J149" s="198"/>
      <c r="K149" s="198"/>
      <c r="L149" s="203"/>
      <c r="M149" s="204"/>
      <c r="N149" s="205"/>
      <c r="O149" s="205"/>
      <c r="P149" s="205"/>
      <c r="Q149" s="205"/>
      <c r="R149" s="205"/>
      <c r="S149" s="205"/>
      <c r="T149" s="206"/>
      <c r="AT149" s="207" t="s">
        <v>155</v>
      </c>
      <c r="AU149" s="207" t="s">
        <v>88</v>
      </c>
      <c r="AV149" s="12" t="s">
        <v>88</v>
      </c>
      <c r="AW149" s="12" t="s">
        <v>4</v>
      </c>
      <c r="AX149" s="12" t="s">
        <v>86</v>
      </c>
      <c r="AY149" s="207" t="s">
        <v>142</v>
      </c>
    </row>
    <row r="150" spans="2:65" s="1" customFormat="1" ht="16.5" customHeight="1">
      <c r="B150" s="34"/>
      <c r="C150" s="174" t="s">
        <v>330</v>
      </c>
      <c r="D150" s="174" t="s">
        <v>147</v>
      </c>
      <c r="E150" s="175" t="s">
        <v>1131</v>
      </c>
      <c r="F150" s="176" t="s">
        <v>1116</v>
      </c>
      <c r="G150" s="177" t="s">
        <v>150</v>
      </c>
      <c r="H150" s="178">
        <v>81.16</v>
      </c>
      <c r="I150" s="179"/>
      <c r="J150" s="180">
        <f>ROUND(I150*H150,2)</f>
        <v>0</v>
      </c>
      <c r="K150" s="176" t="s">
        <v>151</v>
      </c>
      <c r="L150" s="38"/>
      <c r="M150" s="181" t="s">
        <v>19</v>
      </c>
      <c r="N150" s="182" t="s">
        <v>49</v>
      </c>
      <c r="O150" s="60"/>
      <c r="P150" s="183">
        <f>O150*H150</f>
        <v>0</v>
      </c>
      <c r="Q150" s="183">
        <v>0.18907</v>
      </c>
      <c r="R150" s="183">
        <f>Q150*H150</f>
        <v>15.344921199999998</v>
      </c>
      <c r="S150" s="183">
        <v>0</v>
      </c>
      <c r="T150" s="184">
        <f>S150*H150</f>
        <v>0</v>
      </c>
      <c r="AR150" s="17" t="s">
        <v>152</v>
      </c>
      <c r="AT150" s="17" t="s">
        <v>147</v>
      </c>
      <c r="AU150" s="17" t="s">
        <v>88</v>
      </c>
      <c r="AY150" s="17" t="s">
        <v>142</v>
      </c>
      <c r="BE150" s="185">
        <f>IF(N150="základní",J150,0)</f>
        <v>0</v>
      </c>
      <c r="BF150" s="185">
        <f>IF(N150="snížená",J150,0)</f>
        <v>0</v>
      </c>
      <c r="BG150" s="185">
        <f>IF(N150="zákl. přenesená",J150,0)</f>
        <v>0</v>
      </c>
      <c r="BH150" s="185">
        <f>IF(N150="sníž. přenesená",J150,0)</f>
        <v>0</v>
      </c>
      <c r="BI150" s="185">
        <f>IF(N150="nulová",J150,0)</f>
        <v>0</v>
      </c>
      <c r="BJ150" s="17" t="s">
        <v>86</v>
      </c>
      <c r="BK150" s="185">
        <f>ROUND(I150*H150,2)</f>
        <v>0</v>
      </c>
      <c r="BL150" s="17" t="s">
        <v>152</v>
      </c>
      <c r="BM150" s="17" t="s">
        <v>1132</v>
      </c>
    </row>
    <row r="151" spans="2:51" s="11" customFormat="1" ht="11.25">
      <c r="B151" s="186"/>
      <c r="C151" s="187"/>
      <c r="D151" s="188" t="s">
        <v>155</v>
      </c>
      <c r="E151" s="189" t="s">
        <v>19</v>
      </c>
      <c r="F151" s="190" t="s">
        <v>233</v>
      </c>
      <c r="G151" s="187"/>
      <c r="H151" s="189" t="s">
        <v>19</v>
      </c>
      <c r="I151" s="191"/>
      <c r="J151" s="187"/>
      <c r="K151" s="187"/>
      <c r="L151" s="192"/>
      <c r="M151" s="193"/>
      <c r="N151" s="194"/>
      <c r="O151" s="194"/>
      <c r="P151" s="194"/>
      <c r="Q151" s="194"/>
      <c r="R151" s="194"/>
      <c r="S151" s="194"/>
      <c r="T151" s="195"/>
      <c r="AT151" s="196" t="s">
        <v>155</v>
      </c>
      <c r="AU151" s="196" t="s">
        <v>88</v>
      </c>
      <c r="AV151" s="11" t="s">
        <v>86</v>
      </c>
      <c r="AW151" s="11" t="s">
        <v>38</v>
      </c>
      <c r="AX151" s="11" t="s">
        <v>78</v>
      </c>
      <c r="AY151" s="196" t="s">
        <v>142</v>
      </c>
    </row>
    <row r="152" spans="2:51" s="12" customFormat="1" ht="11.25">
      <c r="B152" s="197"/>
      <c r="C152" s="198"/>
      <c r="D152" s="188" t="s">
        <v>155</v>
      </c>
      <c r="E152" s="199" t="s">
        <v>19</v>
      </c>
      <c r="F152" s="200" t="s">
        <v>1133</v>
      </c>
      <c r="G152" s="198"/>
      <c r="H152" s="201">
        <v>81.16</v>
      </c>
      <c r="I152" s="202"/>
      <c r="J152" s="198"/>
      <c r="K152" s="198"/>
      <c r="L152" s="203"/>
      <c r="M152" s="204"/>
      <c r="N152" s="205"/>
      <c r="O152" s="205"/>
      <c r="P152" s="205"/>
      <c r="Q152" s="205"/>
      <c r="R152" s="205"/>
      <c r="S152" s="205"/>
      <c r="T152" s="206"/>
      <c r="AT152" s="207" t="s">
        <v>155</v>
      </c>
      <c r="AU152" s="207" t="s">
        <v>88</v>
      </c>
      <c r="AV152" s="12" t="s">
        <v>88</v>
      </c>
      <c r="AW152" s="12" t="s">
        <v>38</v>
      </c>
      <c r="AX152" s="12" t="s">
        <v>86</v>
      </c>
      <c r="AY152" s="207" t="s">
        <v>142</v>
      </c>
    </row>
    <row r="153" spans="2:65" s="1" customFormat="1" ht="33.75" customHeight="1">
      <c r="B153" s="34"/>
      <c r="C153" s="174" t="s">
        <v>7</v>
      </c>
      <c r="D153" s="174" t="s">
        <v>147</v>
      </c>
      <c r="E153" s="175" t="s">
        <v>1134</v>
      </c>
      <c r="F153" s="176" t="s">
        <v>1135</v>
      </c>
      <c r="G153" s="177" t="s">
        <v>150</v>
      </c>
      <c r="H153" s="178">
        <v>37.48</v>
      </c>
      <c r="I153" s="179"/>
      <c r="J153" s="180">
        <f>ROUND(I153*H153,2)</f>
        <v>0</v>
      </c>
      <c r="K153" s="176" t="s">
        <v>151</v>
      </c>
      <c r="L153" s="38"/>
      <c r="M153" s="181" t="s">
        <v>19</v>
      </c>
      <c r="N153" s="182" t="s">
        <v>49</v>
      </c>
      <c r="O153" s="60"/>
      <c r="P153" s="183">
        <f>O153*H153</f>
        <v>0</v>
      </c>
      <c r="Q153" s="183">
        <v>0.1461</v>
      </c>
      <c r="R153" s="183">
        <f>Q153*H153</f>
        <v>5.475828</v>
      </c>
      <c r="S153" s="183">
        <v>0</v>
      </c>
      <c r="T153" s="184">
        <f>S153*H153</f>
        <v>0</v>
      </c>
      <c r="AR153" s="17" t="s">
        <v>152</v>
      </c>
      <c r="AT153" s="17" t="s">
        <v>147</v>
      </c>
      <c r="AU153" s="17" t="s">
        <v>88</v>
      </c>
      <c r="AY153" s="17" t="s">
        <v>142</v>
      </c>
      <c r="BE153" s="185">
        <f>IF(N153="základní",J153,0)</f>
        <v>0</v>
      </c>
      <c r="BF153" s="185">
        <f>IF(N153="snížená",J153,0)</f>
        <v>0</v>
      </c>
      <c r="BG153" s="185">
        <f>IF(N153="zákl. přenesená",J153,0)</f>
        <v>0</v>
      </c>
      <c r="BH153" s="185">
        <f>IF(N153="sníž. přenesená",J153,0)</f>
        <v>0</v>
      </c>
      <c r="BI153" s="185">
        <f>IF(N153="nulová",J153,0)</f>
        <v>0</v>
      </c>
      <c r="BJ153" s="17" t="s">
        <v>86</v>
      </c>
      <c r="BK153" s="185">
        <f>ROUND(I153*H153,2)</f>
        <v>0</v>
      </c>
      <c r="BL153" s="17" t="s">
        <v>152</v>
      </c>
      <c r="BM153" s="17" t="s">
        <v>1136</v>
      </c>
    </row>
    <row r="154" spans="2:47" s="1" customFormat="1" ht="87.75">
      <c r="B154" s="34"/>
      <c r="C154" s="35"/>
      <c r="D154" s="188" t="s">
        <v>214</v>
      </c>
      <c r="E154" s="35"/>
      <c r="F154" s="230" t="s">
        <v>1137</v>
      </c>
      <c r="G154" s="35"/>
      <c r="H154" s="35"/>
      <c r="I154" s="103"/>
      <c r="J154" s="35"/>
      <c r="K154" s="35"/>
      <c r="L154" s="38"/>
      <c r="M154" s="231"/>
      <c r="N154" s="60"/>
      <c r="O154" s="60"/>
      <c r="P154" s="60"/>
      <c r="Q154" s="60"/>
      <c r="R154" s="60"/>
      <c r="S154" s="60"/>
      <c r="T154" s="61"/>
      <c r="AT154" s="17" t="s">
        <v>214</v>
      </c>
      <c r="AU154" s="17" t="s">
        <v>88</v>
      </c>
    </row>
    <row r="155" spans="2:47" s="1" customFormat="1" ht="19.5">
      <c r="B155" s="34"/>
      <c r="C155" s="35"/>
      <c r="D155" s="188" t="s">
        <v>216</v>
      </c>
      <c r="E155" s="35"/>
      <c r="F155" s="230" t="s">
        <v>1138</v>
      </c>
      <c r="G155" s="35"/>
      <c r="H155" s="35"/>
      <c r="I155" s="103"/>
      <c r="J155" s="35"/>
      <c r="K155" s="35"/>
      <c r="L155" s="38"/>
      <c r="M155" s="231"/>
      <c r="N155" s="60"/>
      <c r="O155" s="60"/>
      <c r="P155" s="60"/>
      <c r="Q155" s="60"/>
      <c r="R155" s="60"/>
      <c r="S155" s="60"/>
      <c r="T155" s="61"/>
      <c r="AT155" s="17" t="s">
        <v>216</v>
      </c>
      <c r="AU155" s="17" t="s">
        <v>88</v>
      </c>
    </row>
    <row r="156" spans="2:51" s="11" customFormat="1" ht="11.25">
      <c r="B156" s="186"/>
      <c r="C156" s="187"/>
      <c r="D156" s="188" t="s">
        <v>155</v>
      </c>
      <c r="E156" s="189" t="s">
        <v>19</v>
      </c>
      <c r="F156" s="190" t="s">
        <v>233</v>
      </c>
      <c r="G156" s="187"/>
      <c r="H156" s="189" t="s">
        <v>19</v>
      </c>
      <c r="I156" s="191"/>
      <c r="J156" s="187"/>
      <c r="K156" s="187"/>
      <c r="L156" s="192"/>
      <c r="M156" s="193"/>
      <c r="N156" s="194"/>
      <c r="O156" s="194"/>
      <c r="P156" s="194"/>
      <c r="Q156" s="194"/>
      <c r="R156" s="194"/>
      <c r="S156" s="194"/>
      <c r="T156" s="195"/>
      <c r="AT156" s="196" t="s">
        <v>155</v>
      </c>
      <c r="AU156" s="196" t="s">
        <v>88</v>
      </c>
      <c r="AV156" s="11" t="s">
        <v>86</v>
      </c>
      <c r="AW156" s="11" t="s">
        <v>38</v>
      </c>
      <c r="AX156" s="11" t="s">
        <v>78</v>
      </c>
      <c r="AY156" s="196" t="s">
        <v>142</v>
      </c>
    </row>
    <row r="157" spans="2:51" s="12" customFormat="1" ht="11.25">
      <c r="B157" s="197"/>
      <c r="C157" s="198"/>
      <c r="D157" s="188" t="s">
        <v>155</v>
      </c>
      <c r="E157" s="199" t="s">
        <v>19</v>
      </c>
      <c r="F157" s="200" t="s">
        <v>1139</v>
      </c>
      <c r="G157" s="198"/>
      <c r="H157" s="201">
        <v>37.48</v>
      </c>
      <c r="I157" s="202"/>
      <c r="J157" s="198"/>
      <c r="K157" s="198"/>
      <c r="L157" s="203"/>
      <c r="M157" s="204"/>
      <c r="N157" s="205"/>
      <c r="O157" s="205"/>
      <c r="P157" s="205"/>
      <c r="Q157" s="205"/>
      <c r="R157" s="205"/>
      <c r="S157" s="205"/>
      <c r="T157" s="206"/>
      <c r="AT157" s="207" t="s">
        <v>155</v>
      </c>
      <c r="AU157" s="207" t="s">
        <v>88</v>
      </c>
      <c r="AV157" s="12" t="s">
        <v>88</v>
      </c>
      <c r="AW157" s="12" t="s">
        <v>38</v>
      </c>
      <c r="AX157" s="12" t="s">
        <v>86</v>
      </c>
      <c r="AY157" s="207" t="s">
        <v>142</v>
      </c>
    </row>
    <row r="158" spans="2:65" s="1" customFormat="1" ht="16.5" customHeight="1">
      <c r="B158" s="34"/>
      <c r="C158" s="232" t="s">
        <v>343</v>
      </c>
      <c r="D158" s="232" t="s">
        <v>249</v>
      </c>
      <c r="E158" s="233" t="s">
        <v>1140</v>
      </c>
      <c r="F158" s="234" t="s">
        <v>1141</v>
      </c>
      <c r="G158" s="235" t="s">
        <v>150</v>
      </c>
      <c r="H158" s="236">
        <v>41.228</v>
      </c>
      <c r="I158" s="237"/>
      <c r="J158" s="238">
        <f>ROUND(I158*H158,2)</f>
        <v>0</v>
      </c>
      <c r="K158" s="234" t="s">
        <v>151</v>
      </c>
      <c r="L158" s="239"/>
      <c r="M158" s="240" t="s">
        <v>19</v>
      </c>
      <c r="N158" s="241" t="s">
        <v>49</v>
      </c>
      <c r="O158" s="60"/>
      <c r="P158" s="183">
        <f>O158*H158</f>
        <v>0</v>
      </c>
      <c r="Q158" s="183">
        <v>0.114</v>
      </c>
      <c r="R158" s="183">
        <f>Q158*H158</f>
        <v>4.699992</v>
      </c>
      <c r="S158" s="183">
        <v>0</v>
      </c>
      <c r="T158" s="184">
        <f>S158*H158</f>
        <v>0</v>
      </c>
      <c r="AR158" s="17" t="s">
        <v>252</v>
      </c>
      <c r="AT158" s="17" t="s">
        <v>249</v>
      </c>
      <c r="AU158" s="17" t="s">
        <v>88</v>
      </c>
      <c r="AY158" s="17" t="s">
        <v>142</v>
      </c>
      <c r="BE158" s="185">
        <f>IF(N158="základní",J158,0)</f>
        <v>0</v>
      </c>
      <c r="BF158" s="185">
        <f>IF(N158="snížená",J158,0)</f>
        <v>0</v>
      </c>
      <c r="BG158" s="185">
        <f>IF(N158="zákl. přenesená",J158,0)</f>
        <v>0</v>
      </c>
      <c r="BH158" s="185">
        <f>IF(N158="sníž. přenesená",J158,0)</f>
        <v>0</v>
      </c>
      <c r="BI158" s="185">
        <f>IF(N158="nulová",J158,0)</f>
        <v>0</v>
      </c>
      <c r="BJ158" s="17" t="s">
        <v>86</v>
      </c>
      <c r="BK158" s="185">
        <f>ROUND(I158*H158,2)</f>
        <v>0</v>
      </c>
      <c r="BL158" s="17" t="s">
        <v>152</v>
      </c>
      <c r="BM158" s="17" t="s">
        <v>1142</v>
      </c>
    </row>
    <row r="159" spans="2:51" s="12" customFormat="1" ht="11.25">
      <c r="B159" s="197"/>
      <c r="C159" s="198"/>
      <c r="D159" s="188" t="s">
        <v>155</v>
      </c>
      <c r="E159" s="198"/>
      <c r="F159" s="200" t="s">
        <v>1143</v>
      </c>
      <c r="G159" s="198"/>
      <c r="H159" s="201">
        <v>41.228</v>
      </c>
      <c r="I159" s="202"/>
      <c r="J159" s="198"/>
      <c r="K159" s="198"/>
      <c r="L159" s="203"/>
      <c r="M159" s="204"/>
      <c r="N159" s="205"/>
      <c r="O159" s="205"/>
      <c r="P159" s="205"/>
      <c r="Q159" s="205"/>
      <c r="R159" s="205"/>
      <c r="S159" s="205"/>
      <c r="T159" s="206"/>
      <c r="AT159" s="207" t="s">
        <v>155</v>
      </c>
      <c r="AU159" s="207" t="s">
        <v>88</v>
      </c>
      <c r="AV159" s="12" t="s">
        <v>88</v>
      </c>
      <c r="AW159" s="12" t="s">
        <v>4</v>
      </c>
      <c r="AX159" s="12" t="s">
        <v>86</v>
      </c>
      <c r="AY159" s="207" t="s">
        <v>142</v>
      </c>
    </row>
    <row r="160" spans="2:63" s="10" customFormat="1" ht="22.9" customHeight="1">
      <c r="B160" s="158"/>
      <c r="C160" s="159"/>
      <c r="D160" s="160" t="s">
        <v>77</v>
      </c>
      <c r="E160" s="172" t="s">
        <v>143</v>
      </c>
      <c r="F160" s="172" t="s">
        <v>144</v>
      </c>
      <c r="G160" s="159"/>
      <c r="H160" s="159"/>
      <c r="I160" s="162"/>
      <c r="J160" s="173">
        <f>BK160</f>
        <v>0</v>
      </c>
      <c r="K160" s="159"/>
      <c r="L160" s="164"/>
      <c r="M160" s="165"/>
      <c r="N160" s="166"/>
      <c r="O160" s="166"/>
      <c r="P160" s="167">
        <f>SUM(P161:P172)</f>
        <v>0</v>
      </c>
      <c r="Q160" s="166"/>
      <c r="R160" s="167">
        <f>SUM(R161:R172)</f>
        <v>0.028392</v>
      </c>
      <c r="S160" s="166"/>
      <c r="T160" s="168">
        <f>SUM(T161:T172)</f>
        <v>0</v>
      </c>
      <c r="AR160" s="169" t="s">
        <v>86</v>
      </c>
      <c r="AT160" s="170" t="s">
        <v>77</v>
      </c>
      <c r="AU160" s="170" t="s">
        <v>86</v>
      </c>
      <c r="AY160" s="169" t="s">
        <v>142</v>
      </c>
      <c r="BK160" s="171">
        <f>SUM(BK161:BK172)</f>
        <v>0</v>
      </c>
    </row>
    <row r="161" spans="2:65" s="1" customFormat="1" ht="16.5" customHeight="1">
      <c r="B161" s="34"/>
      <c r="C161" s="174" t="s">
        <v>352</v>
      </c>
      <c r="D161" s="174" t="s">
        <v>147</v>
      </c>
      <c r="E161" s="175" t="s">
        <v>148</v>
      </c>
      <c r="F161" s="176" t="s">
        <v>149</v>
      </c>
      <c r="G161" s="177" t="s">
        <v>150</v>
      </c>
      <c r="H161" s="178">
        <v>2.6</v>
      </c>
      <c r="I161" s="179"/>
      <c r="J161" s="180">
        <f>ROUND(I161*H161,2)</f>
        <v>0</v>
      </c>
      <c r="K161" s="176" t="s">
        <v>151</v>
      </c>
      <c r="L161" s="38"/>
      <c r="M161" s="181" t="s">
        <v>19</v>
      </c>
      <c r="N161" s="182" t="s">
        <v>49</v>
      </c>
      <c r="O161" s="60"/>
      <c r="P161" s="183">
        <f>O161*H161</f>
        <v>0</v>
      </c>
      <c r="Q161" s="183">
        <v>0</v>
      </c>
      <c r="R161" s="183">
        <f>Q161*H161</f>
        <v>0</v>
      </c>
      <c r="S161" s="183">
        <v>0</v>
      </c>
      <c r="T161" s="184">
        <f>S161*H161</f>
        <v>0</v>
      </c>
      <c r="AR161" s="17" t="s">
        <v>152</v>
      </c>
      <c r="AT161" s="17" t="s">
        <v>147</v>
      </c>
      <c r="AU161" s="17" t="s">
        <v>88</v>
      </c>
      <c r="AY161" s="17" t="s">
        <v>142</v>
      </c>
      <c r="BE161" s="185">
        <f>IF(N161="základní",J161,0)</f>
        <v>0</v>
      </c>
      <c r="BF161" s="185">
        <f>IF(N161="snížená",J161,0)</f>
        <v>0</v>
      </c>
      <c r="BG161" s="185">
        <f>IF(N161="zákl. přenesená",J161,0)</f>
        <v>0</v>
      </c>
      <c r="BH161" s="185">
        <f>IF(N161="sníž. přenesená",J161,0)</f>
        <v>0</v>
      </c>
      <c r="BI161" s="185">
        <f>IF(N161="nulová",J161,0)</f>
        <v>0</v>
      </c>
      <c r="BJ161" s="17" t="s">
        <v>86</v>
      </c>
      <c r="BK161" s="185">
        <f>ROUND(I161*H161,2)</f>
        <v>0</v>
      </c>
      <c r="BL161" s="17" t="s">
        <v>152</v>
      </c>
      <c r="BM161" s="17" t="s">
        <v>1144</v>
      </c>
    </row>
    <row r="162" spans="2:47" s="1" customFormat="1" ht="19.5">
      <c r="B162" s="34"/>
      <c r="C162" s="35"/>
      <c r="D162" s="188" t="s">
        <v>216</v>
      </c>
      <c r="E162" s="35"/>
      <c r="F162" s="230" t="s">
        <v>1145</v>
      </c>
      <c r="G162" s="35"/>
      <c r="H162" s="35"/>
      <c r="I162" s="103"/>
      <c r="J162" s="35"/>
      <c r="K162" s="35"/>
      <c r="L162" s="38"/>
      <c r="M162" s="231"/>
      <c r="N162" s="60"/>
      <c r="O162" s="60"/>
      <c r="P162" s="60"/>
      <c r="Q162" s="60"/>
      <c r="R162" s="60"/>
      <c r="S162" s="60"/>
      <c r="T162" s="61"/>
      <c r="AT162" s="17" t="s">
        <v>216</v>
      </c>
      <c r="AU162" s="17" t="s">
        <v>88</v>
      </c>
    </row>
    <row r="163" spans="2:51" s="11" customFormat="1" ht="11.25">
      <c r="B163" s="186"/>
      <c r="C163" s="187"/>
      <c r="D163" s="188" t="s">
        <v>155</v>
      </c>
      <c r="E163" s="189" t="s">
        <v>19</v>
      </c>
      <c r="F163" s="190" t="s">
        <v>1048</v>
      </c>
      <c r="G163" s="187"/>
      <c r="H163" s="189" t="s">
        <v>19</v>
      </c>
      <c r="I163" s="191"/>
      <c r="J163" s="187"/>
      <c r="K163" s="187"/>
      <c r="L163" s="192"/>
      <c r="M163" s="193"/>
      <c r="N163" s="194"/>
      <c r="O163" s="194"/>
      <c r="P163" s="194"/>
      <c r="Q163" s="194"/>
      <c r="R163" s="194"/>
      <c r="S163" s="194"/>
      <c r="T163" s="195"/>
      <c r="AT163" s="196" t="s">
        <v>155</v>
      </c>
      <c r="AU163" s="196" t="s">
        <v>88</v>
      </c>
      <c r="AV163" s="11" t="s">
        <v>86</v>
      </c>
      <c r="AW163" s="11" t="s">
        <v>38</v>
      </c>
      <c r="AX163" s="11" t="s">
        <v>78</v>
      </c>
      <c r="AY163" s="196" t="s">
        <v>142</v>
      </c>
    </row>
    <row r="164" spans="2:51" s="11" customFormat="1" ht="11.25">
      <c r="B164" s="186"/>
      <c r="C164" s="187"/>
      <c r="D164" s="188" t="s">
        <v>155</v>
      </c>
      <c r="E164" s="189" t="s">
        <v>19</v>
      </c>
      <c r="F164" s="190" t="s">
        <v>547</v>
      </c>
      <c r="G164" s="187"/>
      <c r="H164" s="189" t="s">
        <v>19</v>
      </c>
      <c r="I164" s="191"/>
      <c r="J164" s="187"/>
      <c r="K164" s="187"/>
      <c r="L164" s="192"/>
      <c r="M164" s="193"/>
      <c r="N164" s="194"/>
      <c r="O164" s="194"/>
      <c r="P164" s="194"/>
      <c r="Q164" s="194"/>
      <c r="R164" s="194"/>
      <c r="S164" s="194"/>
      <c r="T164" s="195"/>
      <c r="AT164" s="196" t="s">
        <v>155</v>
      </c>
      <c r="AU164" s="196" t="s">
        <v>88</v>
      </c>
      <c r="AV164" s="11" t="s">
        <v>86</v>
      </c>
      <c r="AW164" s="11" t="s">
        <v>38</v>
      </c>
      <c r="AX164" s="11" t="s">
        <v>78</v>
      </c>
      <c r="AY164" s="196" t="s">
        <v>142</v>
      </c>
    </row>
    <row r="165" spans="2:51" s="12" customFormat="1" ht="11.25">
      <c r="B165" s="197"/>
      <c r="C165" s="198"/>
      <c r="D165" s="188" t="s">
        <v>155</v>
      </c>
      <c r="E165" s="199" t="s">
        <v>19</v>
      </c>
      <c r="F165" s="200" t="s">
        <v>1146</v>
      </c>
      <c r="G165" s="198"/>
      <c r="H165" s="201">
        <v>2.6</v>
      </c>
      <c r="I165" s="202"/>
      <c r="J165" s="198"/>
      <c r="K165" s="198"/>
      <c r="L165" s="203"/>
      <c r="M165" s="204"/>
      <c r="N165" s="205"/>
      <c r="O165" s="205"/>
      <c r="P165" s="205"/>
      <c r="Q165" s="205"/>
      <c r="R165" s="205"/>
      <c r="S165" s="205"/>
      <c r="T165" s="206"/>
      <c r="AT165" s="207" t="s">
        <v>155</v>
      </c>
      <c r="AU165" s="207" t="s">
        <v>88</v>
      </c>
      <c r="AV165" s="12" t="s">
        <v>88</v>
      </c>
      <c r="AW165" s="12" t="s">
        <v>38</v>
      </c>
      <c r="AX165" s="12" t="s">
        <v>86</v>
      </c>
      <c r="AY165" s="207" t="s">
        <v>142</v>
      </c>
    </row>
    <row r="166" spans="2:65" s="1" customFormat="1" ht="16.5" customHeight="1">
      <c r="B166" s="34"/>
      <c r="C166" s="174" t="s">
        <v>358</v>
      </c>
      <c r="D166" s="174" t="s">
        <v>147</v>
      </c>
      <c r="E166" s="175" t="s">
        <v>208</v>
      </c>
      <c r="F166" s="176" t="s">
        <v>209</v>
      </c>
      <c r="G166" s="177" t="s">
        <v>150</v>
      </c>
      <c r="H166" s="178">
        <v>2.6</v>
      </c>
      <c r="I166" s="179"/>
      <c r="J166" s="180">
        <f>ROUND(I166*H166,2)</f>
        <v>0</v>
      </c>
      <c r="K166" s="176" t="s">
        <v>151</v>
      </c>
      <c r="L166" s="38"/>
      <c r="M166" s="181" t="s">
        <v>19</v>
      </c>
      <c r="N166" s="182" t="s">
        <v>49</v>
      </c>
      <c r="O166" s="60"/>
      <c r="P166" s="183">
        <f>O166*H166</f>
        <v>0</v>
      </c>
      <c r="Q166" s="183">
        <v>0.00026</v>
      </c>
      <c r="R166" s="183">
        <f>Q166*H166</f>
        <v>0.000676</v>
      </c>
      <c r="S166" s="183">
        <v>0</v>
      </c>
      <c r="T166" s="184">
        <f>S166*H166</f>
        <v>0</v>
      </c>
      <c r="AR166" s="17" t="s">
        <v>152</v>
      </c>
      <c r="AT166" s="17" t="s">
        <v>147</v>
      </c>
      <c r="AU166" s="17" t="s">
        <v>88</v>
      </c>
      <c r="AY166" s="17" t="s">
        <v>142</v>
      </c>
      <c r="BE166" s="185">
        <f>IF(N166="základní",J166,0)</f>
        <v>0</v>
      </c>
      <c r="BF166" s="185">
        <f>IF(N166="snížená",J166,0)</f>
        <v>0</v>
      </c>
      <c r="BG166" s="185">
        <f>IF(N166="zákl. přenesená",J166,0)</f>
        <v>0</v>
      </c>
      <c r="BH166" s="185">
        <f>IF(N166="sníž. přenesená",J166,0)</f>
        <v>0</v>
      </c>
      <c r="BI166" s="185">
        <f>IF(N166="nulová",J166,0)</f>
        <v>0</v>
      </c>
      <c r="BJ166" s="17" t="s">
        <v>86</v>
      </c>
      <c r="BK166" s="185">
        <f>ROUND(I166*H166,2)</f>
        <v>0</v>
      </c>
      <c r="BL166" s="17" t="s">
        <v>152</v>
      </c>
      <c r="BM166" s="17" t="s">
        <v>1147</v>
      </c>
    </row>
    <row r="167" spans="2:47" s="1" customFormat="1" ht="19.5">
      <c r="B167" s="34"/>
      <c r="C167" s="35"/>
      <c r="D167" s="188" t="s">
        <v>216</v>
      </c>
      <c r="E167" s="35"/>
      <c r="F167" s="230" t="s">
        <v>1145</v>
      </c>
      <c r="G167" s="35"/>
      <c r="H167" s="35"/>
      <c r="I167" s="103"/>
      <c r="J167" s="35"/>
      <c r="K167" s="35"/>
      <c r="L167" s="38"/>
      <c r="M167" s="231"/>
      <c r="N167" s="60"/>
      <c r="O167" s="60"/>
      <c r="P167" s="60"/>
      <c r="Q167" s="60"/>
      <c r="R167" s="60"/>
      <c r="S167" s="60"/>
      <c r="T167" s="61"/>
      <c r="AT167" s="17" t="s">
        <v>216</v>
      </c>
      <c r="AU167" s="17" t="s">
        <v>88</v>
      </c>
    </row>
    <row r="168" spans="2:65" s="1" customFormat="1" ht="16.5" customHeight="1">
      <c r="B168" s="34"/>
      <c r="C168" s="174" t="s">
        <v>363</v>
      </c>
      <c r="D168" s="174" t="s">
        <v>147</v>
      </c>
      <c r="E168" s="175" t="s">
        <v>236</v>
      </c>
      <c r="F168" s="176" t="s">
        <v>237</v>
      </c>
      <c r="G168" s="177" t="s">
        <v>150</v>
      </c>
      <c r="H168" s="178">
        <v>2.6</v>
      </c>
      <c r="I168" s="179"/>
      <c r="J168" s="180">
        <f>ROUND(I168*H168,2)</f>
        <v>0</v>
      </c>
      <c r="K168" s="176" t="s">
        <v>151</v>
      </c>
      <c r="L168" s="38"/>
      <c r="M168" s="181" t="s">
        <v>19</v>
      </c>
      <c r="N168" s="182" t="s">
        <v>49</v>
      </c>
      <c r="O168" s="60"/>
      <c r="P168" s="183">
        <f>O168*H168</f>
        <v>0</v>
      </c>
      <c r="Q168" s="183">
        <v>0.00438</v>
      </c>
      <c r="R168" s="183">
        <f>Q168*H168</f>
        <v>0.011388</v>
      </c>
      <c r="S168" s="183">
        <v>0</v>
      </c>
      <c r="T168" s="184">
        <f>S168*H168</f>
        <v>0</v>
      </c>
      <c r="AR168" s="17" t="s">
        <v>152</v>
      </c>
      <c r="AT168" s="17" t="s">
        <v>147</v>
      </c>
      <c r="AU168" s="17" t="s">
        <v>88</v>
      </c>
      <c r="AY168" s="17" t="s">
        <v>142</v>
      </c>
      <c r="BE168" s="185">
        <f>IF(N168="základní",J168,0)</f>
        <v>0</v>
      </c>
      <c r="BF168" s="185">
        <f>IF(N168="snížená",J168,0)</f>
        <v>0</v>
      </c>
      <c r="BG168" s="185">
        <f>IF(N168="zákl. přenesená",J168,0)</f>
        <v>0</v>
      </c>
      <c r="BH168" s="185">
        <f>IF(N168="sníž. přenesená",J168,0)</f>
        <v>0</v>
      </c>
      <c r="BI168" s="185">
        <f>IF(N168="nulová",J168,0)</f>
        <v>0</v>
      </c>
      <c r="BJ168" s="17" t="s">
        <v>86</v>
      </c>
      <c r="BK168" s="185">
        <f>ROUND(I168*H168,2)</f>
        <v>0</v>
      </c>
      <c r="BL168" s="17" t="s">
        <v>152</v>
      </c>
      <c r="BM168" s="17" t="s">
        <v>1148</v>
      </c>
    </row>
    <row r="169" spans="2:47" s="1" customFormat="1" ht="29.25">
      <c r="B169" s="34"/>
      <c r="C169" s="35"/>
      <c r="D169" s="188" t="s">
        <v>214</v>
      </c>
      <c r="E169" s="35"/>
      <c r="F169" s="230" t="s">
        <v>239</v>
      </c>
      <c r="G169" s="35"/>
      <c r="H169" s="35"/>
      <c r="I169" s="103"/>
      <c r="J169" s="35"/>
      <c r="K169" s="35"/>
      <c r="L169" s="38"/>
      <c r="M169" s="231"/>
      <c r="N169" s="60"/>
      <c r="O169" s="60"/>
      <c r="P169" s="60"/>
      <c r="Q169" s="60"/>
      <c r="R169" s="60"/>
      <c r="S169" s="60"/>
      <c r="T169" s="61"/>
      <c r="AT169" s="17" t="s">
        <v>214</v>
      </c>
      <c r="AU169" s="17" t="s">
        <v>88</v>
      </c>
    </row>
    <row r="170" spans="2:47" s="1" customFormat="1" ht="19.5">
      <c r="B170" s="34"/>
      <c r="C170" s="35"/>
      <c r="D170" s="188" t="s">
        <v>216</v>
      </c>
      <c r="E170" s="35"/>
      <c r="F170" s="230" t="s">
        <v>1145</v>
      </c>
      <c r="G170" s="35"/>
      <c r="H170" s="35"/>
      <c r="I170" s="103"/>
      <c r="J170" s="35"/>
      <c r="K170" s="35"/>
      <c r="L170" s="38"/>
      <c r="M170" s="231"/>
      <c r="N170" s="60"/>
      <c r="O170" s="60"/>
      <c r="P170" s="60"/>
      <c r="Q170" s="60"/>
      <c r="R170" s="60"/>
      <c r="S170" s="60"/>
      <c r="T170" s="61"/>
      <c r="AT170" s="17" t="s">
        <v>216</v>
      </c>
      <c r="AU170" s="17" t="s">
        <v>88</v>
      </c>
    </row>
    <row r="171" spans="2:65" s="1" customFormat="1" ht="16.5" customHeight="1">
      <c r="B171" s="34"/>
      <c r="C171" s="174" t="s">
        <v>368</v>
      </c>
      <c r="D171" s="174" t="s">
        <v>147</v>
      </c>
      <c r="E171" s="175" t="s">
        <v>337</v>
      </c>
      <c r="F171" s="176" t="s">
        <v>338</v>
      </c>
      <c r="G171" s="177" t="s">
        <v>150</v>
      </c>
      <c r="H171" s="178">
        <v>2.6</v>
      </c>
      <c r="I171" s="179"/>
      <c r="J171" s="180">
        <f>ROUND(I171*H171,2)</f>
        <v>0</v>
      </c>
      <c r="K171" s="176" t="s">
        <v>151</v>
      </c>
      <c r="L171" s="38"/>
      <c r="M171" s="181" t="s">
        <v>19</v>
      </c>
      <c r="N171" s="182" t="s">
        <v>49</v>
      </c>
      <c r="O171" s="60"/>
      <c r="P171" s="183">
        <f>O171*H171</f>
        <v>0</v>
      </c>
      <c r="Q171" s="183">
        <v>0.00628</v>
      </c>
      <c r="R171" s="183">
        <f>Q171*H171</f>
        <v>0.016328000000000002</v>
      </c>
      <c r="S171" s="183">
        <v>0</v>
      </c>
      <c r="T171" s="184">
        <f>S171*H171</f>
        <v>0</v>
      </c>
      <c r="AR171" s="17" t="s">
        <v>152</v>
      </c>
      <c r="AT171" s="17" t="s">
        <v>147</v>
      </c>
      <c r="AU171" s="17" t="s">
        <v>88</v>
      </c>
      <c r="AY171" s="17" t="s">
        <v>142</v>
      </c>
      <c r="BE171" s="185">
        <f>IF(N171="základní",J171,0)</f>
        <v>0</v>
      </c>
      <c r="BF171" s="185">
        <f>IF(N171="snížená",J171,0)</f>
        <v>0</v>
      </c>
      <c r="BG171" s="185">
        <f>IF(N171="zákl. přenesená",J171,0)</f>
        <v>0</v>
      </c>
      <c r="BH171" s="185">
        <f>IF(N171="sníž. přenesená",J171,0)</f>
        <v>0</v>
      </c>
      <c r="BI171" s="185">
        <f>IF(N171="nulová",J171,0)</f>
        <v>0</v>
      </c>
      <c r="BJ171" s="17" t="s">
        <v>86</v>
      </c>
      <c r="BK171" s="185">
        <f>ROUND(I171*H171,2)</f>
        <v>0</v>
      </c>
      <c r="BL171" s="17" t="s">
        <v>152</v>
      </c>
      <c r="BM171" s="17" t="s">
        <v>1149</v>
      </c>
    </row>
    <row r="172" spans="2:47" s="1" customFormat="1" ht="19.5">
      <c r="B172" s="34"/>
      <c r="C172" s="35"/>
      <c r="D172" s="188" t="s">
        <v>216</v>
      </c>
      <c r="E172" s="35"/>
      <c r="F172" s="230" t="s">
        <v>1145</v>
      </c>
      <c r="G172" s="35"/>
      <c r="H172" s="35"/>
      <c r="I172" s="103"/>
      <c r="J172" s="35"/>
      <c r="K172" s="35"/>
      <c r="L172" s="38"/>
      <c r="M172" s="231"/>
      <c r="N172" s="60"/>
      <c r="O172" s="60"/>
      <c r="P172" s="60"/>
      <c r="Q172" s="60"/>
      <c r="R172" s="60"/>
      <c r="S172" s="60"/>
      <c r="T172" s="61"/>
      <c r="AT172" s="17" t="s">
        <v>216</v>
      </c>
      <c r="AU172" s="17" t="s">
        <v>88</v>
      </c>
    </row>
    <row r="173" spans="2:63" s="10" customFormat="1" ht="22.9" customHeight="1">
      <c r="B173" s="158"/>
      <c r="C173" s="159"/>
      <c r="D173" s="160" t="s">
        <v>77</v>
      </c>
      <c r="E173" s="172" t="s">
        <v>263</v>
      </c>
      <c r="F173" s="172" t="s">
        <v>340</v>
      </c>
      <c r="G173" s="159"/>
      <c r="H173" s="159"/>
      <c r="I173" s="162"/>
      <c r="J173" s="173">
        <f>BK173</f>
        <v>0</v>
      </c>
      <c r="K173" s="159"/>
      <c r="L173" s="164"/>
      <c r="M173" s="165"/>
      <c r="N173" s="166"/>
      <c r="O173" s="166"/>
      <c r="P173" s="167">
        <f>SUM(P174:P206)</f>
        <v>0</v>
      </c>
      <c r="Q173" s="166"/>
      <c r="R173" s="167">
        <f>SUM(R174:R206)</f>
        <v>21.21428326</v>
      </c>
      <c r="S173" s="166"/>
      <c r="T173" s="168">
        <f>SUM(T174:T206)</f>
        <v>15.287999999999998</v>
      </c>
      <c r="AR173" s="169" t="s">
        <v>86</v>
      </c>
      <c r="AT173" s="170" t="s">
        <v>77</v>
      </c>
      <c r="AU173" s="170" t="s">
        <v>86</v>
      </c>
      <c r="AY173" s="169" t="s">
        <v>142</v>
      </c>
      <c r="BK173" s="171">
        <f>SUM(BK174:BK206)</f>
        <v>0</v>
      </c>
    </row>
    <row r="174" spans="2:65" s="1" customFormat="1" ht="22.5" customHeight="1">
      <c r="B174" s="34"/>
      <c r="C174" s="174" t="s">
        <v>372</v>
      </c>
      <c r="D174" s="174" t="s">
        <v>147</v>
      </c>
      <c r="E174" s="175" t="s">
        <v>1150</v>
      </c>
      <c r="F174" s="176" t="s">
        <v>1151</v>
      </c>
      <c r="G174" s="177" t="s">
        <v>257</v>
      </c>
      <c r="H174" s="178">
        <v>43.68</v>
      </c>
      <c r="I174" s="179"/>
      <c r="J174" s="180">
        <f>ROUND(I174*H174,2)</f>
        <v>0</v>
      </c>
      <c r="K174" s="176" t="s">
        <v>151</v>
      </c>
      <c r="L174" s="38"/>
      <c r="M174" s="181" t="s">
        <v>19</v>
      </c>
      <c r="N174" s="182" t="s">
        <v>49</v>
      </c>
      <c r="O174" s="60"/>
      <c r="P174" s="183">
        <f>O174*H174</f>
        <v>0</v>
      </c>
      <c r="Q174" s="183">
        <v>0</v>
      </c>
      <c r="R174" s="183">
        <f>Q174*H174</f>
        <v>0</v>
      </c>
      <c r="S174" s="183">
        <v>0.35</v>
      </c>
      <c r="T174" s="184">
        <f>S174*H174</f>
        <v>15.287999999999998</v>
      </c>
      <c r="AR174" s="17" t="s">
        <v>152</v>
      </c>
      <c r="AT174" s="17" t="s">
        <v>147</v>
      </c>
      <c r="AU174" s="17" t="s">
        <v>88</v>
      </c>
      <c r="AY174" s="17" t="s">
        <v>142</v>
      </c>
      <c r="BE174" s="185">
        <f>IF(N174="základní",J174,0)</f>
        <v>0</v>
      </c>
      <c r="BF174" s="185">
        <f>IF(N174="snížená",J174,0)</f>
        <v>0</v>
      </c>
      <c r="BG174" s="185">
        <f>IF(N174="zákl. přenesená",J174,0)</f>
        <v>0</v>
      </c>
      <c r="BH174" s="185">
        <f>IF(N174="sníž. přenesená",J174,0)</f>
        <v>0</v>
      </c>
      <c r="BI174" s="185">
        <f>IF(N174="nulová",J174,0)</f>
        <v>0</v>
      </c>
      <c r="BJ174" s="17" t="s">
        <v>86</v>
      </c>
      <c r="BK174" s="185">
        <f>ROUND(I174*H174,2)</f>
        <v>0</v>
      </c>
      <c r="BL174" s="17" t="s">
        <v>152</v>
      </c>
      <c r="BM174" s="17" t="s">
        <v>1152</v>
      </c>
    </row>
    <row r="175" spans="2:47" s="1" customFormat="1" ht="58.5">
      <c r="B175" s="34"/>
      <c r="C175" s="35"/>
      <c r="D175" s="188" t="s">
        <v>214</v>
      </c>
      <c r="E175" s="35"/>
      <c r="F175" s="230" t="s">
        <v>1153</v>
      </c>
      <c r="G175" s="35"/>
      <c r="H175" s="35"/>
      <c r="I175" s="103"/>
      <c r="J175" s="35"/>
      <c r="K175" s="35"/>
      <c r="L175" s="38"/>
      <c r="M175" s="231"/>
      <c r="N175" s="60"/>
      <c r="O175" s="60"/>
      <c r="P175" s="60"/>
      <c r="Q175" s="60"/>
      <c r="R175" s="60"/>
      <c r="S175" s="60"/>
      <c r="T175" s="61"/>
      <c r="AT175" s="17" t="s">
        <v>214</v>
      </c>
      <c r="AU175" s="17" t="s">
        <v>88</v>
      </c>
    </row>
    <row r="176" spans="2:51" s="11" customFormat="1" ht="11.25">
      <c r="B176" s="186"/>
      <c r="C176" s="187"/>
      <c r="D176" s="188" t="s">
        <v>155</v>
      </c>
      <c r="E176" s="189" t="s">
        <v>19</v>
      </c>
      <c r="F176" s="190" t="s">
        <v>1048</v>
      </c>
      <c r="G176" s="187"/>
      <c r="H176" s="189" t="s">
        <v>19</v>
      </c>
      <c r="I176" s="191"/>
      <c r="J176" s="187"/>
      <c r="K176" s="187"/>
      <c r="L176" s="192"/>
      <c r="M176" s="193"/>
      <c r="N176" s="194"/>
      <c r="O176" s="194"/>
      <c r="P176" s="194"/>
      <c r="Q176" s="194"/>
      <c r="R176" s="194"/>
      <c r="S176" s="194"/>
      <c r="T176" s="195"/>
      <c r="AT176" s="196" t="s">
        <v>155</v>
      </c>
      <c r="AU176" s="196" t="s">
        <v>88</v>
      </c>
      <c r="AV176" s="11" t="s">
        <v>86</v>
      </c>
      <c r="AW176" s="11" t="s">
        <v>38</v>
      </c>
      <c r="AX176" s="11" t="s">
        <v>78</v>
      </c>
      <c r="AY176" s="196" t="s">
        <v>142</v>
      </c>
    </row>
    <row r="177" spans="2:51" s="11" customFormat="1" ht="11.25">
      <c r="B177" s="186"/>
      <c r="C177" s="187"/>
      <c r="D177" s="188" t="s">
        <v>155</v>
      </c>
      <c r="E177" s="189" t="s">
        <v>19</v>
      </c>
      <c r="F177" s="190" t="s">
        <v>547</v>
      </c>
      <c r="G177" s="187"/>
      <c r="H177" s="189" t="s">
        <v>19</v>
      </c>
      <c r="I177" s="191"/>
      <c r="J177" s="187"/>
      <c r="K177" s="187"/>
      <c r="L177" s="192"/>
      <c r="M177" s="193"/>
      <c r="N177" s="194"/>
      <c r="O177" s="194"/>
      <c r="P177" s="194"/>
      <c r="Q177" s="194"/>
      <c r="R177" s="194"/>
      <c r="S177" s="194"/>
      <c r="T177" s="195"/>
      <c r="AT177" s="196" t="s">
        <v>155</v>
      </c>
      <c r="AU177" s="196" t="s">
        <v>88</v>
      </c>
      <c r="AV177" s="11" t="s">
        <v>86</v>
      </c>
      <c r="AW177" s="11" t="s">
        <v>38</v>
      </c>
      <c r="AX177" s="11" t="s">
        <v>78</v>
      </c>
      <c r="AY177" s="196" t="s">
        <v>142</v>
      </c>
    </row>
    <row r="178" spans="2:51" s="12" customFormat="1" ht="11.25">
      <c r="B178" s="197"/>
      <c r="C178" s="198"/>
      <c r="D178" s="188" t="s">
        <v>155</v>
      </c>
      <c r="E178" s="199" t="s">
        <v>19</v>
      </c>
      <c r="F178" s="200" t="s">
        <v>1154</v>
      </c>
      <c r="G178" s="198"/>
      <c r="H178" s="201">
        <v>43.68</v>
      </c>
      <c r="I178" s="202"/>
      <c r="J178" s="198"/>
      <c r="K178" s="198"/>
      <c r="L178" s="203"/>
      <c r="M178" s="204"/>
      <c r="N178" s="205"/>
      <c r="O178" s="205"/>
      <c r="P178" s="205"/>
      <c r="Q178" s="205"/>
      <c r="R178" s="205"/>
      <c r="S178" s="205"/>
      <c r="T178" s="206"/>
      <c r="AT178" s="207" t="s">
        <v>155</v>
      </c>
      <c r="AU178" s="207" t="s">
        <v>88</v>
      </c>
      <c r="AV178" s="12" t="s">
        <v>88</v>
      </c>
      <c r="AW178" s="12" t="s">
        <v>38</v>
      </c>
      <c r="AX178" s="12" t="s">
        <v>86</v>
      </c>
      <c r="AY178" s="207" t="s">
        <v>142</v>
      </c>
    </row>
    <row r="179" spans="2:65" s="1" customFormat="1" ht="22.5" customHeight="1">
      <c r="B179" s="34"/>
      <c r="C179" s="174" t="s">
        <v>378</v>
      </c>
      <c r="D179" s="174" t="s">
        <v>147</v>
      </c>
      <c r="E179" s="175" t="s">
        <v>1155</v>
      </c>
      <c r="F179" s="176" t="s">
        <v>1156</v>
      </c>
      <c r="G179" s="177" t="s">
        <v>257</v>
      </c>
      <c r="H179" s="178">
        <v>43.68</v>
      </c>
      <c r="I179" s="179"/>
      <c r="J179" s="180">
        <f>ROUND(I179*H179,2)</f>
        <v>0</v>
      </c>
      <c r="K179" s="176" t="s">
        <v>151</v>
      </c>
      <c r="L179" s="38"/>
      <c r="M179" s="181" t="s">
        <v>19</v>
      </c>
      <c r="N179" s="182" t="s">
        <v>49</v>
      </c>
      <c r="O179" s="60"/>
      <c r="P179" s="183">
        <f>O179*H179</f>
        <v>0</v>
      </c>
      <c r="Q179" s="183">
        <v>0.13096</v>
      </c>
      <c r="R179" s="183">
        <f>Q179*H179</f>
        <v>5.7203327999999996</v>
      </c>
      <c r="S179" s="183">
        <v>0</v>
      </c>
      <c r="T179" s="184">
        <f>S179*H179</f>
        <v>0</v>
      </c>
      <c r="AR179" s="17" t="s">
        <v>152</v>
      </c>
      <c r="AT179" s="17" t="s">
        <v>147</v>
      </c>
      <c r="AU179" s="17" t="s">
        <v>88</v>
      </c>
      <c r="AY179" s="17" t="s">
        <v>142</v>
      </c>
      <c r="BE179" s="185">
        <f>IF(N179="základní",J179,0)</f>
        <v>0</v>
      </c>
      <c r="BF179" s="185">
        <f>IF(N179="snížená",J179,0)</f>
        <v>0</v>
      </c>
      <c r="BG179" s="185">
        <f>IF(N179="zákl. přenesená",J179,0)</f>
        <v>0</v>
      </c>
      <c r="BH179" s="185">
        <f>IF(N179="sníž. přenesená",J179,0)</f>
        <v>0</v>
      </c>
      <c r="BI179" s="185">
        <f>IF(N179="nulová",J179,0)</f>
        <v>0</v>
      </c>
      <c r="BJ179" s="17" t="s">
        <v>86</v>
      </c>
      <c r="BK179" s="185">
        <f>ROUND(I179*H179,2)</f>
        <v>0</v>
      </c>
      <c r="BL179" s="17" t="s">
        <v>152</v>
      </c>
      <c r="BM179" s="17" t="s">
        <v>1157</v>
      </c>
    </row>
    <row r="180" spans="2:47" s="1" customFormat="1" ht="87.75">
      <c r="B180" s="34"/>
      <c r="C180" s="35"/>
      <c r="D180" s="188" t="s">
        <v>214</v>
      </c>
      <c r="E180" s="35"/>
      <c r="F180" s="230" t="s">
        <v>1158</v>
      </c>
      <c r="G180" s="35"/>
      <c r="H180" s="35"/>
      <c r="I180" s="103"/>
      <c r="J180" s="35"/>
      <c r="K180" s="35"/>
      <c r="L180" s="38"/>
      <c r="M180" s="231"/>
      <c r="N180" s="60"/>
      <c r="O180" s="60"/>
      <c r="P180" s="60"/>
      <c r="Q180" s="60"/>
      <c r="R180" s="60"/>
      <c r="S180" s="60"/>
      <c r="T180" s="61"/>
      <c r="AT180" s="17" t="s">
        <v>214</v>
      </c>
      <c r="AU180" s="17" t="s">
        <v>88</v>
      </c>
    </row>
    <row r="181" spans="2:65" s="1" customFormat="1" ht="16.5" customHeight="1">
      <c r="B181" s="34"/>
      <c r="C181" s="232" t="s">
        <v>385</v>
      </c>
      <c r="D181" s="232" t="s">
        <v>249</v>
      </c>
      <c r="E181" s="233" t="s">
        <v>1159</v>
      </c>
      <c r="F181" s="234" t="s">
        <v>1160</v>
      </c>
      <c r="G181" s="235" t="s">
        <v>1161</v>
      </c>
      <c r="H181" s="236">
        <v>179.962</v>
      </c>
      <c r="I181" s="237"/>
      <c r="J181" s="238">
        <f>ROUND(I181*H181,2)</f>
        <v>0</v>
      </c>
      <c r="K181" s="234" t="s">
        <v>469</v>
      </c>
      <c r="L181" s="239"/>
      <c r="M181" s="240" t="s">
        <v>19</v>
      </c>
      <c r="N181" s="241" t="s">
        <v>49</v>
      </c>
      <c r="O181" s="60"/>
      <c r="P181" s="183">
        <f>O181*H181</f>
        <v>0</v>
      </c>
      <c r="Q181" s="183">
        <v>0</v>
      </c>
      <c r="R181" s="183">
        <f>Q181*H181</f>
        <v>0</v>
      </c>
      <c r="S181" s="183">
        <v>0</v>
      </c>
      <c r="T181" s="184">
        <f>S181*H181</f>
        <v>0</v>
      </c>
      <c r="AR181" s="17" t="s">
        <v>252</v>
      </c>
      <c r="AT181" s="17" t="s">
        <v>249</v>
      </c>
      <c r="AU181" s="17" t="s">
        <v>88</v>
      </c>
      <c r="AY181" s="17" t="s">
        <v>142</v>
      </c>
      <c r="BE181" s="185">
        <f>IF(N181="základní",J181,0)</f>
        <v>0</v>
      </c>
      <c r="BF181" s="185">
        <f>IF(N181="snížená",J181,0)</f>
        <v>0</v>
      </c>
      <c r="BG181" s="185">
        <f>IF(N181="zákl. přenesená",J181,0)</f>
        <v>0</v>
      </c>
      <c r="BH181" s="185">
        <f>IF(N181="sníž. přenesená",J181,0)</f>
        <v>0</v>
      </c>
      <c r="BI181" s="185">
        <f>IF(N181="nulová",J181,0)</f>
        <v>0</v>
      </c>
      <c r="BJ181" s="17" t="s">
        <v>86</v>
      </c>
      <c r="BK181" s="185">
        <f>ROUND(I181*H181,2)</f>
        <v>0</v>
      </c>
      <c r="BL181" s="17" t="s">
        <v>152</v>
      </c>
      <c r="BM181" s="17" t="s">
        <v>1162</v>
      </c>
    </row>
    <row r="182" spans="2:51" s="11" customFormat="1" ht="11.25">
      <c r="B182" s="186"/>
      <c r="C182" s="187"/>
      <c r="D182" s="188" t="s">
        <v>155</v>
      </c>
      <c r="E182" s="189" t="s">
        <v>19</v>
      </c>
      <c r="F182" s="190" t="s">
        <v>233</v>
      </c>
      <c r="G182" s="187"/>
      <c r="H182" s="189" t="s">
        <v>19</v>
      </c>
      <c r="I182" s="191"/>
      <c r="J182" s="187"/>
      <c r="K182" s="187"/>
      <c r="L182" s="192"/>
      <c r="M182" s="193"/>
      <c r="N182" s="194"/>
      <c r="O182" s="194"/>
      <c r="P182" s="194"/>
      <c r="Q182" s="194"/>
      <c r="R182" s="194"/>
      <c r="S182" s="194"/>
      <c r="T182" s="195"/>
      <c r="AT182" s="196" t="s">
        <v>155</v>
      </c>
      <c r="AU182" s="196" t="s">
        <v>88</v>
      </c>
      <c r="AV182" s="11" t="s">
        <v>86</v>
      </c>
      <c r="AW182" s="11" t="s">
        <v>38</v>
      </c>
      <c r="AX182" s="11" t="s">
        <v>78</v>
      </c>
      <c r="AY182" s="196" t="s">
        <v>142</v>
      </c>
    </row>
    <row r="183" spans="2:51" s="12" customFormat="1" ht="11.25">
      <c r="B183" s="197"/>
      <c r="C183" s="198"/>
      <c r="D183" s="188" t="s">
        <v>155</v>
      </c>
      <c r="E183" s="199" t="s">
        <v>19</v>
      </c>
      <c r="F183" s="200" t="s">
        <v>1163</v>
      </c>
      <c r="G183" s="198"/>
      <c r="H183" s="201">
        <v>174.72</v>
      </c>
      <c r="I183" s="202"/>
      <c r="J183" s="198"/>
      <c r="K183" s="198"/>
      <c r="L183" s="203"/>
      <c r="M183" s="204"/>
      <c r="N183" s="205"/>
      <c r="O183" s="205"/>
      <c r="P183" s="205"/>
      <c r="Q183" s="205"/>
      <c r="R183" s="205"/>
      <c r="S183" s="205"/>
      <c r="T183" s="206"/>
      <c r="AT183" s="207" t="s">
        <v>155</v>
      </c>
      <c r="AU183" s="207" t="s">
        <v>88</v>
      </c>
      <c r="AV183" s="12" t="s">
        <v>88</v>
      </c>
      <c r="AW183" s="12" t="s">
        <v>38</v>
      </c>
      <c r="AX183" s="12" t="s">
        <v>86</v>
      </c>
      <c r="AY183" s="207" t="s">
        <v>142</v>
      </c>
    </row>
    <row r="184" spans="2:51" s="12" customFormat="1" ht="11.25">
      <c r="B184" s="197"/>
      <c r="C184" s="198"/>
      <c r="D184" s="188" t="s">
        <v>155</v>
      </c>
      <c r="E184" s="198"/>
      <c r="F184" s="200" t="s">
        <v>1164</v>
      </c>
      <c r="G184" s="198"/>
      <c r="H184" s="201">
        <v>179.962</v>
      </c>
      <c r="I184" s="202"/>
      <c r="J184" s="198"/>
      <c r="K184" s="198"/>
      <c r="L184" s="203"/>
      <c r="M184" s="204"/>
      <c r="N184" s="205"/>
      <c r="O184" s="205"/>
      <c r="P184" s="205"/>
      <c r="Q184" s="205"/>
      <c r="R184" s="205"/>
      <c r="S184" s="205"/>
      <c r="T184" s="206"/>
      <c r="AT184" s="207" t="s">
        <v>155</v>
      </c>
      <c r="AU184" s="207" t="s">
        <v>88</v>
      </c>
      <c r="AV184" s="12" t="s">
        <v>88</v>
      </c>
      <c r="AW184" s="12" t="s">
        <v>4</v>
      </c>
      <c r="AX184" s="12" t="s">
        <v>86</v>
      </c>
      <c r="AY184" s="207" t="s">
        <v>142</v>
      </c>
    </row>
    <row r="185" spans="2:65" s="1" customFormat="1" ht="22.5" customHeight="1">
      <c r="B185" s="34"/>
      <c r="C185" s="174" t="s">
        <v>392</v>
      </c>
      <c r="D185" s="174" t="s">
        <v>147</v>
      </c>
      <c r="E185" s="175" t="s">
        <v>1165</v>
      </c>
      <c r="F185" s="176" t="s">
        <v>1166</v>
      </c>
      <c r="G185" s="177" t="s">
        <v>257</v>
      </c>
      <c r="H185" s="178">
        <v>86.64</v>
      </c>
      <c r="I185" s="179"/>
      <c r="J185" s="180">
        <f>ROUND(I185*H185,2)</f>
        <v>0</v>
      </c>
      <c r="K185" s="176" t="s">
        <v>151</v>
      </c>
      <c r="L185" s="38"/>
      <c r="M185" s="181" t="s">
        <v>19</v>
      </c>
      <c r="N185" s="182" t="s">
        <v>49</v>
      </c>
      <c r="O185" s="60"/>
      <c r="P185" s="183">
        <f>O185*H185</f>
        <v>0</v>
      </c>
      <c r="Q185" s="183">
        <v>0.10095</v>
      </c>
      <c r="R185" s="183">
        <f>Q185*H185</f>
        <v>8.746307999999999</v>
      </c>
      <c r="S185" s="183">
        <v>0</v>
      </c>
      <c r="T185" s="184">
        <f>S185*H185</f>
        <v>0</v>
      </c>
      <c r="AR185" s="17" t="s">
        <v>152</v>
      </c>
      <c r="AT185" s="17" t="s">
        <v>147</v>
      </c>
      <c r="AU185" s="17" t="s">
        <v>88</v>
      </c>
      <c r="AY185" s="17" t="s">
        <v>142</v>
      </c>
      <c r="BE185" s="185">
        <f>IF(N185="základní",J185,0)</f>
        <v>0</v>
      </c>
      <c r="BF185" s="185">
        <f>IF(N185="snížená",J185,0)</f>
        <v>0</v>
      </c>
      <c r="BG185" s="185">
        <f>IF(N185="zákl. přenesená",J185,0)</f>
        <v>0</v>
      </c>
      <c r="BH185" s="185">
        <f>IF(N185="sníž. přenesená",J185,0)</f>
        <v>0</v>
      </c>
      <c r="BI185" s="185">
        <f>IF(N185="nulová",J185,0)</f>
        <v>0</v>
      </c>
      <c r="BJ185" s="17" t="s">
        <v>86</v>
      </c>
      <c r="BK185" s="185">
        <f>ROUND(I185*H185,2)</f>
        <v>0</v>
      </c>
      <c r="BL185" s="17" t="s">
        <v>152</v>
      </c>
      <c r="BM185" s="17" t="s">
        <v>1167</v>
      </c>
    </row>
    <row r="186" spans="2:47" s="1" customFormat="1" ht="58.5">
      <c r="B186" s="34"/>
      <c r="C186" s="35"/>
      <c r="D186" s="188" t="s">
        <v>214</v>
      </c>
      <c r="E186" s="35"/>
      <c r="F186" s="230" t="s">
        <v>1168</v>
      </c>
      <c r="G186" s="35"/>
      <c r="H186" s="35"/>
      <c r="I186" s="103"/>
      <c r="J186" s="35"/>
      <c r="K186" s="35"/>
      <c r="L186" s="38"/>
      <c r="M186" s="231"/>
      <c r="N186" s="60"/>
      <c r="O186" s="60"/>
      <c r="P186" s="60"/>
      <c r="Q186" s="60"/>
      <c r="R186" s="60"/>
      <c r="S186" s="60"/>
      <c r="T186" s="61"/>
      <c r="AT186" s="17" t="s">
        <v>214</v>
      </c>
      <c r="AU186" s="17" t="s">
        <v>88</v>
      </c>
    </row>
    <row r="187" spans="2:51" s="11" customFormat="1" ht="11.25">
      <c r="B187" s="186"/>
      <c r="C187" s="187"/>
      <c r="D187" s="188" t="s">
        <v>155</v>
      </c>
      <c r="E187" s="189" t="s">
        <v>19</v>
      </c>
      <c r="F187" s="190" t="s">
        <v>1048</v>
      </c>
      <c r="G187" s="187"/>
      <c r="H187" s="189" t="s">
        <v>19</v>
      </c>
      <c r="I187" s="191"/>
      <c r="J187" s="187"/>
      <c r="K187" s="187"/>
      <c r="L187" s="192"/>
      <c r="M187" s="193"/>
      <c r="N187" s="194"/>
      <c r="O187" s="194"/>
      <c r="P187" s="194"/>
      <c r="Q187" s="194"/>
      <c r="R187" s="194"/>
      <c r="S187" s="194"/>
      <c r="T187" s="195"/>
      <c r="AT187" s="196" t="s">
        <v>155</v>
      </c>
      <c r="AU187" s="196" t="s">
        <v>88</v>
      </c>
      <c r="AV187" s="11" t="s">
        <v>86</v>
      </c>
      <c r="AW187" s="11" t="s">
        <v>38</v>
      </c>
      <c r="AX187" s="11" t="s">
        <v>78</v>
      </c>
      <c r="AY187" s="196" t="s">
        <v>142</v>
      </c>
    </row>
    <row r="188" spans="2:51" s="12" customFormat="1" ht="11.25">
      <c r="B188" s="197"/>
      <c r="C188" s="198"/>
      <c r="D188" s="188" t="s">
        <v>155</v>
      </c>
      <c r="E188" s="199" t="s">
        <v>19</v>
      </c>
      <c r="F188" s="200" t="s">
        <v>1169</v>
      </c>
      <c r="G188" s="198"/>
      <c r="H188" s="201">
        <v>76.96</v>
      </c>
      <c r="I188" s="202"/>
      <c r="J188" s="198"/>
      <c r="K188" s="198"/>
      <c r="L188" s="203"/>
      <c r="M188" s="204"/>
      <c r="N188" s="205"/>
      <c r="O188" s="205"/>
      <c r="P188" s="205"/>
      <c r="Q188" s="205"/>
      <c r="R188" s="205"/>
      <c r="S188" s="205"/>
      <c r="T188" s="206"/>
      <c r="AT188" s="207" t="s">
        <v>155</v>
      </c>
      <c r="AU188" s="207" t="s">
        <v>88</v>
      </c>
      <c r="AV188" s="12" t="s">
        <v>88</v>
      </c>
      <c r="AW188" s="12" t="s">
        <v>38</v>
      </c>
      <c r="AX188" s="12" t="s">
        <v>78</v>
      </c>
      <c r="AY188" s="207" t="s">
        <v>142</v>
      </c>
    </row>
    <row r="189" spans="2:51" s="12" customFormat="1" ht="11.25">
      <c r="B189" s="197"/>
      <c r="C189" s="198"/>
      <c r="D189" s="188" t="s">
        <v>155</v>
      </c>
      <c r="E189" s="199" t="s">
        <v>19</v>
      </c>
      <c r="F189" s="200" t="s">
        <v>1170</v>
      </c>
      <c r="G189" s="198"/>
      <c r="H189" s="201">
        <v>9.68</v>
      </c>
      <c r="I189" s="202"/>
      <c r="J189" s="198"/>
      <c r="K189" s="198"/>
      <c r="L189" s="203"/>
      <c r="M189" s="204"/>
      <c r="N189" s="205"/>
      <c r="O189" s="205"/>
      <c r="P189" s="205"/>
      <c r="Q189" s="205"/>
      <c r="R189" s="205"/>
      <c r="S189" s="205"/>
      <c r="T189" s="206"/>
      <c r="AT189" s="207" t="s">
        <v>155</v>
      </c>
      <c r="AU189" s="207" t="s">
        <v>88</v>
      </c>
      <c r="AV189" s="12" t="s">
        <v>88</v>
      </c>
      <c r="AW189" s="12" t="s">
        <v>38</v>
      </c>
      <c r="AX189" s="12" t="s">
        <v>78</v>
      </c>
      <c r="AY189" s="207" t="s">
        <v>142</v>
      </c>
    </row>
    <row r="190" spans="2:51" s="14" customFormat="1" ht="11.25">
      <c r="B190" s="219"/>
      <c r="C190" s="220"/>
      <c r="D190" s="188" t="s">
        <v>155</v>
      </c>
      <c r="E190" s="221" t="s">
        <v>19</v>
      </c>
      <c r="F190" s="222" t="s">
        <v>207</v>
      </c>
      <c r="G190" s="220"/>
      <c r="H190" s="223">
        <v>86.63999999999999</v>
      </c>
      <c r="I190" s="224"/>
      <c r="J190" s="220"/>
      <c r="K190" s="220"/>
      <c r="L190" s="225"/>
      <c r="M190" s="226"/>
      <c r="N190" s="227"/>
      <c r="O190" s="227"/>
      <c r="P190" s="227"/>
      <c r="Q190" s="227"/>
      <c r="R190" s="227"/>
      <c r="S190" s="227"/>
      <c r="T190" s="228"/>
      <c r="AT190" s="229" t="s">
        <v>155</v>
      </c>
      <c r="AU190" s="229" t="s">
        <v>88</v>
      </c>
      <c r="AV190" s="14" t="s">
        <v>152</v>
      </c>
      <c r="AW190" s="14" t="s">
        <v>38</v>
      </c>
      <c r="AX190" s="14" t="s">
        <v>86</v>
      </c>
      <c r="AY190" s="229" t="s">
        <v>142</v>
      </c>
    </row>
    <row r="191" spans="2:65" s="1" customFormat="1" ht="16.5" customHeight="1">
      <c r="B191" s="34"/>
      <c r="C191" s="174" t="s">
        <v>396</v>
      </c>
      <c r="D191" s="174" t="s">
        <v>147</v>
      </c>
      <c r="E191" s="175" t="s">
        <v>1171</v>
      </c>
      <c r="F191" s="176" t="s">
        <v>1172</v>
      </c>
      <c r="G191" s="177" t="s">
        <v>836</v>
      </c>
      <c r="H191" s="178">
        <v>2.599</v>
      </c>
      <c r="I191" s="179"/>
      <c r="J191" s="180">
        <f>ROUND(I191*H191,2)</f>
        <v>0</v>
      </c>
      <c r="K191" s="176" t="s">
        <v>151</v>
      </c>
      <c r="L191" s="38"/>
      <c r="M191" s="181" t="s">
        <v>19</v>
      </c>
      <c r="N191" s="182" t="s">
        <v>49</v>
      </c>
      <c r="O191" s="60"/>
      <c r="P191" s="183">
        <f>O191*H191</f>
        <v>0</v>
      </c>
      <c r="Q191" s="183">
        <v>2.25634</v>
      </c>
      <c r="R191" s="183">
        <f>Q191*H191</f>
        <v>5.86422766</v>
      </c>
      <c r="S191" s="183">
        <v>0</v>
      </c>
      <c r="T191" s="184">
        <f>S191*H191</f>
        <v>0</v>
      </c>
      <c r="AR191" s="17" t="s">
        <v>152</v>
      </c>
      <c r="AT191" s="17" t="s">
        <v>147</v>
      </c>
      <c r="AU191" s="17" t="s">
        <v>88</v>
      </c>
      <c r="AY191" s="17" t="s">
        <v>142</v>
      </c>
      <c r="BE191" s="185">
        <f>IF(N191="základní",J191,0)</f>
        <v>0</v>
      </c>
      <c r="BF191" s="185">
        <f>IF(N191="snížená",J191,0)</f>
        <v>0</v>
      </c>
      <c r="BG191" s="185">
        <f>IF(N191="zákl. přenesená",J191,0)</f>
        <v>0</v>
      </c>
      <c r="BH191" s="185">
        <f>IF(N191="sníž. přenesená",J191,0)</f>
        <v>0</v>
      </c>
      <c r="BI191" s="185">
        <f>IF(N191="nulová",J191,0)</f>
        <v>0</v>
      </c>
      <c r="BJ191" s="17" t="s">
        <v>86</v>
      </c>
      <c r="BK191" s="185">
        <f>ROUND(I191*H191,2)</f>
        <v>0</v>
      </c>
      <c r="BL191" s="17" t="s">
        <v>152</v>
      </c>
      <c r="BM191" s="17" t="s">
        <v>1173</v>
      </c>
    </row>
    <row r="192" spans="2:51" s="11" customFormat="1" ht="11.25">
      <c r="B192" s="186"/>
      <c r="C192" s="187"/>
      <c r="D192" s="188" t="s">
        <v>155</v>
      </c>
      <c r="E192" s="189" t="s">
        <v>19</v>
      </c>
      <c r="F192" s="190" t="s">
        <v>233</v>
      </c>
      <c r="G192" s="187"/>
      <c r="H192" s="189" t="s">
        <v>19</v>
      </c>
      <c r="I192" s="191"/>
      <c r="J192" s="187"/>
      <c r="K192" s="187"/>
      <c r="L192" s="192"/>
      <c r="M192" s="193"/>
      <c r="N192" s="194"/>
      <c r="O192" s="194"/>
      <c r="P192" s="194"/>
      <c r="Q192" s="194"/>
      <c r="R192" s="194"/>
      <c r="S192" s="194"/>
      <c r="T192" s="195"/>
      <c r="AT192" s="196" t="s">
        <v>155</v>
      </c>
      <c r="AU192" s="196" t="s">
        <v>88</v>
      </c>
      <c r="AV192" s="11" t="s">
        <v>86</v>
      </c>
      <c r="AW192" s="11" t="s">
        <v>38</v>
      </c>
      <c r="AX192" s="11" t="s">
        <v>78</v>
      </c>
      <c r="AY192" s="196" t="s">
        <v>142</v>
      </c>
    </row>
    <row r="193" spans="2:51" s="12" customFormat="1" ht="11.25">
      <c r="B193" s="197"/>
      <c r="C193" s="198"/>
      <c r="D193" s="188" t="s">
        <v>155</v>
      </c>
      <c r="E193" s="199" t="s">
        <v>19</v>
      </c>
      <c r="F193" s="200" t="s">
        <v>1174</v>
      </c>
      <c r="G193" s="198"/>
      <c r="H193" s="201">
        <v>2.599</v>
      </c>
      <c r="I193" s="202"/>
      <c r="J193" s="198"/>
      <c r="K193" s="198"/>
      <c r="L193" s="203"/>
      <c r="M193" s="204"/>
      <c r="N193" s="205"/>
      <c r="O193" s="205"/>
      <c r="P193" s="205"/>
      <c r="Q193" s="205"/>
      <c r="R193" s="205"/>
      <c r="S193" s="205"/>
      <c r="T193" s="206"/>
      <c r="AT193" s="207" t="s">
        <v>155</v>
      </c>
      <c r="AU193" s="207" t="s">
        <v>88</v>
      </c>
      <c r="AV193" s="12" t="s">
        <v>88</v>
      </c>
      <c r="AW193" s="12" t="s">
        <v>38</v>
      </c>
      <c r="AX193" s="12" t="s">
        <v>86</v>
      </c>
      <c r="AY193" s="207" t="s">
        <v>142</v>
      </c>
    </row>
    <row r="194" spans="2:65" s="1" customFormat="1" ht="16.5" customHeight="1">
      <c r="B194" s="34"/>
      <c r="C194" s="232" t="s">
        <v>401</v>
      </c>
      <c r="D194" s="232" t="s">
        <v>249</v>
      </c>
      <c r="E194" s="233" t="s">
        <v>1175</v>
      </c>
      <c r="F194" s="234" t="s">
        <v>1176</v>
      </c>
      <c r="G194" s="235" t="s">
        <v>1161</v>
      </c>
      <c r="H194" s="236">
        <v>178.478</v>
      </c>
      <c r="I194" s="237"/>
      <c r="J194" s="238">
        <f>ROUND(I194*H194,2)</f>
        <v>0</v>
      </c>
      <c r="K194" s="234" t="s">
        <v>469</v>
      </c>
      <c r="L194" s="239"/>
      <c r="M194" s="240" t="s">
        <v>19</v>
      </c>
      <c r="N194" s="241" t="s">
        <v>49</v>
      </c>
      <c r="O194" s="60"/>
      <c r="P194" s="183">
        <f>O194*H194</f>
        <v>0</v>
      </c>
      <c r="Q194" s="183">
        <v>0</v>
      </c>
      <c r="R194" s="183">
        <f>Q194*H194</f>
        <v>0</v>
      </c>
      <c r="S194" s="183">
        <v>0</v>
      </c>
      <c r="T194" s="184">
        <f>S194*H194</f>
        <v>0</v>
      </c>
      <c r="AR194" s="17" t="s">
        <v>252</v>
      </c>
      <c r="AT194" s="17" t="s">
        <v>249</v>
      </c>
      <c r="AU194" s="17" t="s">
        <v>88</v>
      </c>
      <c r="AY194" s="17" t="s">
        <v>142</v>
      </c>
      <c r="BE194" s="185">
        <f>IF(N194="základní",J194,0)</f>
        <v>0</v>
      </c>
      <c r="BF194" s="185">
        <f>IF(N194="snížená",J194,0)</f>
        <v>0</v>
      </c>
      <c r="BG194" s="185">
        <f>IF(N194="zákl. přenesená",J194,0)</f>
        <v>0</v>
      </c>
      <c r="BH194" s="185">
        <f>IF(N194="sníž. přenesená",J194,0)</f>
        <v>0</v>
      </c>
      <c r="BI194" s="185">
        <f>IF(N194="nulová",J194,0)</f>
        <v>0</v>
      </c>
      <c r="BJ194" s="17" t="s">
        <v>86</v>
      </c>
      <c r="BK194" s="185">
        <f>ROUND(I194*H194,2)</f>
        <v>0</v>
      </c>
      <c r="BL194" s="17" t="s">
        <v>152</v>
      </c>
      <c r="BM194" s="17" t="s">
        <v>1177</v>
      </c>
    </row>
    <row r="195" spans="2:51" s="11" customFormat="1" ht="11.25">
      <c r="B195" s="186"/>
      <c r="C195" s="187"/>
      <c r="D195" s="188" t="s">
        <v>155</v>
      </c>
      <c r="E195" s="189" t="s">
        <v>19</v>
      </c>
      <c r="F195" s="190" t="s">
        <v>233</v>
      </c>
      <c r="G195" s="187"/>
      <c r="H195" s="189" t="s">
        <v>19</v>
      </c>
      <c r="I195" s="191"/>
      <c r="J195" s="187"/>
      <c r="K195" s="187"/>
      <c r="L195" s="192"/>
      <c r="M195" s="193"/>
      <c r="N195" s="194"/>
      <c r="O195" s="194"/>
      <c r="P195" s="194"/>
      <c r="Q195" s="194"/>
      <c r="R195" s="194"/>
      <c r="S195" s="194"/>
      <c r="T195" s="195"/>
      <c r="AT195" s="196" t="s">
        <v>155</v>
      </c>
      <c r="AU195" s="196" t="s">
        <v>88</v>
      </c>
      <c r="AV195" s="11" t="s">
        <v>86</v>
      </c>
      <c r="AW195" s="11" t="s">
        <v>38</v>
      </c>
      <c r="AX195" s="11" t="s">
        <v>78</v>
      </c>
      <c r="AY195" s="196" t="s">
        <v>142</v>
      </c>
    </row>
    <row r="196" spans="2:51" s="12" customFormat="1" ht="11.25">
      <c r="B196" s="197"/>
      <c r="C196" s="198"/>
      <c r="D196" s="188" t="s">
        <v>155</v>
      </c>
      <c r="E196" s="199" t="s">
        <v>19</v>
      </c>
      <c r="F196" s="200" t="s">
        <v>1178</v>
      </c>
      <c r="G196" s="198"/>
      <c r="H196" s="201">
        <v>173.28</v>
      </c>
      <c r="I196" s="202"/>
      <c r="J196" s="198"/>
      <c r="K196" s="198"/>
      <c r="L196" s="203"/>
      <c r="M196" s="204"/>
      <c r="N196" s="205"/>
      <c r="O196" s="205"/>
      <c r="P196" s="205"/>
      <c r="Q196" s="205"/>
      <c r="R196" s="205"/>
      <c r="S196" s="205"/>
      <c r="T196" s="206"/>
      <c r="AT196" s="207" t="s">
        <v>155</v>
      </c>
      <c r="AU196" s="207" t="s">
        <v>88</v>
      </c>
      <c r="AV196" s="12" t="s">
        <v>88</v>
      </c>
      <c r="AW196" s="12" t="s">
        <v>38</v>
      </c>
      <c r="AX196" s="12" t="s">
        <v>86</v>
      </c>
      <c r="AY196" s="207" t="s">
        <v>142</v>
      </c>
    </row>
    <row r="197" spans="2:51" s="12" customFormat="1" ht="11.25">
      <c r="B197" s="197"/>
      <c r="C197" s="198"/>
      <c r="D197" s="188" t="s">
        <v>155</v>
      </c>
      <c r="E197" s="198"/>
      <c r="F197" s="200" t="s">
        <v>1179</v>
      </c>
      <c r="G197" s="198"/>
      <c r="H197" s="201">
        <v>178.478</v>
      </c>
      <c r="I197" s="202"/>
      <c r="J197" s="198"/>
      <c r="K197" s="198"/>
      <c r="L197" s="203"/>
      <c r="M197" s="204"/>
      <c r="N197" s="205"/>
      <c r="O197" s="205"/>
      <c r="P197" s="205"/>
      <c r="Q197" s="205"/>
      <c r="R197" s="205"/>
      <c r="S197" s="205"/>
      <c r="T197" s="206"/>
      <c r="AT197" s="207" t="s">
        <v>155</v>
      </c>
      <c r="AU197" s="207" t="s">
        <v>88</v>
      </c>
      <c r="AV197" s="12" t="s">
        <v>88</v>
      </c>
      <c r="AW197" s="12" t="s">
        <v>4</v>
      </c>
      <c r="AX197" s="12" t="s">
        <v>86</v>
      </c>
      <c r="AY197" s="207" t="s">
        <v>142</v>
      </c>
    </row>
    <row r="198" spans="2:65" s="1" customFormat="1" ht="16.5" customHeight="1">
      <c r="B198" s="34"/>
      <c r="C198" s="174" t="s">
        <v>405</v>
      </c>
      <c r="D198" s="174" t="s">
        <v>147</v>
      </c>
      <c r="E198" s="175" t="s">
        <v>1180</v>
      </c>
      <c r="F198" s="176" t="s">
        <v>1181</v>
      </c>
      <c r="G198" s="177" t="s">
        <v>257</v>
      </c>
      <c r="H198" s="178">
        <v>3.61</v>
      </c>
      <c r="I198" s="179"/>
      <c r="J198" s="180">
        <f>ROUND(I198*H198,2)</f>
        <v>0</v>
      </c>
      <c r="K198" s="176" t="s">
        <v>151</v>
      </c>
      <c r="L198" s="38"/>
      <c r="M198" s="181" t="s">
        <v>19</v>
      </c>
      <c r="N198" s="182" t="s">
        <v>49</v>
      </c>
      <c r="O198" s="60"/>
      <c r="P198" s="183">
        <f>O198*H198</f>
        <v>0</v>
      </c>
      <c r="Q198" s="183">
        <v>0.24468</v>
      </c>
      <c r="R198" s="183">
        <f>Q198*H198</f>
        <v>0.8832948</v>
      </c>
      <c r="S198" s="183">
        <v>0</v>
      </c>
      <c r="T198" s="184">
        <f>S198*H198</f>
        <v>0</v>
      </c>
      <c r="AR198" s="17" t="s">
        <v>152</v>
      </c>
      <c r="AT198" s="17" t="s">
        <v>147</v>
      </c>
      <c r="AU198" s="17" t="s">
        <v>88</v>
      </c>
      <c r="AY198" s="17" t="s">
        <v>142</v>
      </c>
      <c r="BE198" s="185">
        <f>IF(N198="základní",J198,0)</f>
        <v>0</v>
      </c>
      <c r="BF198" s="185">
        <f>IF(N198="snížená",J198,0)</f>
        <v>0</v>
      </c>
      <c r="BG198" s="185">
        <f>IF(N198="zákl. přenesená",J198,0)</f>
        <v>0</v>
      </c>
      <c r="BH198" s="185">
        <f>IF(N198="sníž. přenesená",J198,0)</f>
        <v>0</v>
      </c>
      <c r="BI198" s="185">
        <f>IF(N198="nulová",J198,0)</f>
        <v>0</v>
      </c>
      <c r="BJ198" s="17" t="s">
        <v>86</v>
      </c>
      <c r="BK198" s="185">
        <f>ROUND(I198*H198,2)</f>
        <v>0</v>
      </c>
      <c r="BL198" s="17" t="s">
        <v>152</v>
      </c>
      <c r="BM198" s="17" t="s">
        <v>1182</v>
      </c>
    </row>
    <row r="199" spans="2:47" s="1" customFormat="1" ht="68.25">
      <c r="B199" s="34"/>
      <c r="C199" s="35"/>
      <c r="D199" s="188" t="s">
        <v>214</v>
      </c>
      <c r="E199" s="35"/>
      <c r="F199" s="230" t="s">
        <v>1183</v>
      </c>
      <c r="G199" s="35"/>
      <c r="H199" s="35"/>
      <c r="I199" s="103"/>
      <c r="J199" s="35"/>
      <c r="K199" s="35"/>
      <c r="L199" s="38"/>
      <c r="M199" s="231"/>
      <c r="N199" s="60"/>
      <c r="O199" s="60"/>
      <c r="P199" s="60"/>
      <c r="Q199" s="60"/>
      <c r="R199" s="60"/>
      <c r="S199" s="60"/>
      <c r="T199" s="61"/>
      <c r="AT199" s="17" t="s">
        <v>214</v>
      </c>
      <c r="AU199" s="17" t="s">
        <v>88</v>
      </c>
    </row>
    <row r="200" spans="2:51" s="11" customFormat="1" ht="11.25">
      <c r="B200" s="186"/>
      <c r="C200" s="187"/>
      <c r="D200" s="188" t="s">
        <v>155</v>
      </c>
      <c r="E200" s="189" t="s">
        <v>19</v>
      </c>
      <c r="F200" s="190" t="s">
        <v>1184</v>
      </c>
      <c r="G200" s="187"/>
      <c r="H200" s="189" t="s">
        <v>19</v>
      </c>
      <c r="I200" s="191"/>
      <c r="J200" s="187"/>
      <c r="K200" s="187"/>
      <c r="L200" s="192"/>
      <c r="M200" s="193"/>
      <c r="N200" s="194"/>
      <c r="O200" s="194"/>
      <c r="P200" s="194"/>
      <c r="Q200" s="194"/>
      <c r="R200" s="194"/>
      <c r="S200" s="194"/>
      <c r="T200" s="195"/>
      <c r="AT200" s="196" t="s">
        <v>155</v>
      </c>
      <c r="AU200" s="196" t="s">
        <v>88</v>
      </c>
      <c r="AV200" s="11" t="s">
        <v>86</v>
      </c>
      <c r="AW200" s="11" t="s">
        <v>38</v>
      </c>
      <c r="AX200" s="11" t="s">
        <v>78</v>
      </c>
      <c r="AY200" s="196" t="s">
        <v>142</v>
      </c>
    </row>
    <row r="201" spans="2:51" s="12" customFormat="1" ht="11.25">
      <c r="B201" s="197"/>
      <c r="C201" s="198"/>
      <c r="D201" s="188" t="s">
        <v>155</v>
      </c>
      <c r="E201" s="199" t="s">
        <v>19</v>
      </c>
      <c r="F201" s="200" t="s">
        <v>1185</v>
      </c>
      <c r="G201" s="198"/>
      <c r="H201" s="201">
        <v>3.61</v>
      </c>
      <c r="I201" s="202"/>
      <c r="J201" s="198"/>
      <c r="K201" s="198"/>
      <c r="L201" s="203"/>
      <c r="M201" s="204"/>
      <c r="N201" s="205"/>
      <c r="O201" s="205"/>
      <c r="P201" s="205"/>
      <c r="Q201" s="205"/>
      <c r="R201" s="205"/>
      <c r="S201" s="205"/>
      <c r="T201" s="206"/>
      <c r="AT201" s="207" t="s">
        <v>155</v>
      </c>
      <c r="AU201" s="207" t="s">
        <v>88</v>
      </c>
      <c r="AV201" s="12" t="s">
        <v>88</v>
      </c>
      <c r="AW201" s="12" t="s">
        <v>38</v>
      </c>
      <c r="AX201" s="12" t="s">
        <v>86</v>
      </c>
      <c r="AY201" s="207" t="s">
        <v>142</v>
      </c>
    </row>
    <row r="202" spans="2:65" s="1" customFormat="1" ht="22.5" customHeight="1">
      <c r="B202" s="34"/>
      <c r="C202" s="174" t="s">
        <v>409</v>
      </c>
      <c r="D202" s="174" t="s">
        <v>147</v>
      </c>
      <c r="E202" s="175" t="s">
        <v>1186</v>
      </c>
      <c r="F202" s="176" t="s">
        <v>1187</v>
      </c>
      <c r="G202" s="177" t="s">
        <v>513</v>
      </c>
      <c r="H202" s="178">
        <v>3</v>
      </c>
      <c r="I202" s="179"/>
      <c r="J202" s="180">
        <f>ROUND(I202*H202,2)</f>
        <v>0</v>
      </c>
      <c r="K202" s="176" t="s">
        <v>151</v>
      </c>
      <c r="L202" s="38"/>
      <c r="M202" s="181" t="s">
        <v>19</v>
      </c>
      <c r="N202" s="182" t="s">
        <v>49</v>
      </c>
      <c r="O202" s="60"/>
      <c r="P202" s="183">
        <f>O202*H202</f>
        <v>0</v>
      </c>
      <c r="Q202" s="183">
        <v>4E-05</v>
      </c>
      <c r="R202" s="183">
        <f>Q202*H202</f>
        <v>0.00012000000000000002</v>
      </c>
      <c r="S202" s="183">
        <v>0</v>
      </c>
      <c r="T202" s="184">
        <f>S202*H202</f>
        <v>0</v>
      </c>
      <c r="AR202" s="17" t="s">
        <v>152</v>
      </c>
      <c r="AT202" s="17" t="s">
        <v>147</v>
      </c>
      <c r="AU202" s="17" t="s">
        <v>88</v>
      </c>
      <c r="AY202" s="17" t="s">
        <v>142</v>
      </c>
      <c r="BE202" s="185">
        <f>IF(N202="základní",J202,0)</f>
        <v>0</v>
      </c>
      <c r="BF202" s="185">
        <f>IF(N202="snížená",J202,0)</f>
        <v>0</v>
      </c>
      <c r="BG202" s="185">
        <f>IF(N202="zákl. přenesená",J202,0)</f>
        <v>0</v>
      </c>
      <c r="BH202" s="185">
        <f>IF(N202="sníž. přenesená",J202,0)</f>
        <v>0</v>
      </c>
      <c r="BI202" s="185">
        <f>IF(N202="nulová",J202,0)</f>
        <v>0</v>
      </c>
      <c r="BJ202" s="17" t="s">
        <v>86</v>
      </c>
      <c r="BK202" s="185">
        <f>ROUND(I202*H202,2)</f>
        <v>0</v>
      </c>
      <c r="BL202" s="17" t="s">
        <v>152</v>
      </c>
      <c r="BM202" s="17" t="s">
        <v>1188</v>
      </c>
    </row>
    <row r="203" spans="2:47" s="1" customFormat="1" ht="68.25">
      <c r="B203" s="34"/>
      <c r="C203" s="35"/>
      <c r="D203" s="188" t="s">
        <v>214</v>
      </c>
      <c r="E203" s="35"/>
      <c r="F203" s="230" t="s">
        <v>1183</v>
      </c>
      <c r="G203" s="35"/>
      <c r="H203" s="35"/>
      <c r="I203" s="103"/>
      <c r="J203" s="35"/>
      <c r="K203" s="35"/>
      <c r="L203" s="38"/>
      <c r="M203" s="231"/>
      <c r="N203" s="60"/>
      <c r="O203" s="60"/>
      <c r="P203" s="60"/>
      <c r="Q203" s="60"/>
      <c r="R203" s="60"/>
      <c r="S203" s="60"/>
      <c r="T203" s="61"/>
      <c r="AT203" s="17" t="s">
        <v>214</v>
      </c>
      <c r="AU203" s="17" t="s">
        <v>88</v>
      </c>
    </row>
    <row r="204" spans="2:65" s="1" customFormat="1" ht="45" customHeight="1">
      <c r="B204" s="34"/>
      <c r="C204" s="174" t="s">
        <v>415</v>
      </c>
      <c r="D204" s="174" t="s">
        <v>147</v>
      </c>
      <c r="E204" s="175" t="s">
        <v>828</v>
      </c>
      <c r="F204" s="176" t="s">
        <v>1189</v>
      </c>
      <c r="G204" s="177" t="s">
        <v>257</v>
      </c>
      <c r="H204" s="178">
        <v>7.22</v>
      </c>
      <c r="I204" s="179"/>
      <c r="J204" s="180">
        <f>ROUND(I204*H204,2)</f>
        <v>0</v>
      </c>
      <c r="K204" s="176" t="s">
        <v>469</v>
      </c>
      <c r="L204" s="38"/>
      <c r="M204" s="181" t="s">
        <v>19</v>
      </c>
      <c r="N204" s="182" t="s">
        <v>49</v>
      </c>
      <c r="O204" s="60"/>
      <c r="P204" s="183">
        <f>O204*H204</f>
        <v>0</v>
      </c>
      <c r="Q204" s="183">
        <v>0</v>
      </c>
      <c r="R204" s="183">
        <f>Q204*H204</f>
        <v>0</v>
      </c>
      <c r="S204" s="183">
        <v>0</v>
      </c>
      <c r="T204" s="184">
        <f>S204*H204</f>
        <v>0</v>
      </c>
      <c r="AR204" s="17" t="s">
        <v>152</v>
      </c>
      <c r="AT204" s="17" t="s">
        <v>147</v>
      </c>
      <c r="AU204" s="17" t="s">
        <v>88</v>
      </c>
      <c r="AY204" s="17" t="s">
        <v>142</v>
      </c>
      <c r="BE204" s="185">
        <f>IF(N204="základní",J204,0)</f>
        <v>0</v>
      </c>
      <c r="BF204" s="185">
        <f>IF(N204="snížená",J204,0)</f>
        <v>0</v>
      </c>
      <c r="BG204" s="185">
        <f>IF(N204="zákl. přenesená",J204,0)</f>
        <v>0</v>
      </c>
      <c r="BH204" s="185">
        <f>IF(N204="sníž. přenesená",J204,0)</f>
        <v>0</v>
      </c>
      <c r="BI204" s="185">
        <f>IF(N204="nulová",J204,0)</f>
        <v>0</v>
      </c>
      <c r="BJ204" s="17" t="s">
        <v>86</v>
      </c>
      <c r="BK204" s="185">
        <f>ROUND(I204*H204,2)</f>
        <v>0</v>
      </c>
      <c r="BL204" s="17" t="s">
        <v>152</v>
      </c>
      <c r="BM204" s="17" t="s">
        <v>1190</v>
      </c>
    </row>
    <row r="205" spans="2:51" s="11" customFormat="1" ht="11.25">
      <c r="B205" s="186"/>
      <c r="C205" s="187"/>
      <c r="D205" s="188" t="s">
        <v>155</v>
      </c>
      <c r="E205" s="189" t="s">
        <v>19</v>
      </c>
      <c r="F205" s="190" t="s">
        <v>233</v>
      </c>
      <c r="G205" s="187"/>
      <c r="H205" s="189" t="s">
        <v>19</v>
      </c>
      <c r="I205" s="191"/>
      <c r="J205" s="187"/>
      <c r="K205" s="187"/>
      <c r="L205" s="192"/>
      <c r="M205" s="193"/>
      <c r="N205" s="194"/>
      <c r="O205" s="194"/>
      <c r="P205" s="194"/>
      <c r="Q205" s="194"/>
      <c r="R205" s="194"/>
      <c r="S205" s="194"/>
      <c r="T205" s="195"/>
      <c r="AT205" s="196" t="s">
        <v>155</v>
      </c>
      <c r="AU205" s="196" t="s">
        <v>88</v>
      </c>
      <c r="AV205" s="11" t="s">
        <v>86</v>
      </c>
      <c r="AW205" s="11" t="s">
        <v>38</v>
      </c>
      <c r="AX205" s="11" t="s">
        <v>78</v>
      </c>
      <c r="AY205" s="196" t="s">
        <v>142</v>
      </c>
    </row>
    <row r="206" spans="2:51" s="12" customFormat="1" ht="11.25">
      <c r="B206" s="197"/>
      <c r="C206" s="198"/>
      <c r="D206" s="188" t="s">
        <v>155</v>
      </c>
      <c r="E206" s="199" t="s">
        <v>19</v>
      </c>
      <c r="F206" s="200" t="s">
        <v>1191</v>
      </c>
      <c r="G206" s="198"/>
      <c r="H206" s="201">
        <v>7.22</v>
      </c>
      <c r="I206" s="202"/>
      <c r="J206" s="198"/>
      <c r="K206" s="198"/>
      <c r="L206" s="203"/>
      <c r="M206" s="204"/>
      <c r="N206" s="205"/>
      <c r="O206" s="205"/>
      <c r="P206" s="205"/>
      <c r="Q206" s="205"/>
      <c r="R206" s="205"/>
      <c r="S206" s="205"/>
      <c r="T206" s="206"/>
      <c r="AT206" s="207" t="s">
        <v>155</v>
      </c>
      <c r="AU206" s="207" t="s">
        <v>88</v>
      </c>
      <c r="AV206" s="12" t="s">
        <v>88</v>
      </c>
      <c r="AW206" s="12" t="s">
        <v>38</v>
      </c>
      <c r="AX206" s="12" t="s">
        <v>86</v>
      </c>
      <c r="AY206" s="207" t="s">
        <v>142</v>
      </c>
    </row>
    <row r="207" spans="2:63" s="10" customFormat="1" ht="22.9" customHeight="1">
      <c r="B207" s="158"/>
      <c r="C207" s="159"/>
      <c r="D207" s="160" t="s">
        <v>77</v>
      </c>
      <c r="E207" s="172" t="s">
        <v>413</v>
      </c>
      <c r="F207" s="172" t="s">
        <v>414</v>
      </c>
      <c r="G207" s="159"/>
      <c r="H207" s="159"/>
      <c r="I207" s="162"/>
      <c r="J207" s="173">
        <f>BK207</f>
        <v>0</v>
      </c>
      <c r="K207" s="159"/>
      <c r="L207" s="164"/>
      <c r="M207" s="165"/>
      <c r="N207" s="166"/>
      <c r="O207" s="166"/>
      <c r="P207" s="167">
        <f>SUM(P208:P216)</f>
        <v>0</v>
      </c>
      <c r="Q207" s="166"/>
      <c r="R207" s="167">
        <f>SUM(R208:R216)</f>
        <v>0</v>
      </c>
      <c r="S207" s="166"/>
      <c r="T207" s="168">
        <f>SUM(T208:T216)</f>
        <v>0</v>
      </c>
      <c r="AR207" s="169" t="s">
        <v>86</v>
      </c>
      <c r="AT207" s="170" t="s">
        <v>77</v>
      </c>
      <c r="AU207" s="170" t="s">
        <v>86</v>
      </c>
      <c r="AY207" s="169" t="s">
        <v>142</v>
      </c>
      <c r="BK207" s="171">
        <f>SUM(BK208:BK216)</f>
        <v>0</v>
      </c>
    </row>
    <row r="208" spans="2:65" s="1" customFormat="1" ht="22.5" customHeight="1">
      <c r="B208" s="34"/>
      <c r="C208" s="174" t="s">
        <v>421</v>
      </c>
      <c r="D208" s="174" t="s">
        <v>147</v>
      </c>
      <c r="E208" s="175" t="s">
        <v>1192</v>
      </c>
      <c r="F208" s="176" t="s">
        <v>1193</v>
      </c>
      <c r="G208" s="177" t="s">
        <v>418</v>
      </c>
      <c r="H208" s="178">
        <v>47.114</v>
      </c>
      <c r="I208" s="179"/>
      <c r="J208" s="180">
        <f>ROUND(I208*H208,2)</f>
        <v>0</v>
      </c>
      <c r="K208" s="176" t="s">
        <v>151</v>
      </c>
      <c r="L208" s="38"/>
      <c r="M208" s="181" t="s">
        <v>19</v>
      </c>
      <c r="N208" s="182" t="s">
        <v>49</v>
      </c>
      <c r="O208" s="60"/>
      <c r="P208" s="183">
        <f>O208*H208</f>
        <v>0</v>
      </c>
      <c r="Q208" s="183">
        <v>0</v>
      </c>
      <c r="R208" s="183">
        <f>Q208*H208</f>
        <v>0</v>
      </c>
      <c r="S208" s="183">
        <v>0</v>
      </c>
      <c r="T208" s="184">
        <f>S208*H208</f>
        <v>0</v>
      </c>
      <c r="AR208" s="17" t="s">
        <v>152</v>
      </c>
      <c r="AT208" s="17" t="s">
        <v>147</v>
      </c>
      <c r="AU208" s="17" t="s">
        <v>88</v>
      </c>
      <c r="AY208" s="17" t="s">
        <v>142</v>
      </c>
      <c r="BE208" s="185">
        <f>IF(N208="základní",J208,0)</f>
        <v>0</v>
      </c>
      <c r="BF208" s="185">
        <f>IF(N208="snížená",J208,0)</f>
        <v>0</v>
      </c>
      <c r="BG208" s="185">
        <f>IF(N208="zákl. přenesená",J208,0)</f>
        <v>0</v>
      </c>
      <c r="BH208" s="185">
        <f>IF(N208="sníž. přenesená",J208,0)</f>
        <v>0</v>
      </c>
      <c r="BI208" s="185">
        <f>IF(N208="nulová",J208,0)</f>
        <v>0</v>
      </c>
      <c r="BJ208" s="17" t="s">
        <v>86</v>
      </c>
      <c r="BK208" s="185">
        <f>ROUND(I208*H208,2)</f>
        <v>0</v>
      </c>
      <c r="BL208" s="17" t="s">
        <v>152</v>
      </c>
      <c r="BM208" s="17" t="s">
        <v>1194</v>
      </c>
    </row>
    <row r="209" spans="2:47" s="1" customFormat="1" ht="107.25">
      <c r="B209" s="34"/>
      <c r="C209" s="35"/>
      <c r="D209" s="188" t="s">
        <v>214</v>
      </c>
      <c r="E209" s="35"/>
      <c r="F209" s="230" t="s">
        <v>420</v>
      </c>
      <c r="G209" s="35"/>
      <c r="H209" s="35"/>
      <c r="I209" s="103"/>
      <c r="J209" s="35"/>
      <c r="K209" s="35"/>
      <c r="L209" s="38"/>
      <c r="M209" s="231"/>
      <c r="N209" s="60"/>
      <c r="O209" s="60"/>
      <c r="P209" s="60"/>
      <c r="Q209" s="60"/>
      <c r="R209" s="60"/>
      <c r="S209" s="60"/>
      <c r="T209" s="61"/>
      <c r="AT209" s="17" t="s">
        <v>214</v>
      </c>
      <c r="AU209" s="17" t="s">
        <v>88</v>
      </c>
    </row>
    <row r="210" spans="2:65" s="1" customFormat="1" ht="16.5" customHeight="1">
      <c r="B210" s="34"/>
      <c r="C210" s="174" t="s">
        <v>426</v>
      </c>
      <c r="D210" s="174" t="s">
        <v>147</v>
      </c>
      <c r="E210" s="175" t="s">
        <v>422</v>
      </c>
      <c r="F210" s="176" t="s">
        <v>423</v>
      </c>
      <c r="G210" s="177" t="s">
        <v>418</v>
      </c>
      <c r="H210" s="178">
        <v>47.114</v>
      </c>
      <c r="I210" s="179"/>
      <c r="J210" s="180">
        <f>ROUND(I210*H210,2)</f>
        <v>0</v>
      </c>
      <c r="K210" s="176" t="s">
        <v>151</v>
      </c>
      <c r="L210" s="38"/>
      <c r="M210" s="181" t="s">
        <v>19</v>
      </c>
      <c r="N210" s="182" t="s">
        <v>49</v>
      </c>
      <c r="O210" s="60"/>
      <c r="P210" s="183">
        <f>O210*H210</f>
        <v>0</v>
      </c>
      <c r="Q210" s="183">
        <v>0</v>
      </c>
      <c r="R210" s="183">
        <f>Q210*H210</f>
        <v>0</v>
      </c>
      <c r="S210" s="183">
        <v>0</v>
      </c>
      <c r="T210" s="184">
        <f>S210*H210</f>
        <v>0</v>
      </c>
      <c r="AR210" s="17" t="s">
        <v>152</v>
      </c>
      <c r="AT210" s="17" t="s">
        <v>147</v>
      </c>
      <c r="AU210" s="17" t="s">
        <v>88</v>
      </c>
      <c r="AY210" s="17" t="s">
        <v>142</v>
      </c>
      <c r="BE210" s="185">
        <f>IF(N210="základní",J210,0)</f>
        <v>0</v>
      </c>
      <c r="BF210" s="185">
        <f>IF(N210="snížená",J210,0)</f>
        <v>0</v>
      </c>
      <c r="BG210" s="185">
        <f>IF(N210="zákl. přenesená",J210,0)</f>
        <v>0</v>
      </c>
      <c r="BH210" s="185">
        <f>IF(N210="sníž. přenesená",J210,0)</f>
        <v>0</v>
      </c>
      <c r="BI210" s="185">
        <f>IF(N210="nulová",J210,0)</f>
        <v>0</v>
      </c>
      <c r="BJ210" s="17" t="s">
        <v>86</v>
      </c>
      <c r="BK210" s="185">
        <f>ROUND(I210*H210,2)</f>
        <v>0</v>
      </c>
      <c r="BL210" s="17" t="s">
        <v>152</v>
      </c>
      <c r="BM210" s="17" t="s">
        <v>1195</v>
      </c>
    </row>
    <row r="211" spans="2:47" s="1" customFormat="1" ht="68.25">
      <c r="B211" s="34"/>
      <c r="C211" s="35"/>
      <c r="D211" s="188" t="s">
        <v>214</v>
      </c>
      <c r="E211" s="35"/>
      <c r="F211" s="230" t="s">
        <v>425</v>
      </c>
      <c r="G211" s="35"/>
      <c r="H211" s="35"/>
      <c r="I211" s="103"/>
      <c r="J211" s="35"/>
      <c r="K211" s="35"/>
      <c r="L211" s="38"/>
      <c r="M211" s="231"/>
      <c r="N211" s="60"/>
      <c r="O211" s="60"/>
      <c r="P211" s="60"/>
      <c r="Q211" s="60"/>
      <c r="R211" s="60"/>
      <c r="S211" s="60"/>
      <c r="T211" s="61"/>
      <c r="AT211" s="17" t="s">
        <v>214</v>
      </c>
      <c r="AU211" s="17" t="s">
        <v>88</v>
      </c>
    </row>
    <row r="212" spans="2:65" s="1" customFormat="1" ht="22.5" customHeight="1">
      <c r="B212" s="34"/>
      <c r="C212" s="174" t="s">
        <v>432</v>
      </c>
      <c r="D212" s="174" t="s">
        <v>147</v>
      </c>
      <c r="E212" s="175" t="s">
        <v>427</v>
      </c>
      <c r="F212" s="176" t="s">
        <v>428</v>
      </c>
      <c r="G212" s="177" t="s">
        <v>418</v>
      </c>
      <c r="H212" s="178">
        <v>895.166</v>
      </c>
      <c r="I212" s="179"/>
      <c r="J212" s="180">
        <f>ROUND(I212*H212,2)</f>
        <v>0</v>
      </c>
      <c r="K212" s="176" t="s">
        <v>151</v>
      </c>
      <c r="L212" s="38"/>
      <c r="M212" s="181" t="s">
        <v>19</v>
      </c>
      <c r="N212" s="182" t="s">
        <v>49</v>
      </c>
      <c r="O212" s="60"/>
      <c r="P212" s="183">
        <f>O212*H212</f>
        <v>0</v>
      </c>
      <c r="Q212" s="183">
        <v>0</v>
      </c>
      <c r="R212" s="183">
        <f>Q212*H212</f>
        <v>0</v>
      </c>
      <c r="S212" s="183">
        <v>0</v>
      </c>
      <c r="T212" s="184">
        <f>S212*H212</f>
        <v>0</v>
      </c>
      <c r="AR212" s="17" t="s">
        <v>152</v>
      </c>
      <c r="AT212" s="17" t="s">
        <v>147</v>
      </c>
      <c r="AU212" s="17" t="s">
        <v>88</v>
      </c>
      <c r="AY212" s="17" t="s">
        <v>142</v>
      </c>
      <c r="BE212" s="185">
        <f>IF(N212="základní",J212,0)</f>
        <v>0</v>
      </c>
      <c r="BF212" s="185">
        <f>IF(N212="snížená",J212,0)</f>
        <v>0</v>
      </c>
      <c r="BG212" s="185">
        <f>IF(N212="zákl. přenesená",J212,0)</f>
        <v>0</v>
      </c>
      <c r="BH212" s="185">
        <f>IF(N212="sníž. přenesená",J212,0)</f>
        <v>0</v>
      </c>
      <c r="BI212" s="185">
        <f>IF(N212="nulová",J212,0)</f>
        <v>0</v>
      </c>
      <c r="BJ212" s="17" t="s">
        <v>86</v>
      </c>
      <c r="BK212" s="185">
        <f>ROUND(I212*H212,2)</f>
        <v>0</v>
      </c>
      <c r="BL212" s="17" t="s">
        <v>152</v>
      </c>
      <c r="BM212" s="17" t="s">
        <v>1196</v>
      </c>
    </row>
    <row r="213" spans="2:47" s="1" customFormat="1" ht="78">
      <c r="B213" s="34"/>
      <c r="C213" s="35"/>
      <c r="D213" s="188" t="s">
        <v>214</v>
      </c>
      <c r="E213" s="35"/>
      <c r="F213" s="230" t="s">
        <v>430</v>
      </c>
      <c r="G213" s="35"/>
      <c r="H213" s="35"/>
      <c r="I213" s="103"/>
      <c r="J213" s="35"/>
      <c r="K213" s="35"/>
      <c r="L213" s="38"/>
      <c r="M213" s="231"/>
      <c r="N213" s="60"/>
      <c r="O213" s="60"/>
      <c r="P213" s="60"/>
      <c r="Q213" s="60"/>
      <c r="R213" s="60"/>
      <c r="S213" s="60"/>
      <c r="T213" s="61"/>
      <c r="AT213" s="17" t="s">
        <v>214</v>
      </c>
      <c r="AU213" s="17" t="s">
        <v>88</v>
      </c>
    </row>
    <row r="214" spans="2:51" s="12" customFormat="1" ht="11.25">
      <c r="B214" s="197"/>
      <c r="C214" s="198"/>
      <c r="D214" s="188" t="s">
        <v>155</v>
      </c>
      <c r="E214" s="198"/>
      <c r="F214" s="200" t="s">
        <v>1197</v>
      </c>
      <c r="G214" s="198"/>
      <c r="H214" s="201">
        <v>895.166</v>
      </c>
      <c r="I214" s="202"/>
      <c r="J214" s="198"/>
      <c r="K214" s="198"/>
      <c r="L214" s="203"/>
      <c r="M214" s="204"/>
      <c r="N214" s="205"/>
      <c r="O214" s="205"/>
      <c r="P214" s="205"/>
      <c r="Q214" s="205"/>
      <c r="R214" s="205"/>
      <c r="S214" s="205"/>
      <c r="T214" s="206"/>
      <c r="AT214" s="207" t="s">
        <v>155</v>
      </c>
      <c r="AU214" s="207" t="s">
        <v>88</v>
      </c>
      <c r="AV214" s="12" t="s">
        <v>88</v>
      </c>
      <c r="AW214" s="12" t="s">
        <v>4</v>
      </c>
      <c r="AX214" s="12" t="s">
        <v>86</v>
      </c>
      <c r="AY214" s="207" t="s">
        <v>142</v>
      </c>
    </row>
    <row r="215" spans="2:65" s="1" customFormat="1" ht="22.5" customHeight="1">
      <c r="B215" s="34"/>
      <c r="C215" s="174" t="s">
        <v>437</v>
      </c>
      <c r="D215" s="174" t="s">
        <v>147</v>
      </c>
      <c r="E215" s="175" t="s">
        <v>433</v>
      </c>
      <c r="F215" s="176" t="s">
        <v>434</v>
      </c>
      <c r="G215" s="177" t="s">
        <v>418</v>
      </c>
      <c r="H215" s="178">
        <v>47.114</v>
      </c>
      <c r="I215" s="179"/>
      <c r="J215" s="180">
        <f>ROUND(I215*H215,2)</f>
        <v>0</v>
      </c>
      <c r="K215" s="176" t="s">
        <v>151</v>
      </c>
      <c r="L215" s="38"/>
      <c r="M215" s="181" t="s">
        <v>19</v>
      </c>
      <c r="N215" s="182" t="s">
        <v>49</v>
      </c>
      <c r="O215" s="60"/>
      <c r="P215" s="183">
        <f>O215*H215</f>
        <v>0</v>
      </c>
      <c r="Q215" s="183">
        <v>0</v>
      </c>
      <c r="R215" s="183">
        <f>Q215*H215</f>
        <v>0</v>
      </c>
      <c r="S215" s="183">
        <v>0</v>
      </c>
      <c r="T215" s="184">
        <f>S215*H215</f>
        <v>0</v>
      </c>
      <c r="AR215" s="17" t="s">
        <v>152</v>
      </c>
      <c r="AT215" s="17" t="s">
        <v>147</v>
      </c>
      <c r="AU215" s="17" t="s">
        <v>88</v>
      </c>
      <c r="AY215" s="17" t="s">
        <v>142</v>
      </c>
      <c r="BE215" s="185">
        <f>IF(N215="základní",J215,0)</f>
        <v>0</v>
      </c>
      <c r="BF215" s="185">
        <f>IF(N215="snížená",J215,0)</f>
        <v>0</v>
      </c>
      <c r="BG215" s="185">
        <f>IF(N215="zákl. přenesená",J215,0)</f>
        <v>0</v>
      </c>
      <c r="BH215" s="185">
        <f>IF(N215="sníž. přenesená",J215,0)</f>
        <v>0</v>
      </c>
      <c r="BI215" s="185">
        <f>IF(N215="nulová",J215,0)</f>
        <v>0</v>
      </c>
      <c r="BJ215" s="17" t="s">
        <v>86</v>
      </c>
      <c r="BK215" s="185">
        <f>ROUND(I215*H215,2)</f>
        <v>0</v>
      </c>
      <c r="BL215" s="17" t="s">
        <v>152</v>
      </c>
      <c r="BM215" s="17" t="s">
        <v>1198</v>
      </c>
    </row>
    <row r="216" spans="2:47" s="1" customFormat="1" ht="58.5">
      <c r="B216" s="34"/>
      <c r="C216" s="35"/>
      <c r="D216" s="188" t="s">
        <v>214</v>
      </c>
      <c r="E216" s="35"/>
      <c r="F216" s="230" t="s">
        <v>436</v>
      </c>
      <c r="G216" s="35"/>
      <c r="H216" s="35"/>
      <c r="I216" s="103"/>
      <c r="J216" s="35"/>
      <c r="K216" s="35"/>
      <c r="L216" s="38"/>
      <c r="M216" s="231"/>
      <c r="N216" s="60"/>
      <c r="O216" s="60"/>
      <c r="P216" s="60"/>
      <c r="Q216" s="60"/>
      <c r="R216" s="60"/>
      <c r="S216" s="60"/>
      <c r="T216" s="61"/>
      <c r="AT216" s="17" t="s">
        <v>214</v>
      </c>
      <c r="AU216" s="17" t="s">
        <v>88</v>
      </c>
    </row>
    <row r="217" spans="2:63" s="10" customFormat="1" ht="22.9" customHeight="1">
      <c r="B217" s="158"/>
      <c r="C217" s="159"/>
      <c r="D217" s="160" t="s">
        <v>77</v>
      </c>
      <c r="E217" s="172" t="s">
        <v>441</v>
      </c>
      <c r="F217" s="172" t="s">
        <v>442</v>
      </c>
      <c r="G217" s="159"/>
      <c r="H217" s="159"/>
      <c r="I217" s="162"/>
      <c r="J217" s="173">
        <f>BK217</f>
        <v>0</v>
      </c>
      <c r="K217" s="159"/>
      <c r="L217" s="164"/>
      <c r="M217" s="165"/>
      <c r="N217" s="166"/>
      <c r="O217" s="166"/>
      <c r="P217" s="167">
        <f>SUM(P218:P219)</f>
        <v>0</v>
      </c>
      <c r="Q217" s="166"/>
      <c r="R217" s="167">
        <f>SUM(R218:R219)</f>
        <v>0</v>
      </c>
      <c r="S217" s="166"/>
      <c r="T217" s="168">
        <f>SUM(T218:T219)</f>
        <v>0</v>
      </c>
      <c r="AR217" s="169" t="s">
        <v>86</v>
      </c>
      <c r="AT217" s="170" t="s">
        <v>77</v>
      </c>
      <c r="AU217" s="170" t="s">
        <v>86</v>
      </c>
      <c r="AY217" s="169" t="s">
        <v>142</v>
      </c>
      <c r="BK217" s="171">
        <f>SUM(BK218:BK219)</f>
        <v>0</v>
      </c>
    </row>
    <row r="218" spans="2:65" s="1" customFormat="1" ht="22.5" customHeight="1">
      <c r="B218" s="34"/>
      <c r="C218" s="174" t="s">
        <v>443</v>
      </c>
      <c r="D218" s="174" t="s">
        <v>147</v>
      </c>
      <c r="E218" s="175" t="s">
        <v>1199</v>
      </c>
      <c r="F218" s="176" t="s">
        <v>1200</v>
      </c>
      <c r="G218" s="177" t="s">
        <v>418</v>
      </c>
      <c r="H218" s="178">
        <v>54.138</v>
      </c>
      <c r="I218" s="179"/>
      <c r="J218" s="180">
        <f>ROUND(I218*H218,2)</f>
        <v>0</v>
      </c>
      <c r="K218" s="176" t="s">
        <v>151</v>
      </c>
      <c r="L218" s="38"/>
      <c r="M218" s="181" t="s">
        <v>19</v>
      </c>
      <c r="N218" s="182" t="s">
        <v>49</v>
      </c>
      <c r="O218" s="60"/>
      <c r="P218" s="183">
        <f>O218*H218</f>
        <v>0</v>
      </c>
      <c r="Q218" s="183">
        <v>0</v>
      </c>
      <c r="R218" s="183">
        <f>Q218*H218</f>
        <v>0</v>
      </c>
      <c r="S218" s="183">
        <v>0</v>
      </c>
      <c r="T218" s="184">
        <f>S218*H218</f>
        <v>0</v>
      </c>
      <c r="AR218" s="17" t="s">
        <v>152</v>
      </c>
      <c r="AT218" s="17" t="s">
        <v>147</v>
      </c>
      <c r="AU218" s="17" t="s">
        <v>88</v>
      </c>
      <c r="AY218" s="17" t="s">
        <v>142</v>
      </c>
      <c r="BE218" s="185">
        <f>IF(N218="základní",J218,0)</f>
        <v>0</v>
      </c>
      <c r="BF218" s="185">
        <f>IF(N218="snížená",J218,0)</f>
        <v>0</v>
      </c>
      <c r="BG218" s="185">
        <f>IF(N218="zákl. přenesená",J218,0)</f>
        <v>0</v>
      </c>
      <c r="BH218" s="185">
        <f>IF(N218="sníž. přenesená",J218,0)</f>
        <v>0</v>
      </c>
      <c r="BI218" s="185">
        <f>IF(N218="nulová",J218,0)</f>
        <v>0</v>
      </c>
      <c r="BJ218" s="17" t="s">
        <v>86</v>
      </c>
      <c r="BK218" s="185">
        <f>ROUND(I218*H218,2)</f>
        <v>0</v>
      </c>
      <c r="BL218" s="17" t="s">
        <v>152</v>
      </c>
      <c r="BM218" s="17" t="s">
        <v>1201</v>
      </c>
    </row>
    <row r="219" spans="2:47" s="1" customFormat="1" ht="58.5">
      <c r="B219" s="34"/>
      <c r="C219" s="35"/>
      <c r="D219" s="188" t="s">
        <v>214</v>
      </c>
      <c r="E219" s="35"/>
      <c r="F219" s="230" t="s">
        <v>447</v>
      </c>
      <c r="G219" s="35"/>
      <c r="H219" s="35"/>
      <c r="I219" s="103"/>
      <c r="J219" s="35"/>
      <c r="K219" s="35"/>
      <c r="L219" s="38"/>
      <c r="M219" s="231"/>
      <c r="N219" s="60"/>
      <c r="O219" s="60"/>
      <c r="P219" s="60"/>
      <c r="Q219" s="60"/>
      <c r="R219" s="60"/>
      <c r="S219" s="60"/>
      <c r="T219" s="61"/>
      <c r="AT219" s="17" t="s">
        <v>214</v>
      </c>
      <c r="AU219" s="17" t="s">
        <v>88</v>
      </c>
    </row>
    <row r="220" spans="2:63" s="10" customFormat="1" ht="25.9" customHeight="1">
      <c r="B220" s="158"/>
      <c r="C220" s="159"/>
      <c r="D220" s="160" t="s">
        <v>77</v>
      </c>
      <c r="E220" s="161" t="s">
        <v>448</v>
      </c>
      <c r="F220" s="161" t="s">
        <v>449</v>
      </c>
      <c r="G220" s="159"/>
      <c r="H220" s="159"/>
      <c r="I220" s="162"/>
      <c r="J220" s="163">
        <f>BK220</f>
        <v>0</v>
      </c>
      <c r="K220" s="159"/>
      <c r="L220" s="164"/>
      <c r="M220" s="165"/>
      <c r="N220" s="166"/>
      <c r="O220" s="166"/>
      <c r="P220" s="167">
        <f>P221+P232+P238</f>
        <v>0</v>
      </c>
      <c r="Q220" s="166"/>
      <c r="R220" s="167">
        <f>R221+R232+R238</f>
        <v>0.19661650000000003</v>
      </c>
      <c r="S220" s="166"/>
      <c r="T220" s="168">
        <f>T221+T232+T238</f>
        <v>0</v>
      </c>
      <c r="AR220" s="169" t="s">
        <v>88</v>
      </c>
      <c r="AT220" s="170" t="s">
        <v>77</v>
      </c>
      <c r="AU220" s="170" t="s">
        <v>78</v>
      </c>
      <c r="AY220" s="169" t="s">
        <v>142</v>
      </c>
      <c r="BK220" s="171">
        <f>BK221+BK232+BK238</f>
        <v>0</v>
      </c>
    </row>
    <row r="221" spans="2:63" s="10" customFormat="1" ht="22.9" customHeight="1">
      <c r="B221" s="158"/>
      <c r="C221" s="159"/>
      <c r="D221" s="160" t="s">
        <v>77</v>
      </c>
      <c r="E221" s="172" t="s">
        <v>1202</v>
      </c>
      <c r="F221" s="172" t="s">
        <v>1203</v>
      </c>
      <c r="G221" s="159"/>
      <c r="H221" s="159"/>
      <c r="I221" s="162"/>
      <c r="J221" s="173">
        <f>BK221</f>
        <v>0</v>
      </c>
      <c r="K221" s="159"/>
      <c r="L221" s="164"/>
      <c r="M221" s="165"/>
      <c r="N221" s="166"/>
      <c r="O221" s="166"/>
      <c r="P221" s="167">
        <f>SUM(P222:P231)</f>
        <v>0</v>
      </c>
      <c r="Q221" s="166"/>
      <c r="R221" s="167">
        <f>SUM(R222:R231)</f>
        <v>0.00084</v>
      </c>
      <c r="S221" s="166"/>
      <c r="T221" s="168">
        <f>SUM(T222:T231)</f>
        <v>0</v>
      </c>
      <c r="AR221" s="169" t="s">
        <v>88</v>
      </c>
      <c r="AT221" s="170" t="s">
        <v>77</v>
      </c>
      <c r="AU221" s="170" t="s">
        <v>86</v>
      </c>
      <c r="AY221" s="169" t="s">
        <v>142</v>
      </c>
      <c r="BK221" s="171">
        <f>SUM(BK222:BK231)</f>
        <v>0</v>
      </c>
    </row>
    <row r="222" spans="2:65" s="1" customFormat="1" ht="22.5" customHeight="1">
      <c r="B222" s="34"/>
      <c r="C222" s="174" t="s">
        <v>452</v>
      </c>
      <c r="D222" s="174" t="s">
        <v>147</v>
      </c>
      <c r="E222" s="175" t="s">
        <v>1204</v>
      </c>
      <c r="F222" s="176" t="s">
        <v>1205</v>
      </c>
      <c r="G222" s="177" t="s">
        <v>513</v>
      </c>
      <c r="H222" s="178">
        <v>4</v>
      </c>
      <c r="I222" s="179"/>
      <c r="J222" s="180">
        <f>ROUND(I222*H222,2)</f>
        <v>0</v>
      </c>
      <c r="K222" s="176" t="s">
        <v>151</v>
      </c>
      <c r="L222" s="38"/>
      <c r="M222" s="181" t="s">
        <v>19</v>
      </c>
      <c r="N222" s="182" t="s">
        <v>49</v>
      </c>
      <c r="O222" s="60"/>
      <c r="P222" s="183">
        <f>O222*H222</f>
        <v>0</v>
      </c>
      <c r="Q222" s="183">
        <v>0.00021</v>
      </c>
      <c r="R222" s="183">
        <f>Q222*H222</f>
        <v>0.00084</v>
      </c>
      <c r="S222" s="183">
        <v>0</v>
      </c>
      <c r="T222" s="184">
        <f>S222*H222</f>
        <v>0</v>
      </c>
      <c r="AR222" s="17" t="s">
        <v>301</v>
      </c>
      <c r="AT222" s="17" t="s">
        <v>147</v>
      </c>
      <c r="AU222" s="17" t="s">
        <v>88</v>
      </c>
      <c r="AY222" s="17" t="s">
        <v>142</v>
      </c>
      <c r="BE222" s="185">
        <f>IF(N222="základní",J222,0)</f>
        <v>0</v>
      </c>
      <c r="BF222" s="185">
        <f>IF(N222="snížená",J222,0)</f>
        <v>0</v>
      </c>
      <c r="BG222" s="185">
        <f>IF(N222="zákl. přenesená",J222,0)</f>
        <v>0</v>
      </c>
      <c r="BH222" s="185">
        <f>IF(N222="sníž. přenesená",J222,0)</f>
        <v>0</v>
      </c>
      <c r="BI222" s="185">
        <f>IF(N222="nulová",J222,0)</f>
        <v>0</v>
      </c>
      <c r="BJ222" s="17" t="s">
        <v>86</v>
      </c>
      <c r="BK222" s="185">
        <f>ROUND(I222*H222,2)</f>
        <v>0</v>
      </c>
      <c r="BL222" s="17" t="s">
        <v>301</v>
      </c>
      <c r="BM222" s="17" t="s">
        <v>1206</v>
      </c>
    </row>
    <row r="223" spans="2:47" s="1" customFormat="1" ht="78">
      <c r="B223" s="34"/>
      <c r="C223" s="35"/>
      <c r="D223" s="188" t="s">
        <v>214</v>
      </c>
      <c r="E223" s="35"/>
      <c r="F223" s="230" t="s">
        <v>1207</v>
      </c>
      <c r="G223" s="35"/>
      <c r="H223" s="35"/>
      <c r="I223" s="103"/>
      <c r="J223" s="35"/>
      <c r="K223" s="35"/>
      <c r="L223" s="38"/>
      <c r="M223" s="231"/>
      <c r="N223" s="60"/>
      <c r="O223" s="60"/>
      <c r="P223" s="60"/>
      <c r="Q223" s="60"/>
      <c r="R223" s="60"/>
      <c r="S223" s="60"/>
      <c r="T223" s="61"/>
      <c r="AT223" s="17" t="s">
        <v>214</v>
      </c>
      <c r="AU223" s="17" t="s">
        <v>88</v>
      </c>
    </row>
    <row r="224" spans="2:51" s="11" customFormat="1" ht="11.25">
      <c r="B224" s="186"/>
      <c r="C224" s="187"/>
      <c r="D224" s="188" t="s">
        <v>155</v>
      </c>
      <c r="E224" s="189" t="s">
        <v>19</v>
      </c>
      <c r="F224" s="190" t="s">
        <v>1048</v>
      </c>
      <c r="G224" s="187"/>
      <c r="H224" s="189" t="s">
        <v>19</v>
      </c>
      <c r="I224" s="191"/>
      <c r="J224" s="187"/>
      <c r="K224" s="187"/>
      <c r="L224" s="192"/>
      <c r="M224" s="193"/>
      <c r="N224" s="194"/>
      <c r="O224" s="194"/>
      <c r="P224" s="194"/>
      <c r="Q224" s="194"/>
      <c r="R224" s="194"/>
      <c r="S224" s="194"/>
      <c r="T224" s="195"/>
      <c r="AT224" s="196" t="s">
        <v>155</v>
      </c>
      <c r="AU224" s="196" t="s">
        <v>88</v>
      </c>
      <c r="AV224" s="11" t="s">
        <v>86</v>
      </c>
      <c r="AW224" s="11" t="s">
        <v>38</v>
      </c>
      <c r="AX224" s="11" t="s">
        <v>78</v>
      </c>
      <c r="AY224" s="196" t="s">
        <v>142</v>
      </c>
    </row>
    <row r="225" spans="2:51" s="12" customFormat="1" ht="11.25">
      <c r="B225" s="197"/>
      <c r="C225" s="198"/>
      <c r="D225" s="188" t="s">
        <v>155</v>
      </c>
      <c r="E225" s="199" t="s">
        <v>19</v>
      </c>
      <c r="F225" s="200" t="s">
        <v>152</v>
      </c>
      <c r="G225" s="198"/>
      <c r="H225" s="201">
        <v>4</v>
      </c>
      <c r="I225" s="202"/>
      <c r="J225" s="198"/>
      <c r="K225" s="198"/>
      <c r="L225" s="203"/>
      <c r="M225" s="204"/>
      <c r="N225" s="205"/>
      <c r="O225" s="205"/>
      <c r="P225" s="205"/>
      <c r="Q225" s="205"/>
      <c r="R225" s="205"/>
      <c r="S225" s="205"/>
      <c r="T225" s="206"/>
      <c r="AT225" s="207" t="s">
        <v>155</v>
      </c>
      <c r="AU225" s="207" t="s">
        <v>88</v>
      </c>
      <c r="AV225" s="12" t="s">
        <v>88</v>
      </c>
      <c r="AW225" s="12" t="s">
        <v>38</v>
      </c>
      <c r="AX225" s="12" t="s">
        <v>86</v>
      </c>
      <c r="AY225" s="207" t="s">
        <v>142</v>
      </c>
    </row>
    <row r="226" spans="2:65" s="1" customFormat="1" ht="16.5" customHeight="1">
      <c r="B226" s="34"/>
      <c r="C226" s="232" t="s">
        <v>458</v>
      </c>
      <c r="D226" s="232" t="s">
        <v>249</v>
      </c>
      <c r="E226" s="233" t="s">
        <v>1208</v>
      </c>
      <c r="F226" s="234" t="s">
        <v>1209</v>
      </c>
      <c r="G226" s="235" t="s">
        <v>1161</v>
      </c>
      <c r="H226" s="236">
        <v>4</v>
      </c>
      <c r="I226" s="237"/>
      <c r="J226" s="238">
        <f>ROUND(I226*H226,2)</f>
        <v>0</v>
      </c>
      <c r="K226" s="234" t="s">
        <v>469</v>
      </c>
      <c r="L226" s="239"/>
      <c r="M226" s="240" t="s">
        <v>19</v>
      </c>
      <c r="N226" s="241" t="s">
        <v>49</v>
      </c>
      <c r="O226" s="60"/>
      <c r="P226" s="183">
        <f>O226*H226</f>
        <v>0</v>
      </c>
      <c r="Q226" s="183">
        <v>0</v>
      </c>
      <c r="R226" s="183">
        <f>Q226*H226</f>
        <v>0</v>
      </c>
      <c r="S226" s="183">
        <v>0</v>
      </c>
      <c r="T226" s="184">
        <f>S226*H226</f>
        <v>0</v>
      </c>
      <c r="AR226" s="17" t="s">
        <v>401</v>
      </c>
      <c r="AT226" s="17" t="s">
        <v>249</v>
      </c>
      <c r="AU226" s="17" t="s">
        <v>88</v>
      </c>
      <c r="AY226" s="17" t="s">
        <v>142</v>
      </c>
      <c r="BE226" s="185">
        <f>IF(N226="základní",J226,0)</f>
        <v>0</v>
      </c>
      <c r="BF226" s="185">
        <f>IF(N226="snížená",J226,0)</f>
        <v>0</v>
      </c>
      <c r="BG226" s="185">
        <f>IF(N226="zákl. přenesená",J226,0)</f>
        <v>0</v>
      </c>
      <c r="BH226" s="185">
        <f>IF(N226="sníž. přenesená",J226,0)</f>
        <v>0</v>
      </c>
      <c r="BI226" s="185">
        <f>IF(N226="nulová",J226,0)</f>
        <v>0</v>
      </c>
      <c r="BJ226" s="17" t="s">
        <v>86</v>
      </c>
      <c r="BK226" s="185">
        <f>ROUND(I226*H226,2)</f>
        <v>0</v>
      </c>
      <c r="BL226" s="17" t="s">
        <v>301</v>
      </c>
      <c r="BM226" s="17" t="s">
        <v>1210</v>
      </c>
    </row>
    <row r="227" spans="2:65" s="1" customFormat="1" ht="16.5" customHeight="1">
      <c r="B227" s="34"/>
      <c r="C227" s="232" t="s">
        <v>466</v>
      </c>
      <c r="D227" s="232" t="s">
        <v>249</v>
      </c>
      <c r="E227" s="233" t="s">
        <v>1211</v>
      </c>
      <c r="F227" s="234" t="s">
        <v>1212</v>
      </c>
      <c r="G227" s="235" t="s">
        <v>1161</v>
      </c>
      <c r="H227" s="236">
        <v>4</v>
      </c>
      <c r="I227" s="237"/>
      <c r="J227" s="238">
        <f>ROUND(I227*H227,2)</f>
        <v>0</v>
      </c>
      <c r="K227" s="234" t="s">
        <v>469</v>
      </c>
      <c r="L227" s="239"/>
      <c r="M227" s="240" t="s">
        <v>19</v>
      </c>
      <c r="N227" s="241" t="s">
        <v>49</v>
      </c>
      <c r="O227" s="60"/>
      <c r="P227" s="183">
        <f>O227*H227</f>
        <v>0</v>
      </c>
      <c r="Q227" s="183">
        <v>0</v>
      </c>
      <c r="R227" s="183">
        <f>Q227*H227</f>
        <v>0</v>
      </c>
      <c r="S227" s="183">
        <v>0</v>
      </c>
      <c r="T227" s="184">
        <f>S227*H227</f>
        <v>0</v>
      </c>
      <c r="AR227" s="17" t="s">
        <v>401</v>
      </c>
      <c r="AT227" s="17" t="s">
        <v>249</v>
      </c>
      <c r="AU227" s="17" t="s">
        <v>88</v>
      </c>
      <c r="AY227" s="17" t="s">
        <v>142</v>
      </c>
      <c r="BE227" s="185">
        <f>IF(N227="základní",J227,0)</f>
        <v>0</v>
      </c>
      <c r="BF227" s="185">
        <f>IF(N227="snížená",J227,0)</f>
        <v>0</v>
      </c>
      <c r="BG227" s="185">
        <f>IF(N227="zákl. přenesená",J227,0)</f>
        <v>0</v>
      </c>
      <c r="BH227" s="185">
        <f>IF(N227="sníž. přenesená",J227,0)</f>
        <v>0</v>
      </c>
      <c r="BI227" s="185">
        <f>IF(N227="nulová",J227,0)</f>
        <v>0</v>
      </c>
      <c r="BJ227" s="17" t="s">
        <v>86</v>
      </c>
      <c r="BK227" s="185">
        <f>ROUND(I227*H227,2)</f>
        <v>0</v>
      </c>
      <c r="BL227" s="17" t="s">
        <v>301</v>
      </c>
      <c r="BM227" s="17" t="s">
        <v>1213</v>
      </c>
    </row>
    <row r="228" spans="2:65" s="1" customFormat="1" ht="16.5" customHeight="1">
      <c r="B228" s="34"/>
      <c r="C228" s="232" t="s">
        <v>473</v>
      </c>
      <c r="D228" s="232" t="s">
        <v>249</v>
      </c>
      <c r="E228" s="233" t="s">
        <v>1214</v>
      </c>
      <c r="F228" s="234" t="s">
        <v>1215</v>
      </c>
      <c r="G228" s="235" t="s">
        <v>1161</v>
      </c>
      <c r="H228" s="236">
        <v>4</v>
      </c>
      <c r="I228" s="237"/>
      <c r="J228" s="238">
        <f>ROUND(I228*H228,2)</f>
        <v>0</v>
      </c>
      <c r="K228" s="234" t="s">
        <v>469</v>
      </c>
      <c r="L228" s="239"/>
      <c r="M228" s="240" t="s">
        <v>19</v>
      </c>
      <c r="N228" s="241" t="s">
        <v>49</v>
      </c>
      <c r="O228" s="60"/>
      <c r="P228" s="183">
        <f>O228*H228</f>
        <v>0</v>
      </c>
      <c r="Q228" s="183">
        <v>0</v>
      </c>
      <c r="R228" s="183">
        <f>Q228*H228</f>
        <v>0</v>
      </c>
      <c r="S228" s="183">
        <v>0</v>
      </c>
      <c r="T228" s="184">
        <f>S228*H228</f>
        <v>0</v>
      </c>
      <c r="AR228" s="17" t="s">
        <v>401</v>
      </c>
      <c r="AT228" s="17" t="s">
        <v>249</v>
      </c>
      <c r="AU228" s="17" t="s">
        <v>88</v>
      </c>
      <c r="AY228" s="17" t="s">
        <v>142</v>
      </c>
      <c r="BE228" s="185">
        <f>IF(N228="základní",J228,0)</f>
        <v>0</v>
      </c>
      <c r="BF228" s="185">
        <f>IF(N228="snížená",J228,0)</f>
        <v>0</v>
      </c>
      <c r="BG228" s="185">
        <f>IF(N228="zákl. přenesená",J228,0)</f>
        <v>0</v>
      </c>
      <c r="BH228" s="185">
        <f>IF(N228="sníž. přenesená",J228,0)</f>
        <v>0</v>
      </c>
      <c r="BI228" s="185">
        <f>IF(N228="nulová",J228,0)</f>
        <v>0</v>
      </c>
      <c r="BJ228" s="17" t="s">
        <v>86</v>
      </c>
      <c r="BK228" s="185">
        <f>ROUND(I228*H228,2)</f>
        <v>0</v>
      </c>
      <c r="BL228" s="17" t="s">
        <v>301</v>
      </c>
      <c r="BM228" s="17" t="s">
        <v>1216</v>
      </c>
    </row>
    <row r="229" spans="2:65" s="1" customFormat="1" ht="16.5" customHeight="1">
      <c r="B229" s="34"/>
      <c r="C229" s="232" t="s">
        <v>479</v>
      </c>
      <c r="D229" s="232" t="s">
        <v>249</v>
      </c>
      <c r="E229" s="233" t="s">
        <v>1217</v>
      </c>
      <c r="F229" s="234" t="s">
        <v>1218</v>
      </c>
      <c r="G229" s="235" t="s">
        <v>1161</v>
      </c>
      <c r="H229" s="236">
        <v>4</v>
      </c>
      <c r="I229" s="237"/>
      <c r="J229" s="238">
        <f>ROUND(I229*H229,2)</f>
        <v>0</v>
      </c>
      <c r="K229" s="234" t="s">
        <v>469</v>
      </c>
      <c r="L229" s="239"/>
      <c r="M229" s="240" t="s">
        <v>19</v>
      </c>
      <c r="N229" s="241" t="s">
        <v>49</v>
      </c>
      <c r="O229" s="60"/>
      <c r="P229" s="183">
        <f>O229*H229</f>
        <v>0</v>
      </c>
      <c r="Q229" s="183">
        <v>0</v>
      </c>
      <c r="R229" s="183">
        <f>Q229*H229</f>
        <v>0</v>
      </c>
      <c r="S229" s="183">
        <v>0</v>
      </c>
      <c r="T229" s="184">
        <f>S229*H229</f>
        <v>0</v>
      </c>
      <c r="AR229" s="17" t="s">
        <v>401</v>
      </c>
      <c r="AT229" s="17" t="s">
        <v>249</v>
      </c>
      <c r="AU229" s="17" t="s">
        <v>88</v>
      </c>
      <c r="AY229" s="17" t="s">
        <v>142</v>
      </c>
      <c r="BE229" s="185">
        <f>IF(N229="základní",J229,0)</f>
        <v>0</v>
      </c>
      <c r="BF229" s="185">
        <f>IF(N229="snížená",J229,0)</f>
        <v>0</v>
      </c>
      <c r="BG229" s="185">
        <f>IF(N229="zákl. přenesená",J229,0)</f>
        <v>0</v>
      </c>
      <c r="BH229" s="185">
        <f>IF(N229="sníž. přenesená",J229,0)</f>
        <v>0</v>
      </c>
      <c r="BI229" s="185">
        <f>IF(N229="nulová",J229,0)</f>
        <v>0</v>
      </c>
      <c r="BJ229" s="17" t="s">
        <v>86</v>
      </c>
      <c r="BK229" s="185">
        <f>ROUND(I229*H229,2)</f>
        <v>0</v>
      </c>
      <c r="BL229" s="17" t="s">
        <v>301</v>
      </c>
      <c r="BM229" s="17" t="s">
        <v>1219</v>
      </c>
    </row>
    <row r="230" spans="2:65" s="1" customFormat="1" ht="22.5" customHeight="1">
      <c r="B230" s="34"/>
      <c r="C230" s="174" t="s">
        <v>486</v>
      </c>
      <c r="D230" s="174" t="s">
        <v>147</v>
      </c>
      <c r="E230" s="175" t="s">
        <v>1220</v>
      </c>
      <c r="F230" s="176" t="s">
        <v>1221</v>
      </c>
      <c r="G230" s="177" t="s">
        <v>461</v>
      </c>
      <c r="H230" s="242"/>
      <c r="I230" s="179"/>
      <c r="J230" s="180">
        <f>ROUND(I230*H230,2)</f>
        <v>0</v>
      </c>
      <c r="K230" s="176" t="s">
        <v>151</v>
      </c>
      <c r="L230" s="38"/>
      <c r="M230" s="181" t="s">
        <v>19</v>
      </c>
      <c r="N230" s="182" t="s">
        <v>49</v>
      </c>
      <c r="O230" s="60"/>
      <c r="P230" s="183">
        <f>O230*H230</f>
        <v>0</v>
      </c>
      <c r="Q230" s="183">
        <v>0</v>
      </c>
      <c r="R230" s="183">
        <f>Q230*H230</f>
        <v>0</v>
      </c>
      <c r="S230" s="183">
        <v>0</v>
      </c>
      <c r="T230" s="184">
        <f>S230*H230</f>
        <v>0</v>
      </c>
      <c r="AR230" s="17" t="s">
        <v>301</v>
      </c>
      <c r="AT230" s="17" t="s">
        <v>147</v>
      </c>
      <c r="AU230" s="17" t="s">
        <v>88</v>
      </c>
      <c r="AY230" s="17" t="s">
        <v>142</v>
      </c>
      <c r="BE230" s="185">
        <f>IF(N230="základní",J230,0)</f>
        <v>0</v>
      </c>
      <c r="BF230" s="185">
        <f>IF(N230="snížená",J230,0)</f>
        <v>0</v>
      </c>
      <c r="BG230" s="185">
        <f>IF(N230="zákl. přenesená",J230,0)</f>
        <v>0</v>
      </c>
      <c r="BH230" s="185">
        <f>IF(N230="sníž. přenesená",J230,0)</f>
        <v>0</v>
      </c>
      <c r="BI230" s="185">
        <f>IF(N230="nulová",J230,0)</f>
        <v>0</v>
      </c>
      <c r="BJ230" s="17" t="s">
        <v>86</v>
      </c>
      <c r="BK230" s="185">
        <f>ROUND(I230*H230,2)</f>
        <v>0</v>
      </c>
      <c r="BL230" s="17" t="s">
        <v>301</v>
      </c>
      <c r="BM230" s="17" t="s">
        <v>1222</v>
      </c>
    </row>
    <row r="231" spans="2:47" s="1" customFormat="1" ht="78">
      <c r="B231" s="34"/>
      <c r="C231" s="35"/>
      <c r="D231" s="188" t="s">
        <v>214</v>
      </c>
      <c r="E231" s="35"/>
      <c r="F231" s="230" t="s">
        <v>1223</v>
      </c>
      <c r="G231" s="35"/>
      <c r="H231" s="35"/>
      <c r="I231" s="103"/>
      <c r="J231" s="35"/>
      <c r="K231" s="35"/>
      <c r="L231" s="38"/>
      <c r="M231" s="231"/>
      <c r="N231" s="60"/>
      <c r="O231" s="60"/>
      <c r="P231" s="60"/>
      <c r="Q231" s="60"/>
      <c r="R231" s="60"/>
      <c r="S231" s="60"/>
      <c r="T231" s="61"/>
      <c r="AT231" s="17" t="s">
        <v>214</v>
      </c>
      <c r="AU231" s="17" t="s">
        <v>88</v>
      </c>
    </row>
    <row r="232" spans="2:63" s="10" customFormat="1" ht="22.9" customHeight="1">
      <c r="B232" s="158"/>
      <c r="C232" s="159"/>
      <c r="D232" s="160" t="s">
        <v>77</v>
      </c>
      <c r="E232" s="172" t="s">
        <v>496</v>
      </c>
      <c r="F232" s="172" t="s">
        <v>497</v>
      </c>
      <c r="G232" s="159"/>
      <c r="H232" s="159"/>
      <c r="I232" s="162"/>
      <c r="J232" s="173">
        <f>BK232</f>
        <v>0</v>
      </c>
      <c r="K232" s="159"/>
      <c r="L232" s="164"/>
      <c r="M232" s="165"/>
      <c r="N232" s="166"/>
      <c r="O232" s="166"/>
      <c r="P232" s="167">
        <f>SUM(P233:P237)</f>
        <v>0</v>
      </c>
      <c r="Q232" s="166"/>
      <c r="R232" s="167">
        <f>SUM(R233:R237)</f>
        <v>0</v>
      </c>
      <c r="S232" s="166"/>
      <c r="T232" s="168">
        <f>SUM(T233:T237)</f>
        <v>0</v>
      </c>
      <c r="AR232" s="169" t="s">
        <v>88</v>
      </c>
      <c r="AT232" s="170" t="s">
        <v>77</v>
      </c>
      <c r="AU232" s="170" t="s">
        <v>86</v>
      </c>
      <c r="AY232" s="169" t="s">
        <v>142</v>
      </c>
      <c r="BK232" s="171">
        <f>SUM(BK233:BK237)</f>
        <v>0</v>
      </c>
    </row>
    <row r="233" spans="2:65" s="1" customFormat="1" ht="22.5" customHeight="1">
      <c r="B233" s="34"/>
      <c r="C233" s="174" t="s">
        <v>491</v>
      </c>
      <c r="D233" s="174" t="s">
        <v>147</v>
      </c>
      <c r="E233" s="175" t="s">
        <v>1224</v>
      </c>
      <c r="F233" s="176" t="s">
        <v>1225</v>
      </c>
      <c r="G233" s="177" t="s">
        <v>513</v>
      </c>
      <c r="H233" s="178">
        <v>2</v>
      </c>
      <c r="I233" s="179"/>
      <c r="J233" s="180">
        <f>ROUND(I233*H233,2)</f>
        <v>0</v>
      </c>
      <c r="K233" s="176" t="s">
        <v>469</v>
      </c>
      <c r="L233" s="38"/>
      <c r="M233" s="181" t="s">
        <v>19</v>
      </c>
      <c r="N233" s="182" t="s">
        <v>49</v>
      </c>
      <c r="O233" s="60"/>
      <c r="P233" s="183">
        <f>O233*H233</f>
        <v>0</v>
      </c>
      <c r="Q233" s="183">
        <v>0</v>
      </c>
      <c r="R233" s="183">
        <f>Q233*H233</f>
        <v>0</v>
      </c>
      <c r="S233" s="183">
        <v>0</v>
      </c>
      <c r="T233" s="184">
        <f>S233*H233</f>
        <v>0</v>
      </c>
      <c r="AR233" s="17" t="s">
        <v>301</v>
      </c>
      <c r="AT233" s="17" t="s">
        <v>147</v>
      </c>
      <c r="AU233" s="17" t="s">
        <v>88</v>
      </c>
      <c r="AY233" s="17" t="s">
        <v>142</v>
      </c>
      <c r="BE233" s="185">
        <f>IF(N233="základní",J233,0)</f>
        <v>0</v>
      </c>
      <c r="BF233" s="185">
        <f>IF(N233="snížená",J233,0)</f>
        <v>0</v>
      </c>
      <c r="BG233" s="185">
        <f>IF(N233="zákl. přenesená",J233,0)</f>
        <v>0</v>
      </c>
      <c r="BH233" s="185">
        <f>IF(N233="sníž. přenesená",J233,0)</f>
        <v>0</v>
      </c>
      <c r="BI233" s="185">
        <f>IF(N233="nulová",J233,0)</f>
        <v>0</v>
      </c>
      <c r="BJ233" s="17" t="s">
        <v>86</v>
      </c>
      <c r="BK233" s="185">
        <f>ROUND(I233*H233,2)</f>
        <v>0</v>
      </c>
      <c r="BL233" s="17" t="s">
        <v>301</v>
      </c>
      <c r="BM233" s="17" t="s">
        <v>1226</v>
      </c>
    </row>
    <row r="234" spans="2:51" s="11" customFormat="1" ht="11.25">
      <c r="B234" s="186"/>
      <c r="C234" s="187"/>
      <c r="D234" s="188" t="s">
        <v>155</v>
      </c>
      <c r="E234" s="189" t="s">
        <v>19</v>
      </c>
      <c r="F234" s="190" t="s">
        <v>327</v>
      </c>
      <c r="G234" s="187"/>
      <c r="H234" s="189" t="s">
        <v>19</v>
      </c>
      <c r="I234" s="191"/>
      <c r="J234" s="187"/>
      <c r="K234" s="187"/>
      <c r="L234" s="192"/>
      <c r="M234" s="193"/>
      <c r="N234" s="194"/>
      <c r="O234" s="194"/>
      <c r="P234" s="194"/>
      <c r="Q234" s="194"/>
      <c r="R234" s="194"/>
      <c r="S234" s="194"/>
      <c r="T234" s="195"/>
      <c r="AT234" s="196" t="s">
        <v>155</v>
      </c>
      <c r="AU234" s="196" t="s">
        <v>88</v>
      </c>
      <c r="AV234" s="11" t="s">
        <v>86</v>
      </c>
      <c r="AW234" s="11" t="s">
        <v>38</v>
      </c>
      <c r="AX234" s="11" t="s">
        <v>78</v>
      </c>
      <c r="AY234" s="196" t="s">
        <v>142</v>
      </c>
    </row>
    <row r="235" spans="2:51" s="12" customFormat="1" ht="11.25">
      <c r="B235" s="197"/>
      <c r="C235" s="198"/>
      <c r="D235" s="188" t="s">
        <v>155</v>
      </c>
      <c r="E235" s="199" t="s">
        <v>19</v>
      </c>
      <c r="F235" s="200" t="s">
        <v>88</v>
      </c>
      <c r="G235" s="198"/>
      <c r="H235" s="201">
        <v>2</v>
      </c>
      <c r="I235" s="202"/>
      <c r="J235" s="198"/>
      <c r="K235" s="198"/>
      <c r="L235" s="203"/>
      <c r="M235" s="204"/>
      <c r="N235" s="205"/>
      <c r="O235" s="205"/>
      <c r="P235" s="205"/>
      <c r="Q235" s="205"/>
      <c r="R235" s="205"/>
      <c r="S235" s="205"/>
      <c r="T235" s="206"/>
      <c r="AT235" s="207" t="s">
        <v>155</v>
      </c>
      <c r="AU235" s="207" t="s">
        <v>88</v>
      </c>
      <c r="AV235" s="12" t="s">
        <v>88</v>
      </c>
      <c r="AW235" s="12" t="s">
        <v>38</v>
      </c>
      <c r="AX235" s="12" t="s">
        <v>86</v>
      </c>
      <c r="AY235" s="207" t="s">
        <v>142</v>
      </c>
    </row>
    <row r="236" spans="2:65" s="1" customFormat="1" ht="22.5" customHeight="1">
      <c r="B236" s="34"/>
      <c r="C236" s="174" t="s">
        <v>498</v>
      </c>
      <c r="D236" s="174" t="s">
        <v>147</v>
      </c>
      <c r="E236" s="175" t="s">
        <v>1227</v>
      </c>
      <c r="F236" s="176" t="s">
        <v>1228</v>
      </c>
      <c r="G236" s="177" t="s">
        <v>461</v>
      </c>
      <c r="H236" s="242"/>
      <c r="I236" s="179"/>
      <c r="J236" s="180">
        <f>ROUND(I236*H236,2)</f>
        <v>0</v>
      </c>
      <c r="K236" s="176" t="s">
        <v>151</v>
      </c>
      <c r="L236" s="38"/>
      <c r="M236" s="181" t="s">
        <v>19</v>
      </c>
      <c r="N236" s="182" t="s">
        <v>49</v>
      </c>
      <c r="O236" s="60"/>
      <c r="P236" s="183">
        <f>O236*H236</f>
        <v>0</v>
      </c>
      <c r="Q236" s="183">
        <v>0</v>
      </c>
      <c r="R236" s="183">
        <f>Q236*H236</f>
        <v>0</v>
      </c>
      <c r="S236" s="183">
        <v>0</v>
      </c>
      <c r="T236" s="184">
        <f>S236*H236</f>
        <v>0</v>
      </c>
      <c r="AR236" s="17" t="s">
        <v>301</v>
      </c>
      <c r="AT236" s="17" t="s">
        <v>147</v>
      </c>
      <c r="AU236" s="17" t="s">
        <v>88</v>
      </c>
      <c r="AY236" s="17" t="s">
        <v>142</v>
      </c>
      <c r="BE236" s="185">
        <f>IF(N236="základní",J236,0)</f>
        <v>0</v>
      </c>
      <c r="BF236" s="185">
        <f>IF(N236="snížená",J236,0)</f>
        <v>0</v>
      </c>
      <c r="BG236" s="185">
        <f>IF(N236="zákl. přenesená",J236,0)</f>
        <v>0</v>
      </c>
      <c r="BH236" s="185">
        <f>IF(N236="sníž. přenesená",J236,0)</f>
        <v>0</v>
      </c>
      <c r="BI236" s="185">
        <f>IF(N236="nulová",J236,0)</f>
        <v>0</v>
      </c>
      <c r="BJ236" s="17" t="s">
        <v>86</v>
      </c>
      <c r="BK236" s="185">
        <f>ROUND(I236*H236,2)</f>
        <v>0</v>
      </c>
      <c r="BL236" s="17" t="s">
        <v>301</v>
      </c>
      <c r="BM236" s="17" t="s">
        <v>1229</v>
      </c>
    </row>
    <row r="237" spans="2:47" s="1" customFormat="1" ht="78">
      <c r="B237" s="34"/>
      <c r="C237" s="35"/>
      <c r="D237" s="188" t="s">
        <v>214</v>
      </c>
      <c r="E237" s="35"/>
      <c r="F237" s="230" t="s">
        <v>539</v>
      </c>
      <c r="G237" s="35"/>
      <c r="H237" s="35"/>
      <c r="I237" s="103"/>
      <c r="J237" s="35"/>
      <c r="K237" s="35"/>
      <c r="L237" s="38"/>
      <c r="M237" s="231"/>
      <c r="N237" s="60"/>
      <c r="O237" s="60"/>
      <c r="P237" s="60"/>
      <c r="Q237" s="60"/>
      <c r="R237" s="60"/>
      <c r="S237" s="60"/>
      <c r="T237" s="61"/>
      <c r="AT237" s="17" t="s">
        <v>214</v>
      </c>
      <c r="AU237" s="17" t="s">
        <v>88</v>
      </c>
    </row>
    <row r="238" spans="2:63" s="10" customFormat="1" ht="22.9" customHeight="1">
      <c r="B238" s="158"/>
      <c r="C238" s="159"/>
      <c r="D238" s="160" t="s">
        <v>77</v>
      </c>
      <c r="E238" s="172" t="s">
        <v>889</v>
      </c>
      <c r="F238" s="172" t="s">
        <v>890</v>
      </c>
      <c r="G238" s="159"/>
      <c r="H238" s="159"/>
      <c r="I238" s="162"/>
      <c r="J238" s="173">
        <f>BK238</f>
        <v>0</v>
      </c>
      <c r="K238" s="159"/>
      <c r="L238" s="164"/>
      <c r="M238" s="165"/>
      <c r="N238" s="166"/>
      <c r="O238" s="166"/>
      <c r="P238" s="167">
        <f>SUM(P239:P268)</f>
        <v>0</v>
      </c>
      <c r="Q238" s="166"/>
      <c r="R238" s="167">
        <f>SUM(R239:R268)</f>
        <v>0.19577650000000002</v>
      </c>
      <c r="S238" s="166"/>
      <c r="T238" s="168">
        <f>SUM(T239:T268)</f>
        <v>0</v>
      </c>
      <c r="AR238" s="169" t="s">
        <v>88</v>
      </c>
      <c r="AT238" s="170" t="s">
        <v>77</v>
      </c>
      <c r="AU238" s="170" t="s">
        <v>86</v>
      </c>
      <c r="AY238" s="169" t="s">
        <v>142</v>
      </c>
      <c r="BK238" s="171">
        <f>SUM(BK239:BK268)</f>
        <v>0</v>
      </c>
    </row>
    <row r="239" spans="2:65" s="1" customFormat="1" ht="16.5" customHeight="1">
      <c r="B239" s="34"/>
      <c r="C239" s="174" t="s">
        <v>506</v>
      </c>
      <c r="D239" s="174" t="s">
        <v>147</v>
      </c>
      <c r="E239" s="175" t="s">
        <v>908</v>
      </c>
      <c r="F239" s="176" t="s">
        <v>909</v>
      </c>
      <c r="G239" s="177" t="s">
        <v>150</v>
      </c>
      <c r="H239" s="178">
        <v>10.255</v>
      </c>
      <c r="I239" s="179"/>
      <c r="J239" s="180">
        <f>ROUND(I239*H239,2)</f>
        <v>0</v>
      </c>
      <c r="K239" s="176" t="s">
        <v>151</v>
      </c>
      <c r="L239" s="38"/>
      <c r="M239" s="181" t="s">
        <v>19</v>
      </c>
      <c r="N239" s="182" t="s">
        <v>49</v>
      </c>
      <c r="O239" s="60"/>
      <c r="P239" s="183">
        <f>O239*H239</f>
        <v>0</v>
      </c>
      <c r="Q239" s="183">
        <v>0.0003</v>
      </c>
      <c r="R239" s="183">
        <f>Q239*H239</f>
        <v>0.0030765</v>
      </c>
      <c r="S239" s="183">
        <v>0</v>
      </c>
      <c r="T239" s="184">
        <f>S239*H239</f>
        <v>0</v>
      </c>
      <c r="AR239" s="17" t="s">
        <v>301</v>
      </c>
      <c r="AT239" s="17" t="s">
        <v>147</v>
      </c>
      <c r="AU239" s="17" t="s">
        <v>88</v>
      </c>
      <c r="AY239" s="17" t="s">
        <v>142</v>
      </c>
      <c r="BE239" s="185">
        <f>IF(N239="základní",J239,0)</f>
        <v>0</v>
      </c>
      <c r="BF239" s="185">
        <f>IF(N239="snížená",J239,0)</f>
        <v>0</v>
      </c>
      <c r="BG239" s="185">
        <f>IF(N239="zákl. přenesená",J239,0)</f>
        <v>0</v>
      </c>
      <c r="BH239" s="185">
        <f>IF(N239="sníž. přenesená",J239,0)</f>
        <v>0</v>
      </c>
      <c r="BI239" s="185">
        <f>IF(N239="nulová",J239,0)</f>
        <v>0</v>
      </c>
      <c r="BJ239" s="17" t="s">
        <v>86</v>
      </c>
      <c r="BK239" s="185">
        <f>ROUND(I239*H239,2)</f>
        <v>0</v>
      </c>
      <c r="BL239" s="17" t="s">
        <v>301</v>
      </c>
      <c r="BM239" s="17" t="s">
        <v>1230</v>
      </c>
    </row>
    <row r="240" spans="2:47" s="1" customFormat="1" ht="48.75">
      <c r="B240" s="34"/>
      <c r="C240" s="35"/>
      <c r="D240" s="188" t="s">
        <v>214</v>
      </c>
      <c r="E240" s="35"/>
      <c r="F240" s="230" t="s">
        <v>911</v>
      </c>
      <c r="G240" s="35"/>
      <c r="H240" s="35"/>
      <c r="I240" s="103"/>
      <c r="J240" s="35"/>
      <c r="K240" s="35"/>
      <c r="L240" s="38"/>
      <c r="M240" s="231"/>
      <c r="N240" s="60"/>
      <c r="O240" s="60"/>
      <c r="P240" s="60"/>
      <c r="Q240" s="60"/>
      <c r="R240" s="60"/>
      <c r="S240" s="60"/>
      <c r="T240" s="61"/>
      <c r="AT240" s="17" t="s">
        <v>214</v>
      </c>
      <c r="AU240" s="17" t="s">
        <v>88</v>
      </c>
    </row>
    <row r="241" spans="2:47" s="1" customFormat="1" ht="19.5">
      <c r="B241" s="34"/>
      <c r="C241" s="35"/>
      <c r="D241" s="188" t="s">
        <v>216</v>
      </c>
      <c r="E241" s="35"/>
      <c r="F241" s="230" t="s">
        <v>1231</v>
      </c>
      <c r="G241" s="35"/>
      <c r="H241" s="35"/>
      <c r="I241" s="103"/>
      <c r="J241" s="35"/>
      <c r="K241" s="35"/>
      <c r="L241" s="38"/>
      <c r="M241" s="231"/>
      <c r="N241" s="60"/>
      <c r="O241" s="60"/>
      <c r="P241" s="60"/>
      <c r="Q241" s="60"/>
      <c r="R241" s="60"/>
      <c r="S241" s="60"/>
      <c r="T241" s="61"/>
      <c r="AT241" s="17" t="s">
        <v>216</v>
      </c>
      <c r="AU241" s="17" t="s">
        <v>88</v>
      </c>
    </row>
    <row r="242" spans="2:51" s="11" customFormat="1" ht="11.25">
      <c r="B242" s="186"/>
      <c r="C242" s="187"/>
      <c r="D242" s="188" t="s">
        <v>155</v>
      </c>
      <c r="E242" s="189" t="s">
        <v>19</v>
      </c>
      <c r="F242" s="190" t="s">
        <v>1048</v>
      </c>
      <c r="G242" s="187"/>
      <c r="H242" s="189" t="s">
        <v>19</v>
      </c>
      <c r="I242" s="191"/>
      <c r="J242" s="187"/>
      <c r="K242" s="187"/>
      <c r="L242" s="192"/>
      <c r="M242" s="193"/>
      <c r="N242" s="194"/>
      <c r="O242" s="194"/>
      <c r="P242" s="194"/>
      <c r="Q242" s="194"/>
      <c r="R242" s="194"/>
      <c r="S242" s="194"/>
      <c r="T242" s="195"/>
      <c r="AT242" s="196" t="s">
        <v>155</v>
      </c>
      <c r="AU242" s="196" t="s">
        <v>88</v>
      </c>
      <c r="AV242" s="11" t="s">
        <v>86</v>
      </c>
      <c r="AW242" s="11" t="s">
        <v>38</v>
      </c>
      <c r="AX242" s="11" t="s">
        <v>78</v>
      </c>
      <c r="AY242" s="196" t="s">
        <v>142</v>
      </c>
    </row>
    <row r="243" spans="2:51" s="11" customFormat="1" ht="11.25">
      <c r="B243" s="186"/>
      <c r="C243" s="187"/>
      <c r="D243" s="188" t="s">
        <v>155</v>
      </c>
      <c r="E243" s="189" t="s">
        <v>19</v>
      </c>
      <c r="F243" s="190" t="s">
        <v>233</v>
      </c>
      <c r="G243" s="187"/>
      <c r="H243" s="189" t="s">
        <v>19</v>
      </c>
      <c r="I243" s="191"/>
      <c r="J243" s="187"/>
      <c r="K243" s="187"/>
      <c r="L243" s="192"/>
      <c r="M243" s="193"/>
      <c r="N243" s="194"/>
      <c r="O243" s="194"/>
      <c r="P243" s="194"/>
      <c r="Q243" s="194"/>
      <c r="R243" s="194"/>
      <c r="S243" s="194"/>
      <c r="T243" s="195"/>
      <c r="AT243" s="196" t="s">
        <v>155</v>
      </c>
      <c r="AU243" s="196" t="s">
        <v>88</v>
      </c>
      <c r="AV243" s="11" t="s">
        <v>86</v>
      </c>
      <c r="AW243" s="11" t="s">
        <v>38</v>
      </c>
      <c r="AX243" s="11" t="s">
        <v>78</v>
      </c>
      <c r="AY243" s="196" t="s">
        <v>142</v>
      </c>
    </row>
    <row r="244" spans="2:51" s="12" customFormat="1" ht="11.25">
      <c r="B244" s="197"/>
      <c r="C244" s="198"/>
      <c r="D244" s="188" t="s">
        <v>155</v>
      </c>
      <c r="E244" s="199" t="s">
        <v>19</v>
      </c>
      <c r="F244" s="200" t="s">
        <v>1232</v>
      </c>
      <c r="G244" s="198"/>
      <c r="H244" s="201">
        <v>10.255</v>
      </c>
      <c r="I244" s="202"/>
      <c r="J244" s="198"/>
      <c r="K244" s="198"/>
      <c r="L244" s="203"/>
      <c r="M244" s="204"/>
      <c r="N244" s="205"/>
      <c r="O244" s="205"/>
      <c r="P244" s="205"/>
      <c r="Q244" s="205"/>
      <c r="R244" s="205"/>
      <c r="S244" s="205"/>
      <c r="T244" s="206"/>
      <c r="AT244" s="207" t="s">
        <v>155</v>
      </c>
      <c r="AU244" s="207" t="s">
        <v>88</v>
      </c>
      <c r="AV244" s="12" t="s">
        <v>88</v>
      </c>
      <c r="AW244" s="12" t="s">
        <v>38</v>
      </c>
      <c r="AX244" s="12" t="s">
        <v>86</v>
      </c>
      <c r="AY244" s="207" t="s">
        <v>142</v>
      </c>
    </row>
    <row r="245" spans="2:65" s="1" customFormat="1" ht="16.5" customHeight="1">
      <c r="B245" s="34"/>
      <c r="C245" s="174" t="s">
        <v>510</v>
      </c>
      <c r="D245" s="174" t="s">
        <v>147</v>
      </c>
      <c r="E245" s="175" t="s">
        <v>920</v>
      </c>
      <c r="F245" s="176" t="s">
        <v>921</v>
      </c>
      <c r="G245" s="177" t="s">
        <v>150</v>
      </c>
      <c r="H245" s="178">
        <v>6.6</v>
      </c>
      <c r="I245" s="179"/>
      <c r="J245" s="180">
        <f>ROUND(I245*H245,2)</f>
        <v>0</v>
      </c>
      <c r="K245" s="176" t="s">
        <v>151</v>
      </c>
      <c r="L245" s="38"/>
      <c r="M245" s="181" t="s">
        <v>19</v>
      </c>
      <c r="N245" s="182" t="s">
        <v>49</v>
      </c>
      <c r="O245" s="60"/>
      <c r="P245" s="183">
        <f>O245*H245</f>
        <v>0</v>
      </c>
      <c r="Q245" s="183">
        <v>0.009</v>
      </c>
      <c r="R245" s="183">
        <f>Q245*H245</f>
        <v>0.059399999999999994</v>
      </c>
      <c r="S245" s="183">
        <v>0</v>
      </c>
      <c r="T245" s="184">
        <f>S245*H245</f>
        <v>0</v>
      </c>
      <c r="AR245" s="17" t="s">
        <v>301</v>
      </c>
      <c r="AT245" s="17" t="s">
        <v>147</v>
      </c>
      <c r="AU245" s="17" t="s">
        <v>88</v>
      </c>
      <c r="AY245" s="17" t="s">
        <v>142</v>
      </c>
      <c r="BE245" s="185">
        <f>IF(N245="základní",J245,0)</f>
        <v>0</v>
      </c>
      <c r="BF245" s="185">
        <f>IF(N245="snížená",J245,0)</f>
        <v>0</v>
      </c>
      <c r="BG245" s="185">
        <f>IF(N245="zákl. přenesená",J245,0)</f>
        <v>0</v>
      </c>
      <c r="BH245" s="185">
        <f>IF(N245="sníž. přenesená",J245,0)</f>
        <v>0</v>
      </c>
      <c r="BI245" s="185">
        <f>IF(N245="nulová",J245,0)</f>
        <v>0</v>
      </c>
      <c r="BJ245" s="17" t="s">
        <v>86</v>
      </c>
      <c r="BK245" s="185">
        <f>ROUND(I245*H245,2)</f>
        <v>0</v>
      </c>
      <c r="BL245" s="17" t="s">
        <v>301</v>
      </c>
      <c r="BM245" s="17" t="s">
        <v>1233</v>
      </c>
    </row>
    <row r="246" spans="2:47" s="1" customFormat="1" ht="29.25">
      <c r="B246" s="34"/>
      <c r="C246" s="35"/>
      <c r="D246" s="188" t="s">
        <v>214</v>
      </c>
      <c r="E246" s="35"/>
      <c r="F246" s="230" t="s">
        <v>923</v>
      </c>
      <c r="G246" s="35"/>
      <c r="H246" s="35"/>
      <c r="I246" s="103"/>
      <c r="J246" s="35"/>
      <c r="K246" s="35"/>
      <c r="L246" s="38"/>
      <c r="M246" s="231"/>
      <c r="N246" s="60"/>
      <c r="O246" s="60"/>
      <c r="P246" s="60"/>
      <c r="Q246" s="60"/>
      <c r="R246" s="60"/>
      <c r="S246" s="60"/>
      <c r="T246" s="61"/>
      <c r="AT246" s="17" t="s">
        <v>214</v>
      </c>
      <c r="AU246" s="17" t="s">
        <v>88</v>
      </c>
    </row>
    <row r="247" spans="2:51" s="11" customFormat="1" ht="11.25">
      <c r="B247" s="186"/>
      <c r="C247" s="187"/>
      <c r="D247" s="188" t="s">
        <v>155</v>
      </c>
      <c r="E247" s="189" t="s">
        <v>19</v>
      </c>
      <c r="F247" s="190" t="s">
        <v>1048</v>
      </c>
      <c r="G247" s="187"/>
      <c r="H247" s="189" t="s">
        <v>19</v>
      </c>
      <c r="I247" s="191"/>
      <c r="J247" s="187"/>
      <c r="K247" s="187"/>
      <c r="L247" s="192"/>
      <c r="M247" s="193"/>
      <c r="N247" s="194"/>
      <c r="O247" s="194"/>
      <c r="P247" s="194"/>
      <c r="Q247" s="194"/>
      <c r="R247" s="194"/>
      <c r="S247" s="194"/>
      <c r="T247" s="195"/>
      <c r="AT247" s="196" t="s">
        <v>155</v>
      </c>
      <c r="AU247" s="196" t="s">
        <v>88</v>
      </c>
      <c r="AV247" s="11" t="s">
        <v>86</v>
      </c>
      <c r="AW247" s="11" t="s">
        <v>38</v>
      </c>
      <c r="AX247" s="11" t="s">
        <v>78</v>
      </c>
      <c r="AY247" s="196" t="s">
        <v>142</v>
      </c>
    </row>
    <row r="248" spans="2:51" s="11" customFormat="1" ht="22.5">
      <c r="B248" s="186"/>
      <c r="C248" s="187"/>
      <c r="D248" s="188" t="s">
        <v>155</v>
      </c>
      <c r="E248" s="189" t="s">
        <v>19</v>
      </c>
      <c r="F248" s="190" t="s">
        <v>1234</v>
      </c>
      <c r="G248" s="187"/>
      <c r="H248" s="189" t="s">
        <v>19</v>
      </c>
      <c r="I248" s="191"/>
      <c r="J248" s="187"/>
      <c r="K248" s="187"/>
      <c r="L248" s="192"/>
      <c r="M248" s="193"/>
      <c r="N248" s="194"/>
      <c r="O248" s="194"/>
      <c r="P248" s="194"/>
      <c r="Q248" s="194"/>
      <c r="R248" s="194"/>
      <c r="S248" s="194"/>
      <c r="T248" s="195"/>
      <c r="AT248" s="196" t="s">
        <v>155</v>
      </c>
      <c r="AU248" s="196" t="s">
        <v>88</v>
      </c>
      <c r="AV248" s="11" t="s">
        <v>86</v>
      </c>
      <c r="AW248" s="11" t="s">
        <v>38</v>
      </c>
      <c r="AX248" s="11" t="s">
        <v>78</v>
      </c>
      <c r="AY248" s="196" t="s">
        <v>142</v>
      </c>
    </row>
    <row r="249" spans="2:51" s="12" customFormat="1" ht="11.25">
      <c r="B249" s="197"/>
      <c r="C249" s="198"/>
      <c r="D249" s="188" t="s">
        <v>155</v>
      </c>
      <c r="E249" s="199" t="s">
        <v>19</v>
      </c>
      <c r="F249" s="200" t="s">
        <v>1235</v>
      </c>
      <c r="G249" s="198"/>
      <c r="H249" s="201">
        <v>2.6</v>
      </c>
      <c r="I249" s="202"/>
      <c r="J249" s="198"/>
      <c r="K249" s="198"/>
      <c r="L249" s="203"/>
      <c r="M249" s="204"/>
      <c r="N249" s="205"/>
      <c r="O249" s="205"/>
      <c r="P249" s="205"/>
      <c r="Q249" s="205"/>
      <c r="R249" s="205"/>
      <c r="S249" s="205"/>
      <c r="T249" s="206"/>
      <c r="AT249" s="207" t="s">
        <v>155</v>
      </c>
      <c r="AU249" s="207" t="s">
        <v>88</v>
      </c>
      <c r="AV249" s="12" t="s">
        <v>88</v>
      </c>
      <c r="AW249" s="12" t="s">
        <v>38</v>
      </c>
      <c r="AX249" s="12" t="s">
        <v>78</v>
      </c>
      <c r="AY249" s="207" t="s">
        <v>142</v>
      </c>
    </row>
    <row r="250" spans="2:51" s="12" customFormat="1" ht="11.25">
      <c r="B250" s="197"/>
      <c r="C250" s="198"/>
      <c r="D250" s="188" t="s">
        <v>155</v>
      </c>
      <c r="E250" s="199" t="s">
        <v>19</v>
      </c>
      <c r="F250" s="200" t="s">
        <v>1236</v>
      </c>
      <c r="G250" s="198"/>
      <c r="H250" s="201">
        <v>2.8</v>
      </c>
      <c r="I250" s="202"/>
      <c r="J250" s="198"/>
      <c r="K250" s="198"/>
      <c r="L250" s="203"/>
      <c r="M250" s="204"/>
      <c r="N250" s="205"/>
      <c r="O250" s="205"/>
      <c r="P250" s="205"/>
      <c r="Q250" s="205"/>
      <c r="R250" s="205"/>
      <c r="S250" s="205"/>
      <c r="T250" s="206"/>
      <c r="AT250" s="207" t="s">
        <v>155</v>
      </c>
      <c r="AU250" s="207" t="s">
        <v>88</v>
      </c>
      <c r="AV250" s="12" t="s">
        <v>88</v>
      </c>
      <c r="AW250" s="12" t="s">
        <v>38</v>
      </c>
      <c r="AX250" s="12" t="s">
        <v>78</v>
      </c>
      <c r="AY250" s="207" t="s">
        <v>142</v>
      </c>
    </row>
    <row r="251" spans="2:51" s="12" customFormat="1" ht="11.25">
      <c r="B251" s="197"/>
      <c r="C251" s="198"/>
      <c r="D251" s="188" t="s">
        <v>155</v>
      </c>
      <c r="E251" s="199" t="s">
        <v>19</v>
      </c>
      <c r="F251" s="200" t="s">
        <v>1237</v>
      </c>
      <c r="G251" s="198"/>
      <c r="H251" s="201">
        <v>1.2</v>
      </c>
      <c r="I251" s="202"/>
      <c r="J251" s="198"/>
      <c r="K251" s="198"/>
      <c r="L251" s="203"/>
      <c r="M251" s="204"/>
      <c r="N251" s="205"/>
      <c r="O251" s="205"/>
      <c r="P251" s="205"/>
      <c r="Q251" s="205"/>
      <c r="R251" s="205"/>
      <c r="S251" s="205"/>
      <c r="T251" s="206"/>
      <c r="AT251" s="207" t="s">
        <v>155</v>
      </c>
      <c r="AU251" s="207" t="s">
        <v>88</v>
      </c>
      <c r="AV251" s="12" t="s">
        <v>88</v>
      </c>
      <c r="AW251" s="12" t="s">
        <v>38</v>
      </c>
      <c r="AX251" s="12" t="s">
        <v>78</v>
      </c>
      <c r="AY251" s="207" t="s">
        <v>142</v>
      </c>
    </row>
    <row r="252" spans="2:51" s="14" customFormat="1" ht="11.25">
      <c r="B252" s="219"/>
      <c r="C252" s="220"/>
      <c r="D252" s="188" t="s">
        <v>155</v>
      </c>
      <c r="E252" s="221" t="s">
        <v>19</v>
      </c>
      <c r="F252" s="222" t="s">
        <v>207</v>
      </c>
      <c r="G252" s="220"/>
      <c r="H252" s="223">
        <v>6.6000000000000005</v>
      </c>
      <c r="I252" s="224"/>
      <c r="J252" s="220"/>
      <c r="K252" s="220"/>
      <c r="L252" s="225"/>
      <c r="M252" s="226"/>
      <c r="N252" s="227"/>
      <c r="O252" s="227"/>
      <c r="P252" s="227"/>
      <c r="Q252" s="227"/>
      <c r="R252" s="227"/>
      <c r="S252" s="227"/>
      <c r="T252" s="228"/>
      <c r="AT252" s="229" t="s">
        <v>155</v>
      </c>
      <c r="AU252" s="229" t="s">
        <v>88</v>
      </c>
      <c r="AV252" s="14" t="s">
        <v>152</v>
      </c>
      <c r="AW252" s="14" t="s">
        <v>38</v>
      </c>
      <c r="AX252" s="14" t="s">
        <v>86</v>
      </c>
      <c r="AY252" s="229" t="s">
        <v>142</v>
      </c>
    </row>
    <row r="253" spans="2:65" s="1" customFormat="1" ht="22.5" customHeight="1">
      <c r="B253" s="34"/>
      <c r="C253" s="174" t="s">
        <v>516</v>
      </c>
      <c r="D253" s="174" t="s">
        <v>147</v>
      </c>
      <c r="E253" s="175" t="s">
        <v>1238</v>
      </c>
      <c r="F253" s="176" t="s">
        <v>1239</v>
      </c>
      <c r="G253" s="177" t="s">
        <v>257</v>
      </c>
      <c r="H253" s="178">
        <v>8.6</v>
      </c>
      <c r="I253" s="179"/>
      <c r="J253" s="180">
        <f>ROUND(I253*H253,2)</f>
        <v>0</v>
      </c>
      <c r="K253" s="176" t="s">
        <v>151</v>
      </c>
      <c r="L253" s="38"/>
      <c r="M253" s="181" t="s">
        <v>19</v>
      </c>
      <c r="N253" s="182" t="s">
        <v>49</v>
      </c>
      <c r="O253" s="60"/>
      <c r="P253" s="183">
        <f>O253*H253</f>
        <v>0</v>
      </c>
      <c r="Q253" s="183">
        <v>0.00641</v>
      </c>
      <c r="R253" s="183">
        <f>Q253*H253</f>
        <v>0.055125999999999994</v>
      </c>
      <c r="S253" s="183">
        <v>0</v>
      </c>
      <c r="T253" s="184">
        <f>S253*H253</f>
        <v>0</v>
      </c>
      <c r="AR253" s="17" t="s">
        <v>301</v>
      </c>
      <c r="AT253" s="17" t="s">
        <v>147</v>
      </c>
      <c r="AU253" s="17" t="s">
        <v>88</v>
      </c>
      <c r="AY253" s="17" t="s">
        <v>142</v>
      </c>
      <c r="BE253" s="185">
        <f>IF(N253="základní",J253,0)</f>
        <v>0</v>
      </c>
      <c r="BF253" s="185">
        <f>IF(N253="snížená",J253,0)</f>
        <v>0</v>
      </c>
      <c r="BG253" s="185">
        <f>IF(N253="zákl. přenesená",J253,0)</f>
        <v>0</v>
      </c>
      <c r="BH253" s="185">
        <f>IF(N253="sníž. přenesená",J253,0)</f>
        <v>0</v>
      </c>
      <c r="BI253" s="185">
        <f>IF(N253="nulová",J253,0)</f>
        <v>0</v>
      </c>
      <c r="BJ253" s="17" t="s">
        <v>86</v>
      </c>
      <c r="BK253" s="185">
        <f>ROUND(I253*H253,2)</f>
        <v>0</v>
      </c>
      <c r="BL253" s="17" t="s">
        <v>301</v>
      </c>
      <c r="BM253" s="17" t="s">
        <v>1240</v>
      </c>
    </row>
    <row r="254" spans="2:47" s="1" customFormat="1" ht="39">
      <c r="B254" s="34"/>
      <c r="C254" s="35"/>
      <c r="D254" s="188" t="s">
        <v>214</v>
      </c>
      <c r="E254" s="35"/>
      <c r="F254" s="230" t="s">
        <v>1241</v>
      </c>
      <c r="G254" s="35"/>
      <c r="H254" s="35"/>
      <c r="I254" s="103"/>
      <c r="J254" s="35"/>
      <c r="K254" s="35"/>
      <c r="L254" s="38"/>
      <c r="M254" s="231"/>
      <c r="N254" s="60"/>
      <c r="O254" s="60"/>
      <c r="P254" s="60"/>
      <c r="Q254" s="60"/>
      <c r="R254" s="60"/>
      <c r="S254" s="60"/>
      <c r="T254" s="61"/>
      <c r="AT254" s="17" t="s">
        <v>214</v>
      </c>
      <c r="AU254" s="17" t="s">
        <v>88</v>
      </c>
    </row>
    <row r="255" spans="2:51" s="11" customFormat="1" ht="11.25">
      <c r="B255" s="186"/>
      <c r="C255" s="187"/>
      <c r="D255" s="188" t="s">
        <v>155</v>
      </c>
      <c r="E255" s="189" t="s">
        <v>19</v>
      </c>
      <c r="F255" s="190" t="s">
        <v>1048</v>
      </c>
      <c r="G255" s="187"/>
      <c r="H255" s="189" t="s">
        <v>19</v>
      </c>
      <c r="I255" s="191"/>
      <c r="J255" s="187"/>
      <c r="K255" s="187"/>
      <c r="L255" s="192"/>
      <c r="M255" s="193"/>
      <c r="N255" s="194"/>
      <c r="O255" s="194"/>
      <c r="P255" s="194"/>
      <c r="Q255" s="194"/>
      <c r="R255" s="194"/>
      <c r="S255" s="194"/>
      <c r="T255" s="195"/>
      <c r="AT255" s="196" t="s">
        <v>155</v>
      </c>
      <c r="AU255" s="196" t="s">
        <v>88</v>
      </c>
      <c r="AV255" s="11" t="s">
        <v>86</v>
      </c>
      <c r="AW255" s="11" t="s">
        <v>38</v>
      </c>
      <c r="AX255" s="11" t="s">
        <v>78</v>
      </c>
      <c r="AY255" s="196" t="s">
        <v>142</v>
      </c>
    </row>
    <row r="256" spans="2:51" s="12" customFormat="1" ht="11.25">
      <c r="B256" s="197"/>
      <c r="C256" s="198"/>
      <c r="D256" s="188" t="s">
        <v>155</v>
      </c>
      <c r="E256" s="199" t="s">
        <v>19</v>
      </c>
      <c r="F256" s="200" t="s">
        <v>1242</v>
      </c>
      <c r="G256" s="198"/>
      <c r="H256" s="201">
        <v>8.6</v>
      </c>
      <c r="I256" s="202"/>
      <c r="J256" s="198"/>
      <c r="K256" s="198"/>
      <c r="L256" s="203"/>
      <c r="M256" s="204"/>
      <c r="N256" s="205"/>
      <c r="O256" s="205"/>
      <c r="P256" s="205"/>
      <c r="Q256" s="205"/>
      <c r="R256" s="205"/>
      <c r="S256" s="205"/>
      <c r="T256" s="206"/>
      <c r="AT256" s="207" t="s">
        <v>155</v>
      </c>
      <c r="AU256" s="207" t="s">
        <v>88</v>
      </c>
      <c r="AV256" s="12" t="s">
        <v>88</v>
      </c>
      <c r="AW256" s="12" t="s">
        <v>38</v>
      </c>
      <c r="AX256" s="12" t="s">
        <v>86</v>
      </c>
      <c r="AY256" s="207" t="s">
        <v>142</v>
      </c>
    </row>
    <row r="257" spans="2:65" s="1" customFormat="1" ht="22.5" customHeight="1">
      <c r="B257" s="34"/>
      <c r="C257" s="174" t="s">
        <v>521</v>
      </c>
      <c r="D257" s="174" t="s">
        <v>147</v>
      </c>
      <c r="E257" s="175" t="s">
        <v>1243</v>
      </c>
      <c r="F257" s="176" t="s">
        <v>1244</v>
      </c>
      <c r="G257" s="177" t="s">
        <v>257</v>
      </c>
      <c r="H257" s="178">
        <v>6.45</v>
      </c>
      <c r="I257" s="179"/>
      <c r="J257" s="180">
        <f>ROUND(I257*H257,2)</f>
        <v>0</v>
      </c>
      <c r="K257" s="176" t="s">
        <v>151</v>
      </c>
      <c r="L257" s="38"/>
      <c r="M257" s="181" t="s">
        <v>19</v>
      </c>
      <c r="N257" s="182" t="s">
        <v>49</v>
      </c>
      <c r="O257" s="60"/>
      <c r="P257" s="183">
        <f>O257*H257</f>
        <v>0</v>
      </c>
      <c r="Q257" s="183">
        <v>0.01212</v>
      </c>
      <c r="R257" s="183">
        <f>Q257*H257</f>
        <v>0.07817400000000001</v>
      </c>
      <c r="S257" s="183">
        <v>0</v>
      </c>
      <c r="T257" s="184">
        <f>S257*H257</f>
        <v>0</v>
      </c>
      <c r="AR257" s="17" t="s">
        <v>301</v>
      </c>
      <c r="AT257" s="17" t="s">
        <v>147</v>
      </c>
      <c r="AU257" s="17" t="s">
        <v>88</v>
      </c>
      <c r="AY257" s="17" t="s">
        <v>142</v>
      </c>
      <c r="BE257" s="185">
        <f>IF(N257="základní",J257,0)</f>
        <v>0</v>
      </c>
      <c r="BF257" s="185">
        <f>IF(N257="snížená",J257,0)</f>
        <v>0</v>
      </c>
      <c r="BG257" s="185">
        <f>IF(N257="zákl. přenesená",J257,0)</f>
        <v>0</v>
      </c>
      <c r="BH257" s="185">
        <f>IF(N257="sníž. přenesená",J257,0)</f>
        <v>0</v>
      </c>
      <c r="BI257" s="185">
        <f>IF(N257="nulová",J257,0)</f>
        <v>0</v>
      </c>
      <c r="BJ257" s="17" t="s">
        <v>86</v>
      </c>
      <c r="BK257" s="185">
        <f>ROUND(I257*H257,2)</f>
        <v>0</v>
      </c>
      <c r="BL257" s="17" t="s">
        <v>301</v>
      </c>
      <c r="BM257" s="17" t="s">
        <v>1245</v>
      </c>
    </row>
    <row r="258" spans="2:47" s="1" customFormat="1" ht="39">
      <c r="B258" s="34"/>
      <c r="C258" s="35"/>
      <c r="D258" s="188" t="s">
        <v>214</v>
      </c>
      <c r="E258" s="35"/>
      <c r="F258" s="230" t="s">
        <v>1241</v>
      </c>
      <c r="G258" s="35"/>
      <c r="H258" s="35"/>
      <c r="I258" s="103"/>
      <c r="J258" s="35"/>
      <c r="K258" s="35"/>
      <c r="L258" s="38"/>
      <c r="M258" s="231"/>
      <c r="N258" s="60"/>
      <c r="O258" s="60"/>
      <c r="P258" s="60"/>
      <c r="Q258" s="60"/>
      <c r="R258" s="60"/>
      <c r="S258" s="60"/>
      <c r="T258" s="61"/>
      <c r="AT258" s="17" t="s">
        <v>214</v>
      </c>
      <c r="AU258" s="17" t="s">
        <v>88</v>
      </c>
    </row>
    <row r="259" spans="2:51" s="11" customFormat="1" ht="11.25">
      <c r="B259" s="186"/>
      <c r="C259" s="187"/>
      <c r="D259" s="188" t="s">
        <v>155</v>
      </c>
      <c r="E259" s="189" t="s">
        <v>19</v>
      </c>
      <c r="F259" s="190" t="s">
        <v>1048</v>
      </c>
      <c r="G259" s="187"/>
      <c r="H259" s="189" t="s">
        <v>19</v>
      </c>
      <c r="I259" s="191"/>
      <c r="J259" s="187"/>
      <c r="K259" s="187"/>
      <c r="L259" s="192"/>
      <c r="M259" s="193"/>
      <c r="N259" s="194"/>
      <c r="O259" s="194"/>
      <c r="P259" s="194"/>
      <c r="Q259" s="194"/>
      <c r="R259" s="194"/>
      <c r="S259" s="194"/>
      <c r="T259" s="195"/>
      <c r="AT259" s="196" t="s">
        <v>155</v>
      </c>
      <c r="AU259" s="196" t="s">
        <v>88</v>
      </c>
      <c r="AV259" s="11" t="s">
        <v>86</v>
      </c>
      <c r="AW259" s="11" t="s">
        <v>38</v>
      </c>
      <c r="AX259" s="11" t="s">
        <v>78</v>
      </c>
      <c r="AY259" s="196" t="s">
        <v>142</v>
      </c>
    </row>
    <row r="260" spans="2:51" s="12" customFormat="1" ht="11.25">
      <c r="B260" s="197"/>
      <c r="C260" s="198"/>
      <c r="D260" s="188" t="s">
        <v>155</v>
      </c>
      <c r="E260" s="199" t="s">
        <v>19</v>
      </c>
      <c r="F260" s="200" t="s">
        <v>1246</v>
      </c>
      <c r="G260" s="198"/>
      <c r="H260" s="201">
        <v>6.45</v>
      </c>
      <c r="I260" s="202"/>
      <c r="J260" s="198"/>
      <c r="K260" s="198"/>
      <c r="L260" s="203"/>
      <c r="M260" s="204"/>
      <c r="N260" s="205"/>
      <c r="O260" s="205"/>
      <c r="P260" s="205"/>
      <c r="Q260" s="205"/>
      <c r="R260" s="205"/>
      <c r="S260" s="205"/>
      <c r="T260" s="206"/>
      <c r="AT260" s="207" t="s">
        <v>155</v>
      </c>
      <c r="AU260" s="207" t="s">
        <v>88</v>
      </c>
      <c r="AV260" s="12" t="s">
        <v>88</v>
      </c>
      <c r="AW260" s="12" t="s">
        <v>38</v>
      </c>
      <c r="AX260" s="12" t="s">
        <v>86</v>
      </c>
      <c r="AY260" s="207" t="s">
        <v>142</v>
      </c>
    </row>
    <row r="261" spans="2:65" s="1" customFormat="1" ht="22.5" customHeight="1">
      <c r="B261" s="34"/>
      <c r="C261" s="232" t="s">
        <v>526</v>
      </c>
      <c r="D261" s="232" t="s">
        <v>249</v>
      </c>
      <c r="E261" s="233" t="s">
        <v>1247</v>
      </c>
      <c r="F261" s="234" t="s">
        <v>925</v>
      </c>
      <c r="G261" s="235" t="s">
        <v>150</v>
      </c>
      <c r="H261" s="236">
        <v>13.537</v>
      </c>
      <c r="I261" s="237"/>
      <c r="J261" s="238">
        <f>ROUND(I261*H261,2)</f>
        <v>0</v>
      </c>
      <c r="K261" s="234" t="s">
        <v>469</v>
      </c>
      <c r="L261" s="239"/>
      <c r="M261" s="240" t="s">
        <v>19</v>
      </c>
      <c r="N261" s="241" t="s">
        <v>49</v>
      </c>
      <c r="O261" s="60"/>
      <c r="P261" s="183">
        <f>O261*H261</f>
        <v>0</v>
      </c>
      <c r="Q261" s="183">
        <v>0</v>
      </c>
      <c r="R261" s="183">
        <f>Q261*H261</f>
        <v>0</v>
      </c>
      <c r="S261" s="183">
        <v>0</v>
      </c>
      <c r="T261" s="184">
        <f>S261*H261</f>
        <v>0</v>
      </c>
      <c r="AR261" s="17" t="s">
        <v>401</v>
      </c>
      <c r="AT261" s="17" t="s">
        <v>249</v>
      </c>
      <c r="AU261" s="17" t="s">
        <v>88</v>
      </c>
      <c r="AY261" s="17" t="s">
        <v>142</v>
      </c>
      <c r="BE261" s="185">
        <f>IF(N261="základní",J261,0)</f>
        <v>0</v>
      </c>
      <c r="BF261" s="185">
        <f>IF(N261="snížená",J261,0)</f>
        <v>0</v>
      </c>
      <c r="BG261" s="185">
        <f>IF(N261="zákl. přenesená",J261,0)</f>
        <v>0</v>
      </c>
      <c r="BH261" s="185">
        <f>IF(N261="sníž. přenesená",J261,0)</f>
        <v>0</v>
      </c>
      <c r="BI261" s="185">
        <f>IF(N261="nulová",J261,0)</f>
        <v>0</v>
      </c>
      <c r="BJ261" s="17" t="s">
        <v>86</v>
      </c>
      <c r="BK261" s="185">
        <f>ROUND(I261*H261,2)</f>
        <v>0</v>
      </c>
      <c r="BL261" s="17" t="s">
        <v>301</v>
      </c>
      <c r="BM261" s="17" t="s">
        <v>1248</v>
      </c>
    </row>
    <row r="262" spans="2:51" s="12" customFormat="1" ht="11.25">
      <c r="B262" s="197"/>
      <c r="C262" s="198"/>
      <c r="D262" s="188" t="s">
        <v>155</v>
      </c>
      <c r="E262" s="198"/>
      <c r="F262" s="200" t="s">
        <v>1249</v>
      </c>
      <c r="G262" s="198"/>
      <c r="H262" s="201">
        <v>13.537</v>
      </c>
      <c r="I262" s="202"/>
      <c r="J262" s="198"/>
      <c r="K262" s="198"/>
      <c r="L262" s="203"/>
      <c r="M262" s="204"/>
      <c r="N262" s="205"/>
      <c r="O262" s="205"/>
      <c r="P262" s="205"/>
      <c r="Q262" s="205"/>
      <c r="R262" s="205"/>
      <c r="S262" s="205"/>
      <c r="T262" s="206"/>
      <c r="AT262" s="207" t="s">
        <v>155</v>
      </c>
      <c r="AU262" s="207" t="s">
        <v>88</v>
      </c>
      <c r="AV262" s="12" t="s">
        <v>88</v>
      </c>
      <c r="AW262" s="12" t="s">
        <v>4</v>
      </c>
      <c r="AX262" s="12" t="s">
        <v>86</v>
      </c>
      <c r="AY262" s="207" t="s">
        <v>142</v>
      </c>
    </row>
    <row r="263" spans="2:65" s="1" customFormat="1" ht="16.5" customHeight="1">
      <c r="B263" s="34"/>
      <c r="C263" s="174" t="s">
        <v>531</v>
      </c>
      <c r="D263" s="174" t="s">
        <v>147</v>
      </c>
      <c r="E263" s="175" t="s">
        <v>928</v>
      </c>
      <c r="F263" s="176" t="s">
        <v>929</v>
      </c>
      <c r="G263" s="177" t="s">
        <v>150</v>
      </c>
      <c r="H263" s="178">
        <v>10.255</v>
      </c>
      <c r="I263" s="179"/>
      <c r="J263" s="180">
        <f>ROUND(I263*H263,2)</f>
        <v>0</v>
      </c>
      <c r="K263" s="176" t="s">
        <v>151</v>
      </c>
      <c r="L263" s="38"/>
      <c r="M263" s="181" t="s">
        <v>19</v>
      </c>
      <c r="N263" s="182" t="s">
        <v>49</v>
      </c>
      <c r="O263" s="60"/>
      <c r="P263" s="183">
        <f>O263*H263</f>
        <v>0</v>
      </c>
      <c r="Q263" s="183">
        <v>0</v>
      </c>
      <c r="R263" s="183">
        <f>Q263*H263</f>
        <v>0</v>
      </c>
      <c r="S263" s="183">
        <v>0</v>
      </c>
      <c r="T263" s="184">
        <f>S263*H263</f>
        <v>0</v>
      </c>
      <c r="AR263" s="17" t="s">
        <v>301</v>
      </c>
      <c r="AT263" s="17" t="s">
        <v>147</v>
      </c>
      <c r="AU263" s="17" t="s">
        <v>88</v>
      </c>
      <c r="AY263" s="17" t="s">
        <v>142</v>
      </c>
      <c r="BE263" s="185">
        <f>IF(N263="základní",J263,0)</f>
        <v>0</v>
      </c>
      <c r="BF263" s="185">
        <f>IF(N263="snížená",J263,0)</f>
        <v>0</v>
      </c>
      <c r="BG263" s="185">
        <f>IF(N263="zákl. přenesená",J263,0)</f>
        <v>0</v>
      </c>
      <c r="BH263" s="185">
        <f>IF(N263="sníž. přenesená",J263,0)</f>
        <v>0</v>
      </c>
      <c r="BI263" s="185">
        <f>IF(N263="nulová",J263,0)</f>
        <v>0</v>
      </c>
      <c r="BJ263" s="17" t="s">
        <v>86</v>
      </c>
      <c r="BK263" s="185">
        <f>ROUND(I263*H263,2)</f>
        <v>0</v>
      </c>
      <c r="BL263" s="17" t="s">
        <v>301</v>
      </c>
      <c r="BM263" s="17" t="s">
        <v>1250</v>
      </c>
    </row>
    <row r="264" spans="2:47" s="1" customFormat="1" ht="29.25">
      <c r="B264" s="34"/>
      <c r="C264" s="35"/>
      <c r="D264" s="188" t="s">
        <v>214</v>
      </c>
      <c r="E264" s="35"/>
      <c r="F264" s="230" t="s">
        <v>923</v>
      </c>
      <c r="G264" s="35"/>
      <c r="H264" s="35"/>
      <c r="I264" s="103"/>
      <c r="J264" s="35"/>
      <c r="K264" s="35"/>
      <c r="L264" s="38"/>
      <c r="M264" s="231"/>
      <c r="N264" s="60"/>
      <c r="O264" s="60"/>
      <c r="P264" s="60"/>
      <c r="Q264" s="60"/>
      <c r="R264" s="60"/>
      <c r="S264" s="60"/>
      <c r="T264" s="61"/>
      <c r="AT264" s="17" t="s">
        <v>214</v>
      </c>
      <c r="AU264" s="17" t="s">
        <v>88</v>
      </c>
    </row>
    <row r="265" spans="2:65" s="1" customFormat="1" ht="16.5" customHeight="1">
      <c r="B265" s="34"/>
      <c r="C265" s="174" t="s">
        <v>535</v>
      </c>
      <c r="D265" s="174" t="s">
        <v>147</v>
      </c>
      <c r="E265" s="175" t="s">
        <v>931</v>
      </c>
      <c r="F265" s="176" t="s">
        <v>932</v>
      </c>
      <c r="G265" s="177" t="s">
        <v>150</v>
      </c>
      <c r="H265" s="178">
        <v>10.255</v>
      </c>
      <c r="I265" s="179"/>
      <c r="J265" s="180">
        <f>ROUND(I265*H265,2)</f>
        <v>0</v>
      </c>
      <c r="K265" s="176" t="s">
        <v>151</v>
      </c>
      <c r="L265" s="38"/>
      <c r="M265" s="181" t="s">
        <v>19</v>
      </c>
      <c r="N265" s="182" t="s">
        <v>49</v>
      </c>
      <c r="O265" s="60"/>
      <c r="P265" s="183">
        <f>O265*H265</f>
        <v>0</v>
      </c>
      <c r="Q265" s="183">
        <v>0</v>
      </c>
      <c r="R265" s="183">
        <f>Q265*H265</f>
        <v>0</v>
      </c>
      <c r="S265" s="183">
        <v>0</v>
      </c>
      <c r="T265" s="184">
        <f>S265*H265</f>
        <v>0</v>
      </c>
      <c r="AR265" s="17" t="s">
        <v>301</v>
      </c>
      <c r="AT265" s="17" t="s">
        <v>147</v>
      </c>
      <c r="AU265" s="17" t="s">
        <v>88</v>
      </c>
      <c r="AY265" s="17" t="s">
        <v>142</v>
      </c>
      <c r="BE265" s="185">
        <f>IF(N265="základní",J265,0)</f>
        <v>0</v>
      </c>
      <c r="BF265" s="185">
        <f>IF(N265="snížená",J265,0)</f>
        <v>0</v>
      </c>
      <c r="BG265" s="185">
        <f>IF(N265="zákl. přenesená",J265,0)</f>
        <v>0</v>
      </c>
      <c r="BH265" s="185">
        <f>IF(N265="sníž. přenesená",J265,0)</f>
        <v>0</v>
      </c>
      <c r="BI265" s="185">
        <f>IF(N265="nulová",J265,0)</f>
        <v>0</v>
      </c>
      <c r="BJ265" s="17" t="s">
        <v>86</v>
      </c>
      <c r="BK265" s="185">
        <f>ROUND(I265*H265,2)</f>
        <v>0</v>
      </c>
      <c r="BL265" s="17" t="s">
        <v>301</v>
      </c>
      <c r="BM265" s="17" t="s">
        <v>1251</v>
      </c>
    </row>
    <row r="266" spans="2:47" s="1" customFormat="1" ht="29.25">
      <c r="B266" s="34"/>
      <c r="C266" s="35"/>
      <c r="D266" s="188" t="s">
        <v>214</v>
      </c>
      <c r="E266" s="35"/>
      <c r="F266" s="230" t="s">
        <v>923</v>
      </c>
      <c r="G266" s="35"/>
      <c r="H266" s="35"/>
      <c r="I266" s="103"/>
      <c r="J266" s="35"/>
      <c r="K266" s="35"/>
      <c r="L266" s="38"/>
      <c r="M266" s="231"/>
      <c r="N266" s="60"/>
      <c r="O266" s="60"/>
      <c r="P266" s="60"/>
      <c r="Q266" s="60"/>
      <c r="R266" s="60"/>
      <c r="S266" s="60"/>
      <c r="T266" s="61"/>
      <c r="AT266" s="17" t="s">
        <v>214</v>
      </c>
      <c r="AU266" s="17" t="s">
        <v>88</v>
      </c>
    </row>
    <row r="267" spans="2:65" s="1" customFormat="1" ht="22.5" customHeight="1">
      <c r="B267" s="34"/>
      <c r="C267" s="174" t="s">
        <v>542</v>
      </c>
      <c r="D267" s="174" t="s">
        <v>147</v>
      </c>
      <c r="E267" s="175" t="s">
        <v>1252</v>
      </c>
      <c r="F267" s="176" t="s">
        <v>1253</v>
      </c>
      <c r="G267" s="177" t="s">
        <v>461</v>
      </c>
      <c r="H267" s="242"/>
      <c r="I267" s="179"/>
      <c r="J267" s="180">
        <f>ROUND(I267*H267,2)</f>
        <v>0</v>
      </c>
      <c r="K267" s="176" t="s">
        <v>151</v>
      </c>
      <c r="L267" s="38"/>
      <c r="M267" s="181" t="s">
        <v>19</v>
      </c>
      <c r="N267" s="182" t="s">
        <v>49</v>
      </c>
      <c r="O267" s="60"/>
      <c r="P267" s="183">
        <f>O267*H267</f>
        <v>0</v>
      </c>
      <c r="Q267" s="183">
        <v>0</v>
      </c>
      <c r="R267" s="183">
        <f>Q267*H267</f>
        <v>0</v>
      </c>
      <c r="S267" s="183">
        <v>0</v>
      </c>
      <c r="T267" s="184">
        <f>S267*H267</f>
        <v>0</v>
      </c>
      <c r="AR267" s="17" t="s">
        <v>301</v>
      </c>
      <c r="AT267" s="17" t="s">
        <v>147</v>
      </c>
      <c r="AU267" s="17" t="s">
        <v>88</v>
      </c>
      <c r="AY267" s="17" t="s">
        <v>142</v>
      </c>
      <c r="BE267" s="185">
        <f>IF(N267="základní",J267,0)</f>
        <v>0</v>
      </c>
      <c r="BF267" s="185">
        <f>IF(N267="snížená",J267,0)</f>
        <v>0</v>
      </c>
      <c r="BG267" s="185">
        <f>IF(N267="zákl. přenesená",J267,0)</f>
        <v>0</v>
      </c>
      <c r="BH267" s="185">
        <f>IF(N267="sníž. přenesená",J267,0)</f>
        <v>0</v>
      </c>
      <c r="BI267" s="185">
        <f>IF(N267="nulová",J267,0)</f>
        <v>0</v>
      </c>
      <c r="BJ267" s="17" t="s">
        <v>86</v>
      </c>
      <c r="BK267" s="185">
        <f>ROUND(I267*H267,2)</f>
        <v>0</v>
      </c>
      <c r="BL267" s="17" t="s">
        <v>301</v>
      </c>
      <c r="BM267" s="17" t="s">
        <v>1254</v>
      </c>
    </row>
    <row r="268" spans="2:47" s="1" customFormat="1" ht="78">
      <c r="B268" s="34"/>
      <c r="C268" s="35"/>
      <c r="D268" s="188" t="s">
        <v>214</v>
      </c>
      <c r="E268" s="35"/>
      <c r="F268" s="230" t="s">
        <v>1223</v>
      </c>
      <c r="G268" s="35"/>
      <c r="H268" s="35"/>
      <c r="I268" s="103"/>
      <c r="J268" s="35"/>
      <c r="K268" s="35"/>
      <c r="L268" s="38"/>
      <c r="M268" s="248"/>
      <c r="N268" s="245"/>
      <c r="O268" s="245"/>
      <c r="P268" s="245"/>
      <c r="Q268" s="245"/>
      <c r="R268" s="245"/>
      <c r="S268" s="245"/>
      <c r="T268" s="249"/>
      <c r="AT268" s="17" t="s">
        <v>214</v>
      </c>
      <c r="AU268" s="17" t="s">
        <v>88</v>
      </c>
    </row>
    <row r="269" spans="2:12" s="1" customFormat="1" ht="6.95" customHeight="1">
      <c r="B269" s="46"/>
      <c r="C269" s="47"/>
      <c r="D269" s="47"/>
      <c r="E269" s="47"/>
      <c r="F269" s="47"/>
      <c r="G269" s="47"/>
      <c r="H269" s="47"/>
      <c r="I269" s="125"/>
      <c r="J269" s="47"/>
      <c r="K269" s="47"/>
      <c r="L269" s="38"/>
    </row>
  </sheetData>
  <sheetProtection algorithmName="SHA-512" hashValue="e/8GnbymZPhBooHgctpiGHE2qUd8VxXDRX02uMQDMtZOekJnSSfVYRvEf+Lu0Ldofgt1t6aT5+0x2nS1jl4KsA==" saltValue="dMLgKLkmY1q4/ZO9zv0sFP/zkFFHq2QLwK5huMKARngQ37WaLLeUHfsU2bWglAsEyAzoylhMZlGc/ffuTAOazg==" spinCount="100000" sheet="1" objects="1" scenarios="1" formatColumns="0" formatRows="0" autoFilter="0"/>
  <autoFilter ref="C89:K268"/>
  <mergeCells count="9">
    <mergeCell ref="E50:H50"/>
    <mergeCell ref="E80:H80"/>
    <mergeCell ref="E82:H82"/>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101"/>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97"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338"/>
      <c r="M2" s="338"/>
      <c r="N2" s="338"/>
      <c r="O2" s="338"/>
      <c r="P2" s="338"/>
      <c r="Q2" s="338"/>
      <c r="R2" s="338"/>
      <c r="S2" s="338"/>
      <c r="T2" s="338"/>
      <c r="U2" s="338"/>
      <c r="V2" s="338"/>
      <c r="AT2" s="17" t="s">
        <v>104</v>
      </c>
    </row>
    <row r="3" spans="2:46" ht="6.95" customHeight="1">
      <c r="B3" s="98"/>
      <c r="C3" s="99"/>
      <c r="D3" s="99"/>
      <c r="E3" s="99"/>
      <c r="F3" s="99"/>
      <c r="G3" s="99"/>
      <c r="H3" s="99"/>
      <c r="I3" s="100"/>
      <c r="J3" s="99"/>
      <c r="K3" s="99"/>
      <c r="L3" s="20"/>
      <c r="AT3" s="17" t="s">
        <v>88</v>
      </c>
    </row>
    <row r="4" spans="2:46" ht="24.95" customHeight="1">
      <c r="B4" s="20"/>
      <c r="D4" s="101" t="s">
        <v>105</v>
      </c>
      <c r="L4" s="20"/>
      <c r="M4" s="24" t="s">
        <v>10</v>
      </c>
      <c r="AT4" s="17" t="s">
        <v>4</v>
      </c>
    </row>
    <row r="5" spans="2:12" ht="6.95" customHeight="1">
      <c r="B5" s="20"/>
      <c r="L5" s="20"/>
    </row>
    <row r="6" spans="2:12" ht="12" customHeight="1">
      <c r="B6" s="20"/>
      <c r="D6" s="102" t="s">
        <v>16</v>
      </c>
      <c r="L6" s="20"/>
    </row>
    <row r="7" spans="2:12" ht="16.5" customHeight="1">
      <c r="B7" s="20"/>
      <c r="E7" s="367" t="str">
        <f>'Rekapitulace stavby'!K6</f>
        <v>REGENERACE PANELOVÉHO DOMU MATĚJE KOPECKÉHO 5, st.p.č. 2645, k.ú. CHEB, 650919</v>
      </c>
      <c r="F7" s="368"/>
      <c r="G7" s="368"/>
      <c r="H7" s="368"/>
      <c r="L7" s="20"/>
    </row>
    <row r="8" spans="2:12" s="1" customFormat="1" ht="12" customHeight="1">
      <c r="B8" s="38"/>
      <c r="D8" s="102" t="s">
        <v>106</v>
      </c>
      <c r="I8" s="103"/>
      <c r="L8" s="38"/>
    </row>
    <row r="9" spans="2:12" s="1" customFormat="1" ht="36.95" customHeight="1">
      <c r="B9" s="38"/>
      <c r="E9" s="369" t="s">
        <v>1255</v>
      </c>
      <c r="F9" s="370"/>
      <c r="G9" s="370"/>
      <c r="H9" s="370"/>
      <c r="I9" s="103"/>
      <c r="L9" s="38"/>
    </row>
    <row r="10" spans="2:12" s="1" customFormat="1" ht="11.25">
      <c r="B10" s="38"/>
      <c r="I10" s="103"/>
      <c r="L10" s="38"/>
    </row>
    <row r="11" spans="2:12" s="1" customFormat="1" ht="12" customHeight="1">
      <c r="B11" s="38"/>
      <c r="D11" s="102" t="s">
        <v>18</v>
      </c>
      <c r="F11" s="17" t="s">
        <v>19</v>
      </c>
      <c r="I11" s="104" t="s">
        <v>20</v>
      </c>
      <c r="J11" s="17" t="s">
        <v>19</v>
      </c>
      <c r="L11" s="38"/>
    </row>
    <row r="12" spans="2:12" s="1" customFormat="1" ht="12" customHeight="1">
      <c r="B12" s="38"/>
      <c r="D12" s="102" t="s">
        <v>22</v>
      </c>
      <c r="F12" s="17" t="s">
        <v>23</v>
      </c>
      <c r="I12" s="104" t="s">
        <v>24</v>
      </c>
      <c r="J12" s="105" t="str">
        <f>'Rekapitulace stavby'!AN8</f>
        <v>3. 3. 2019</v>
      </c>
      <c r="L12" s="38"/>
    </row>
    <row r="13" spans="2:12" s="1" customFormat="1" ht="10.9" customHeight="1">
      <c r="B13" s="38"/>
      <c r="I13" s="103"/>
      <c r="L13" s="38"/>
    </row>
    <row r="14" spans="2:12" s="1" customFormat="1" ht="12" customHeight="1">
      <c r="B14" s="38"/>
      <c r="D14" s="102" t="s">
        <v>26</v>
      </c>
      <c r="I14" s="104" t="s">
        <v>27</v>
      </c>
      <c r="J14" s="17" t="s">
        <v>28</v>
      </c>
      <c r="L14" s="38"/>
    </row>
    <row r="15" spans="2:12" s="1" customFormat="1" ht="18" customHeight="1">
      <c r="B15" s="38"/>
      <c r="E15" s="17" t="s">
        <v>29</v>
      </c>
      <c r="I15" s="104" t="s">
        <v>30</v>
      </c>
      <c r="J15" s="17" t="s">
        <v>31</v>
      </c>
      <c r="L15" s="38"/>
    </row>
    <row r="16" spans="2:12" s="1" customFormat="1" ht="6.95" customHeight="1">
      <c r="B16" s="38"/>
      <c r="I16" s="103"/>
      <c r="L16" s="38"/>
    </row>
    <row r="17" spans="2:12" s="1" customFormat="1" ht="12" customHeight="1">
      <c r="B17" s="38"/>
      <c r="D17" s="102" t="s">
        <v>32</v>
      </c>
      <c r="I17" s="104" t="s">
        <v>27</v>
      </c>
      <c r="J17" s="30" t="str">
        <f>'Rekapitulace stavby'!AN13</f>
        <v>Vyplň údaj</v>
      </c>
      <c r="L17" s="38"/>
    </row>
    <row r="18" spans="2:12" s="1" customFormat="1" ht="18" customHeight="1">
      <c r="B18" s="38"/>
      <c r="E18" s="371" t="str">
        <f>'Rekapitulace stavby'!E14</f>
        <v>Vyplň údaj</v>
      </c>
      <c r="F18" s="372"/>
      <c r="G18" s="372"/>
      <c r="H18" s="372"/>
      <c r="I18" s="104" t="s">
        <v>30</v>
      </c>
      <c r="J18" s="30" t="str">
        <f>'Rekapitulace stavby'!AN14</f>
        <v>Vyplň údaj</v>
      </c>
      <c r="L18" s="38"/>
    </row>
    <row r="19" spans="2:12" s="1" customFormat="1" ht="6.95" customHeight="1">
      <c r="B19" s="38"/>
      <c r="I19" s="103"/>
      <c r="L19" s="38"/>
    </row>
    <row r="20" spans="2:12" s="1" customFormat="1" ht="12" customHeight="1">
      <c r="B20" s="38"/>
      <c r="D20" s="102" t="s">
        <v>34</v>
      </c>
      <c r="I20" s="104" t="s">
        <v>27</v>
      </c>
      <c r="J20" s="17" t="s">
        <v>35</v>
      </c>
      <c r="L20" s="38"/>
    </row>
    <row r="21" spans="2:12" s="1" customFormat="1" ht="18" customHeight="1">
      <c r="B21" s="38"/>
      <c r="E21" s="17" t="s">
        <v>36</v>
      </c>
      <c r="I21" s="104" t="s">
        <v>30</v>
      </c>
      <c r="J21" s="17" t="s">
        <v>37</v>
      </c>
      <c r="L21" s="38"/>
    </row>
    <row r="22" spans="2:12" s="1" customFormat="1" ht="6.95" customHeight="1">
      <c r="B22" s="38"/>
      <c r="I22" s="103"/>
      <c r="L22" s="38"/>
    </row>
    <row r="23" spans="2:12" s="1" customFormat="1" ht="12" customHeight="1">
      <c r="B23" s="38"/>
      <c r="D23" s="102" t="s">
        <v>39</v>
      </c>
      <c r="I23" s="104" t="s">
        <v>27</v>
      </c>
      <c r="J23" s="17" t="s">
        <v>40</v>
      </c>
      <c r="L23" s="38"/>
    </row>
    <row r="24" spans="2:12" s="1" customFormat="1" ht="18" customHeight="1">
      <c r="B24" s="38"/>
      <c r="E24" s="17" t="s">
        <v>41</v>
      </c>
      <c r="I24" s="104" t="s">
        <v>30</v>
      </c>
      <c r="J24" s="17" t="s">
        <v>19</v>
      </c>
      <c r="L24" s="38"/>
    </row>
    <row r="25" spans="2:12" s="1" customFormat="1" ht="6.95" customHeight="1">
      <c r="B25" s="38"/>
      <c r="I25" s="103"/>
      <c r="L25" s="38"/>
    </row>
    <row r="26" spans="2:12" s="1" customFormat="1" ht="12" customHeight="1">
      <c r="B26" s="38"/>
      <c r="D26" s="102" t="s">
        <v>42</v>
      </c>
      <c r="I26" s="103"/>
      <c r="L26" s="38"/>
    </row>
    <row r="27" spans="2:12" s="6" customFormat="1" ht="16.5" customHeight="1">
      <c r="B27" s="106"/>
      <c r="E27" s="373" t="s">
        <v>19</v>
      </c>
      <c r="F27" s="373"/>
      <c r="G27" s="373"/>
      <c r="H27" s="373"/>
      <c r="I27" s="107"/>
      <c r="L27" s="106"/>
    </row>
    <row r="28" spans="2:12" s="1" customFormat="1" ht="6.95" customHeight="1">
      <c r="B28" s="38"/>
      <c r="I28" s="103"/>
      <c r="L28" s="38"/>
    </row>
    <row r="29" spans="2:12" s="1" customFormat="1" ht="6.95" customHeight="1">
      <c r="B29" s="38"/>
      <c r="D29" s="56"/>
      <c r="E29" s="56"/>
      <c r="F29" s="56"/>
      <c r="G29" s="56"/>
      <c r="H29" s="56"/>
      <c r="I29" s="108"/>
      <c r="J29" s="56"/>
      <c r="K29" s="56"/>
      <c r="L29" s="38"/>
    </row>
    <row r="30" spans="2:12" s="1" customFormat="1" ht="25.35" customHeight="1">
      <c r="B30" s="38"/>
      <c r="D30" s="109" t="s">
        <v>44</v>
      </c>
      <c r="I30" s="103"/>
      <c r="J30" s="110">
        <f>ROUND(J84,2)</f>
        <v>0</v>
      </c>
      <c r="L30" s="38"/>
    </row>
    <row r="31" spans="2:12" s="1" customFormat="1" ht="6.95" customHeight="1">
      <c r="B31" s="38"/>
      <c r="D31" s="56"/>
      <c r="E31" s="56"/>
      <c r="F31" s="56"/>
      <c r="G31" s="56"/>
      <c r="H31" s="56"/>
      <c r="I31" s="108"/>
      <c r="J31" s="56"/>
      <c r="K31" s="56"/>
      <c r="L31" s="38"/>
    </row>
    <row r="32" spans="2:12" s="1" customFormat="1" ht="14.45" customHeight="1">
      <c r="B32" s="38"/>
      <c r="F32" s="111" t="s">
        <v>46</v>
      </c>
      <c r="I32" s="112" t="s">
        <v>45</v>
      </c>
      <c r="J32" s="111" t="s">
        <v>47</v>
      </c>
      <c r="L32" s="38"/>
    </row>
    <row r="33" spans="2:12" s="1" customFormat="1" ht="14.45" customHeight="1">
      <c r="B33" s="38"/>
      <c r="D33" s="102" t="s">
        <v>48</v>
      </c>
      <c r="E33" s="102" t="s">
        <v>49</v>
      </c>
      <c r="F33" s="113">
        <f>ROUND((SUM(BE84:BE100)),2)</f>
        <v>0</v>
      </c>
      <c r="I33" s="114">
        <v>0.21</v>
      </c>
      <c r="J33" s="113">
        <f>ROUND(((SUM(BE84:BE100))*I33),2)</f>
        <v>0</v>
      </c>
      <c r="L33" s="38"/>
    </row>
    <row r="34" spans="2:12" s="1" customFormat="1" ht="14.45" customHeight="1">
      <c r="B34" s="38"/>
      <c r="E34" s="102" t="s">
        <v>50</v>
      </c>
      <c r="F34" s="113">
        <f>ROUND((SUM(BF84:BF100)),2)</f>
        <v>0</v>
      </c>
      <c r="I34" s="114">
        <v>0.15</v>
      </c>
      <c r="J34" s="113">
        <f>ROUND(((SUM(BF84:BF100))*I34),2)</f>
        <v>0</v>
      </c>
      <c r="L34" s="38"/>
    </row>
    <row r="35" spans="2:12" s="1" customFormat="1" ht="14.45" customHeight="1" hidden="1">
      <c r="B35" s="38"/>
      <c r="E35" s="102" t="s">
        <v>51</v>
      </c>
      <c r="F35" s="113">
        <f>ROUND((SUM(BG84:BG100)),2)</f>
        <v>0</v>
      </c>
      <c r="I35" s="114">
        <v>0.21</v>
      </c>
      <c r="J35" s="113">
        <f>0</f>
        <v>0</v>
      </c>
      <c r="L35" s="38"/>
    </row>
    <row r="36" spans="2:12" s="1" customFormat="1" ht="14.45" customHeight="1" hidden="1">
      <c r="B36" s="38"/>
      <c r="E36" s="102" t="s">
        <v>52</v>
      </c>
      <c r="F36" s="113">
        <f>ROUND((SUM(BH84:BH100)),2)</f>
        <v>0</v>
      </c>
      <c r="I36" s="114">
        <v>0.15</v>
      </c>
      <c r="J36" s="113">
        <f>0</f>
        <v>0</v>
      </c>
      <c r="L36" s="38"/>
    </row>
    <row r="37" spans="2:12" s="1" customFormat="1" ht="14.45" customHeight="1" hidden="1">
      <c r="B37" s="38"/>
      <c r="E37" s="102" t="s">
        <v>53</v>
      </c>
      <c r="F37" s="113">
        <f>ROUND((SUM(BI84:BI100)),2)</f>
        <v>0</v>
      </c>
      <c r="I37" s="114">
        <v>0</v>
      </c>
      <c r="J37" s="113">
        <f>0</f>
        <v>0</v>
      </c>
      <c r="L37" s="38"/>
    </row>
    <row r="38" spans="2:12" s="1" customFormat="1" ht="6.95" customHeight="1">
      <c r="B38" s="38"/>
      <c r="I38" s="103"/>
      <c r="L38" s="38"/>
    </row>
    <row r="39" spans="2:12" s="1" customFormat="1" ht="25.35" customHeight="1">
      <c r="B39" s="38"/>
      <c r="C39" s="115"/>
      <c r="D39" s="116" t="s">
        <v>54</v>
      </c>
      <c r="E39" s="117"/>
      <c r="F39" s="117"/>
      <c r="G39" s="118" t="s">
        <v>55</v>
      </c>
      <c r="H39" s="119" t="s">
        <v>56</v>
      </c>
      <c r="I39" s="120"/>
      <c r="J39" s="121">
        <f>SUM(J30:J37)</f>
        <v>0</v>
      </c>
      <c r="K39" s="122"/>
      <c r="L39" s="38"/>
    </row>
    <row r="40" spans="2:12" s="1" customFormat="1" ht="14.45" customHeight="1">
      <c r="B40" s="123"/>
      <c r="C40" s="124"/>
      <c r="D40" s="124"/>
      <c r="E40" s="124"/>
      <c r="F40" s="124"/>
      <c r="G40" s="124"/>
      <c r="H40" s="124"/>
      <c r="I40" s="125"/>
      <c r="J40" s="124"/>
      <c r="K40" s="124"/>
      <c r="L40" s="38"/>
    </row>
    <row r="44" spans="2:12" s="1" customFormat="1" ht="6.95" customHeight="1">
      <c r="B44" s="126"/>
      <c r="C44" s="127"/>
      <c r="D44" s="127"/>
      <c r="E44" s="127"/>
      <c r="F44" s="127"/>
      <c r="G44" s="127"/>
      <c r="H44" s="127"/>
      <c r="I44" s="128"/>
      <c r="J44" s="127"/>
      <c r="K44" s="127"/>
      <c r="L44" s="38"/>
    </row>
    <row r="45" spans="2:12" s="1" customFormat="1" ht="24.95" customHeight="1">
      <c r="B45" s="34"/>
      <c r="C45" s="23" t="s">
        <v>108</v>
      </c>
      <c r="D45" s="35"/>
      <c r="E45" s="35"/>
      <c r="F45" s="35"/>
      <c r="G45" s="35"/>
      <c r="H45" s="35"/>
      <c r="I45" s="103"/>
      <c r="J45" s="35"/>
      <c r="K45" s="35"/>
      <c r="L45" s="38"/>
    </row>
    <row r="46" spans="2:12" s="1" customFormat="1" ht="6.95" customHeight="1">
      <c r="B46" s="34"/>
      <c r="C46" s="35"/>
      <c r="D46" s="35"/>
      <c r="E46" s="35"/>
      <c r="F46" s="35"/>
      <c r="G46" s="35"/>
      <c r="H46" s="35"/>
      <c r="I46" s="103"/>
      <c r="J46" s="35"/>
      <c r="K46" s="35"/>
      <c r="L46" s="38"/>
    </row>
    <row r="47" spans="2:12" s="1" customFormat="1" ht="12" customHeight="1">
      <c r="B47" s="34"/>
      <c r="C47" s="29" t="s">
        <v>16</v>
      </c>
      <c r="D47" s="35"/>
      <c r="E47" s="35"/>
      <c r="F47" s="35"/>
      <c r="G47" s="35"/>
      <c r="H47" s="35"/>
      <c r="I47" s="103"/>
      <c r="J47" s="35"/>
      <c r="K47" s="35"/>
      <c r="L47" s="38"/>
    </row>
    <row r="48" spans="2:12" s="1" customFormat="1" ht="16.5" customHeight="1">
      <c r="B48" s="34"/>
      <c r="C48" s="35"/>
      <c r="D48" s="35"/>
      <c r="E48" s="374" t="str">
        <f>E7</f>
        <v>REGENERACE PANELOVÉHO DOMU MATĚJE KOPECKÉHO 5, st.p.č. 2645, k.ú. CHEB, 650919</v>
      </c>
      <c r="F48" s="375"/>
      <c r="G48" s="375"/>
      <c r="H48" s="375"/>
      <c r="I48" s="103"/>
      <c r="J48" s="35"/>
      <c r="K48" s="35"/>
      <c r="L48" s="38"/>
    </row>
    <row r="49" spans="2:12" s="1" customFormat="1" ht="12" customHeight="1">
      <c r="B49" s="34"/>
      <c r="C49" s="29" t="s">
        <v>106</v>
      </c>
      <c r="D49" s="35"/>
      <c r="E49" s="35"/>
      <c r="F49" s="35"/>
      <c r="G49" s="35"/>
      <c r="H49" s="35"/>
      <c r="I49" s="103"/>
      <c r="J49" s="35"/>
      <c r="K49" s="35"/>
      <c r="L49" s="38"/>
    </row>
    <row r="50" spans="2:12" s="1" customFormat="1" ht="16.5" customHeight="1">
      <c r="B50" s="34"/>
      <c r="C50" s="35"/>
      <c r="D50" s="35"/>
      <c r="E50" s="347" t="str">
        <f>E9</f>
        <v>06 - VRN</v>
      </c>
      <c r="F50" s="346"/>
      <c r="G50" s="346"/>
      <c r="H50" s="346"/>
      <c r="I50" s="103"/>
      <c r="J50" s="35"/>
      <c r="K50" s="35"/>
      <c r="L50" s="38"/>
    </row>
    <row r="51" spans="2:12" s="1" customFormat="1" ht="6.95" customHeight="1">
      <c r="B51" s="34"/>
      <c r="C51" s="35"/>
      <c r="D51" s="35"/>
      <c r="E51" s="35"/>
      <c r="F51" s="35"/>
      <c r="G51" s="35"/>
      <c r="H51" s="35"/>
      <c r="I51" s="103"/>
      <c r="J51" s="35"/>
      <c r="K51" s="35"/>
      <c r="L51" s="38"/>
    </row>
    <row r="52" spans="2:12" s="1" customFormat="1" ht="12" customHeight="1">
      <c r="B52" s="34"/>
      <c r="C52" s="29" t="s">
        <v>22</v>
      </c>
      <c r="D52" s="35"/>
      <c r="E52" s="35"/>
      <c r="F52" s="27" t="str">
        <f>F12</f>
        <v>Cheb</v>
      </c>
      <c r="G52" s="35"/>
      <c r="H52" s="35"/>
      <c r="I52" s="104" t="s">
        <v>24</v>
      </c>
      <c r="J52" s="55" t="str">
        <f>IF(J12="","",J12)</f>
        <v>3. 3. 2019</v>
      </c>
      <c r="K52" s="35"/>
      <c r="L52" s="38"/>
    </row>
    <row r="53" spans="2:12" s="1" customFormat="1" ht="6.95" customHeight="1">
      <c r="B53" s="34"/>
      <c r="C53" s="35"/>
      <c r="D53" s="35"/>
      <c r="E53" s="35"/>
      <c r="F53" s="35"/>
      <c r="G53" s="35"/>
      <c r="H53" s="35"/>
      <c r="I53" s="103"/>
      <c r="J53" s="35"/>
      <c r="K53" s="35"/>
      <c r="L53" s="38"/>
    </row>
    <row r="54" spans="2:12" s="1" customFormat="1" ht="13.7" customHeight="1">
      <c r="B54" s="34"/>
      <c r="C54" s="29" t="s">
        <v>26</v>
      </c>
      <c r="D54" s="35"/>
      <c r="E54" s="35"/>
      <c r="F54" s="27" t="str">
        <f>E15</f>
        <v>Město Cheb</v>
      </c>
      <c r="G54" s="35"/>
      <c r="H54" s="35"/>
      <c r="I54" s="104" t="s">
        <v>34</v>
      </c>
      <c r="J54" s="32" t="str">
        <f>E21</f>
        <v>Atelier Stoeckl s.r.o.</v>
      </c>
      <c r="K54" s="35"/>
      <c r="L54" s="38"/>
    </row>
    <row r="55" spans="2:12" s="1" customFormat="1" ht="13.7" customHeight="1">
      <c r="B55" s="34"/>
      <c r="C55" s="29" t="s">
        <v>32</v>
      </c>
      <c r="D55" s="35"/>
      <c r="E55" s="35"/>
      <c r="F55" s="27" t="str">
        <f>IF(E18="","",E18)</f>
        <v>Vyplň údaj</v>
      </c>
      <c r="G55" s="35"/>
      <c r="H55" s="35"/>
      <c r="I55" s="104" t="s">
        <v>39</v>
      </c>
      <c r="J55" s="32" t="str">
        <f>E24</f>
        <v>Ing. Václav Pastirik</v>
      </c>
      <c r="K55" s="35"/>
      <c r="L55" s="38"/>
    </row>
    <row r="56" spans="2:12" s="1" customFormat="1" ht="10.35" customHeight="1">
      <c r="B56" s="34"/>
      <c r="C56" s="35"/>
      <c r="D56" s="35"/>
      <c r="E56" s="35"/>
      <c r="F56" s="35"/>
      <c r="G56" s="35"/>
      <c r="H56" s="35"/>
      <c r="I56" s="103"/>
      <c r="J56" s="35"/>
      <c r="K56" s="35"/>
      <c r="L56" s="38"/>
    </row>
    <row r="57" spans="2:12" s="1" customFormat="1" ht="29.25" customHeight="1">
      <c r="B57" s="34"/>
      <c r="C57" s="129" t="s">
        <v>109</v>
      </c>
      <c r="D57" s="130"/>
      <c r="E57" s="130"/>
      <c r="F57" s="130"/>
      <c r="G57" s="130"/>
      <c r="H57" s="130"/>
      <c r="I57" s="131"/>
      <c r="J57" s="132" t="s">
        <v>110</v>
      </c>
      <c r="K57" s="130"/>
      <c r="L57" s="38"/>
    </row>
    <row r="58" spans="2:12" s="1" customFormat="1" ht="10.35" customHeight="1">
      <c r="B58" s="34"/>
      <c r="C58" s="35"/>
      <c r="D58" s="35"/>
      <c r="E58" s="35"/>
      <c r="F58" s="35"/>
      <c r="G58" s="35"/>
      <c r="H58" s="35"/>
      <c r="I58" s="103"/>
      <c r="J58" s="35"/>
      <c r="K58" s="35"/>
      <c r="L58" s="38"/>
    </row>
    <row r="59" spans="2:47" s="1" customFormat="1" ht="22.9" customHeight="1">
      <c r="B59" s="34"/>
      <c r="C59" s="133" t="s">
        <v>76</v>
      </c>
      <c r="D59" s="35"/>
      <c r="E59" s="35"/>
      <c r="F59" s="35"/>
      <c r="G59" s="35"/>
      <c r="H59" s="35"/>
      <c r="I59" s="103"/>
      <c r="J59" s="73">
        <f>J84</f>
        <v>0</v>
      </c>
      <c r="K59" s="35"/>
      <c r="L59" s="38"/>
      <c r="AU59" s="17" t="s">
        <v>111</v>
      </c>
    </row>
    <row r="60" spans="2:12" s="7" customFormat="1" ht="24.95" customHeight="1">
      <c r="B60" s="134"/>
      <c r="C60" s="135"/>
      <c r="D60" s="136" t="s">
        <v>1256</v>
      </c>
      <c r="E60" s="137"/>
      <c r="F60" s="137"/>
      <c r="G60" s="137"/>
      <c r="H60" s="137"/>
      <c r="I60" s="138"/>
      <c r="J60" s="139">
        <f>J85</f>
        <v>0</v>
      </c>
      <c r="K60" s="135"/>
      <c r="L60" s="140"/>
    </row>
    <row r="61" spans="2:12" s="8" customFormat="1" ht="19.9" customHeight="1">
      <c r="B61" s="141"/>
      <c r="C61" s="142"/>
      <c r="D61" s="143" t="s">
        <v>1257</v>
      </c>
      <c r="E61" s="144"/>
      <c r="F61" s="144"/>
      <c r="G61" s="144"/>
      <c r="H61" s="144"/>
      <c r="I61" s="145"/>
      <c r="J61" s="146">
        <f>J86</f>
        <v>0</v>
      </c>
      <c r="K61" s="142"/>
      <c r="L61" s="147"/>
    </row>
    <row r="62" spans="2:12" s="8" customFormat="1" ht="19.9" customHeight="1">
      <c r="B62" s="141"/>
      <c r="C62" s="142"/>
      <c r="D62" s="143" t="s">
        <v>1258</v>
      </c>
      <c r="E62" s="144"/>
      <c r="F62" s="144"/>
      <c r="G62" s="144"/>
      <c r="H62" s="144"/>
      <c r="I62" s="145"/>
      <c r="J62" s="146">
        <f>J88</f>
        <v>0</v>
      </c>
      <c r="K62" s="142"/>
      <c r="L62" s="147"/>
    </row>
    <row r="63" spans="2:12" s="8" customFormat="1" ht="19.9" customHeight="1">
      <c r="B63" s="141"/>
      <c r="C63" s="142"/>
      <c r="D63" s="143" t="s">
        <v>1259</v>
      </c>
      <c r="E63" s="144"/>
      <c r="F63" s="144"/>
      <c r="G63" s="144"/>
      <c r="H63" s="144"/>
      <c r="I63" s="145"/>
      <c r="J63" s="146">
        <f>J93</f>
        <v>0</v>
      </c>
      <c r="K63" s="142"/>
      <c r="L63" s="147"/>
    </row>
    <row r="64" spans="2:12" s="8" customFormat="1" ht="19.9" customHeight="1">
      <c r="B64" s="141"/>
      <c r="C64" s="142"/>
      <c r="D64" s="143" t="s">
        <v>1260</v>
      </c>
      <c r="E64" s="144"/>
      <c r="F64" s="144"/>
      <c r="G64" s="144"/>
      <c r="H64" s="144"/>
      <c r="I64" s="145"/>
      <c r="J64" s="146">
        <f>J99</f>
        <v>0</v>
      </c>
      <c r="K64" s="142"/>
      <c r="L64" s="147"/>
    </row>
    <row r="65" spans="2:12" s="1" customFormat="1" ht="21.75" customHeight="1">
      <c r="B65" s="34"/>
      <c r="C65" s="35"/>
      <c r="D65" s="35"/>
      <c r="E65" s="35"/>
      <c r="F65" s="35"/>
      <c r="G65" s="35"/>
      <c r="H65" s="35"/>
      <c r="I65" s="103"/>
      <c r="J65" s="35"/>
      <c r="K65" s="35"/>
      <c r="L65" s="38"/>
    </row>
    <row r="66" spans="2:12" s="1" customFormat="1" ht="6.95" customHeight="1">
      <c r="B66" s="46"/>
      <c r="C66" s="47"/>
      <c r="D66" s="47"/>
      <c r="E66" s="47"/>
      <c r="F66" s="47"/>
      <c r="G66" s="47"/>
      <c r="H66" s="47"/>
      <c r="I66" s="125"/>
      <c r="J66" s="47"/>
      <c r="K66" s="47"/>
      <c r="L66" s="38"/>
    </row>
    <row r="70" spans="2:12" s="1" customFormat="1" ht="6.95" customHeight="1">
      <c r="B70" s="48"/>
      <c r="C70" s="49"/>
      <c r="D70" s="49"/>
      <c r="E70" s="49"/>
      <c r="F70" s="49"/>
      <c r="G70" s="49"/>
      <c r="H70" s="49"/>
      <c r="I70" s="128"/>
      <c r="J70" s="49"/>
      <c r="K70" s="49"/>
      <c r="L70" s="38"/>
    </row>
    <row r="71" spans="2:12" s="1" customFormat="1" ht="24.95" customHeight="1">
      <c r="B71" s="34"/>
      <c r="C71" s="23" t="s">
        <v>127</v>
      </c>
      <c r="D71" s="35"/>
      <c r="E71" s="35"/>
      <c r="F71" s="35"/>
      <c r="G71" s="35"/>
      <c r="H71" s="35"/>
      <c r="I71" s="103"/>
      <c r="J71" s="35"/>
      <c r="K71" s="35"/>
      <c r="L71" s="38"/>
    </row>
    <row r="72" spans="2:12" s="1" customFormat="1" ht="6.95" customHeight="1">
      <c r="B72" s="34"/>
      <c r="C72" s="35"/>
      <c r="D72" s="35"/>
      <c r="E72" s="35"/>
      <c r="F72" s="35"/>
      <c r="G72" s="35"/>
      <c r="H72" s="35"/>
      <c r="I72" s="103"/>
      <c r="J72" s="35"/>
      <c r="K72" s="35"/>
      <c r="L72" s="38"/>
    </row>
    <row r="73" spans="2:12" s="1" customFormat="1" ht="12" customHeight="1">
      <c r="B73" s="34"/>
      <c r="C73" s="29" t="s">
        <v>16</v>
      </c>
      <c r="D73" s="35"/>
      <c r="E73" s="35"/>
      <c r="F73" s="35"/>
      <c r="G73" s="35"/>
      <c r="H73" s="35"/>
      <c r="I73" s="103"/>
      <c r="J73" s="35"/>
      <c r="K73" s="35"/>
      <c r="L73" s="38"/>
    </row>
    <row r="74" spans="2:12" s="1" customFormat="1" ht="16.5" customHeight="1">
      <c r="B74" s="34"/>
      <c r="C74" s="35"/>
      <c r="D74" s="35"/>
      <c r="E74" s="374" t="str">
        <f>E7</f>
        <v>REGENERACE PANELOVÉHO DOMU MATĚJE KOPECKÉHO 5, st.p.č. 2645, k.ú. CHEB, 650919</v>
      </c>
      <c r="F74" s="375"/>
      <c r="G74" s="375"/>
      <c r="H74" s="375"/>
      <c r="I74" s="103"/>
      <c r="J74" s="35"/>
      <c r="K74" s="35"/>
      <c r="L74" s="38"/>
    </row>
    <row r="75" spans="2:12" s="1" customFormat="1" ht="12" customHeight="1">
      <c r="B75" s="34"/>
      <c r="C75" s="29" t="s">
        <v>106</v>
      </c>
      <c r="D75" s="35"/>
      <c r="E75" s="35"/>
      <c r="F75" s="35"/>
      <c r="G75" s="35"/>
      <c r="H75" s="35"/>
      <c r="I75" s="103"/>
      <c r="J75" s="35"/>
      <c r="K75" s="35"/>
      <c r="L75" s="38"/>
    </row>
    <row r="76" spans="2:12" s="1" customFormat="1" ht="16.5" customHeight="1">
      <c r="B76" s="34"/>
      <c r="C76" s="35"/>
      <c r="D76" s="35"/>
      <c r="E76" s="347" t="str">
        <f>E9</f>
        <v>06 - VRN</v>
      </c>
      <c r="F76" s="346"/>
      <c r="G76" s="346"/>
      <c r="H76" s="346"/>
      <c r="I76" s="103"/>
      <c r="J76" s="35"/>
      <c r="K76" s="35"/>
      <c r="L76" s="38"/>
    </row>
    <row r="77" spans="2:12" s="1" customFormat="1" ht="6.95" customHeight="1">
      <c r="B77" s="34"/>
      <c r="C77" s="35"/>
      <c r="D77" s="35"/>
      <c r="E77" s="35"/>
      <c r="F77" s="35"/>
      <c r="G77" s="35"/>
      <c r="H77" s="35"/>
      <c r="I77" s="103"/>
      <c r="J77" s="35"/>
      <c r="K77" s="35"/>
      <c r="L77" s="38"/>
    </row>
    <row r="78" spans="2:12" s="1" customFormat="1" ht="12" customHeight="1">
      <c r="B78" s="34"/>
      <c r="C78" s="29" t="s">
        <v>22</v>
      </c>
      <c r="D78" s="35"/>
      <c r="E78" s="35"/>
      <c r="F78" s="27" t="str">
        <f>F12</f>
        <v>Cheb</v>
      </c>
      <c r="G78" s="35"/>
      <c r="H78" s="35"/>
      <c r="I78" s="104" t="s">
        <v>24</v>
      </c>
      <c r="J78" s="55" t="str">
        <f>IF(J12="","",J12)</f>
        <v>3. 3. 2019</v>
      </c>
      <c r="K78" s="35"/>
      <c r="L78" s="38"/>
    </row>
    <row r="79" spans="2:12" s="1" customFormat="1" ht="6.95" customHeight="1">
      <c r="B79" s="34"/>
      <c r="C79" s="35"/>
      <c r="D79" s="35"/>
      <c r="E79" s="35"/>
      <c r="F79" s="35"/>
      <c r="G79" s="35"/>
      <c r="H79" s="35"/>
      <c r="I79" s="103"/>
      <c r="J79" s="35"/>
      <c r="K79" s="35"/>
      <c r="L79" s="38"/>
    </row>
    <row r="80" spans="2:12" s="1" customFormat="1" ht="13.7" customHeight="1">
      <c r="B80" s="34"/>
      <c r="C80" s="29" t="s">
        <v>26</v>
      </c>
      <c r="D80" s="35"/>
      <c r="E80" s="35"/>
      <c r="F80" s="27" t="str">
        <f>E15</f>
        <v>Město Cheb</v>
      </c>
      <c r="G80" s="35"/>
      <c r="H80" s="35"/>
      <c r="I80" s="104" t="s">
        <v>34</v>
      </c>
      <c r="J80" s="32" t="str">
        <f>E21</f>
        <v>Atelier Stoeckl s.r.o.</v>
      </c>
      <c r="K80" s="35"/>
      <c r="L80" s="38"/>
    </row>
    <row r="81" spans="2:12" s="1" customFormat="1" ht="13.7" customHeight="1">
      <c r="B81" s="34"/>
      <c r="C81" s="29" t="s">
        <v>32</v>
      </c>
      <c r="D81" s="35"/>
      <c r="E81" s="35"/>
      <c r="F81" s="27" t="str">
        <f>IF(E18="","",E18)</f>
        <v>Vyplň údaj</v>
      </c>
      <c r="G81" s="35"/>
      <c r="H81" s="35"/>
      <c r="I81" s="104" t="s">
        <v>39</v>
      </c>
      <c r="J81" s="32" t="str">
        <f>E24</f>
        <v>Ing. Václav Pastirik</v>
      </c>
      <c r="K81" s="35"/>
      <c r="L81" s="38"/>
    </row>
    <row r="82" spans="2:12" s="1" customFormat="1" ht="10.35" customHeight="1">
      <c r="B82" s="34"/>
      <c r="C82" s="35"/>
      <c r="D82" s="35"/>
      <c r="E82" s="35"/>
      <c r="F82" s="35"/>
      <c r="G82" s="35"/>
      <c r="H82" s="35"/>
      <c r="I82" s="103"/>
      <c r="J82" s="35"/>
      <c r="K82" s="35"/>
      <c r="L82" s="38"/>
    </row>
    <row r="83" spans="2:20" s="9" customFormat="1" ht="29.25" customHeight="1">
      <c r="B83" s="148"/>
      <c r="C83" s="149" t="s">
        <v>128</v>
      </c>
      <c r="D83" s="150" t="s">
        <v>63</v>
      </c>
      <c r="E83" s="150" t="s">
        <v>59</v>
      </c>
      <c r="F83" s="150" t="s">
        <v>60</v>
      </c>
      <c r="G83" s="150" t="s">
        <v>129</v>
      </c>
      <c r="H83" s="150" t="s">
        <v>130</v>
      </c>
      <c r="I83" s="151" t="s">
        <v>131</v>
      </c>
      <c r="J83" s="150" t="s">
        <v>110</v>
      </c>
      <c r="K83" s="152" t="s">
        <v>132</v>
      </c>
      <c r="L83" s="153"/>
      <c r="M83" s="64" t="s">
        <v>19</v>
      </c>
      <c r="N83" s="65" t="s">
        <v>48</v>
      </c>
      <c r="O83" s="65" t="s">
        <v>133</v>
      </c>
      <c r="P83" s="65" t="s">
        <v>134</v>
      </c>
      <c r="Q83" s="65" t="s">
        <v>135</v>
      </c>
      <c r="R83" s="65" t="s">
        <v>136</v>
      </c>
      <c r="S83" s="65" t="s">
        <v>137</v>
      </c>
      <c r="T83" s="66" t="s">
        <v>138</v>
      </c>
    </row>
    <row r="84" spans="2:63" s="1" customFormat="1" ht="22.9" customHeight="1">
      <c r="B84" s="34"/>
      <c r="C84" s="71" t="s">
        <v>139</v>
      </c>
      <c r="D84" s="35"/>
      <c r="E84" s="35"/>
      <c r="F84" s="35"/>
      <c r="G84" s="35"/>
      <c r="H84" s="35"/>
      <c r="I84" s="103"/>
      <c r="J84" s="154">
        <f>BK84</f>
        <v>0</v>
      </c>
      <c r="K84" s="35"/>
      <c r="L84" s="38"/>
      <c r="M84" s="67"/>
      <c r="N84" s="68"/>
      <c r="O84" s="68"/>
      <c r="P84" s="155">
        <f>P85</f>
        <v>0</v>
      </c>
      <c r="Q84" s="68"/>
      <c r="R84" s="155">
        <f>R85</f>
        <v>0</v>
      </c>
      <c r="S84" s="68"/>
      <c r="T84" s="156">
        <f>T85</f>
        <v>0</v>
      </c>
      <c r="AT84" s="17" t="s">
        <v>77</v>
      </c>
      <c r="AU84" s="17" t="s">
        <v>111</v>
      </c>
      <c r="BK84" s="157">
        <f>BK85</f>
        <v>0</v>
      </c>
    </row>
    <row r="85" spans="2:63" s="10" customFormat="1" ht="25.9" customHeight="1">
      <c r="B85" s="158"/>
      <c r="C85" s="159"/>
      <c r="D85" s="160" t="s">
        <v>77</v>
      </c>
      <c r="E85" s="161" t="s">
        <v>102</v>
      </c>
      <c r="F85" s="161" t="s">
        <v>1261</v>
      </c>
      <c r="G85" s="159"/>
      <c r="H85" s="159"/>
      <c r="I85" s="162"/>
      <c r="J85" s="163">
        <f>BK85</f>
        <v>0</v>
      </c>
      <c r="K85" s="159"/>
      <c r="L85" s="164"/>
      <c r="M85" s="165"/>
      <c r="N85" s="166"/>
      <c r="O85" s="166"/>
      <c r="P85" s="167">
        <f>P86+P88+P93+P99</f>
        <v>0</v>
      </c>
      <c r="Q85" s="166"/>
      <c r="R85" s="167">
        <f>R86+R88+R93+R99</f>
        <v>0</v>
      </c>
      <c r="S85" s="166"/>
      <c r="T85" s="168">
        <f>T86+T88+T93+T99</f>
        <v>0</v>
      </c>
      <c r="AR85" s="169" t="s">
        <v>235</v>
      </c>
      <c r="AT85" s="170" t="s">
        <v>77</v>
      </c>
      <c r="AU85" s="170" t="s">
        <v>78</v>
      </c>
      <c r="AY85" s="169" t="s">
        <v>142</v>
      </c>
      <c r="BK85" s="171">
        <f>BK86+BK88+BK93+BK99</f>
        <v>0</v>
      </c>
    </row>
    <row r="86" spans="2:63" s="10" customFormat="1" ht="22.9" customHeight="1">
      <c r="B86" s="158"/>
      <c r="C86" s="159"/>
      <c r="D86" s="160" t="s">
        <v>77</v>
      </c>
      <c r="E86" s="172" t="s">
        <v>1262</v>
      </c>
      <c r="F86" s="172" t="s">
        <v>1263</v>
      </c>
      <c r="G86" s="159"/>
      <c r="H86" s="159"/>
      <c r="I86" s="162"/>
      <c r="J86" s="173">
        <f>BK86</f>
        <v>0</v>
      </c>
      <c r="K86" s="159"/>
      <c r="L86" s="164"/>
      <c r="M86" s="165"/>
      <c r="N86" s="166"/>
      <c r="O86" s="166"/>
      <c r="P86" s="167">
        <f>P87</f>
        <v>0</v>
      </c>
      <c r="Q86" s="166"/>
      <c r="R86" s="167">
        <f>R87</f>
        <v>0</v>
      </c>
      <c r="S86" s="166"/>
      <c r="T86" s="168">
        <f>T87</f>
        <v>0</v>
      </c>
      <c r="AR86" s="169" t="s">
        <v>235</v>
      </c>
      <c r="AT86" s="170" t="s">
        <v>77</v>
      </c>
      <c r="AU86" s="170" t="s">
        <v>86</v>
      </c>
      <c r="AY86" s="169" t="s">
        <v>142</v>
      </c>
      <c r="BK86" s="171">
        <f>BK87</f>
        <v>0</v>
      </c>
    </row>
    <row r="87" spans="2:65" s="1" customFormat="1" ht="16.5" customHeight="1">
      <c r="B87" s="34"/>
      <c r="C87" s="174" t="s">
        <v>86</v>
      </c>
      <c r="D87" s="174" t="s">
        <v>147</v>
      </c>
      <c r="E87" s="175" t="s">
        <v>1264</v>
      </c>
      <c r="F87" s="176" t="s">
        <v>1265</v>
      </c>
      <c r="G87" s="177" t="s">
        <v>1266</v>
      </c>
      <c r="H87" s="178">
        <v>1</v>
      </c>
      <c r="I87" s="179"/>
      <c r="J87" s="180">
        <f>ROUND(I87*H87,2)</f>
        <v>0</v>
      </c>
      <c r="K87" s="176" t="s">
        <v>151</v>
      </c>
      <c r="L87" s="38"/>
      <c r="M87" s="181" t="s">
        <v>19</v>
      </c>
      <c r="N87" s="182" t="s">
        <v>49</v>
      </c>
      <c r="O87" s="60"/>
      <c r="P87" s="183">
        <f>O87*H87</f>
        <v>0</v>
      </c>
      <c r="Q87" s="183">
        <v>0</v>
      </c>
      <c r="R87" s="183">
        <f>Q87*H87</f>
        <v>0</v>
      </c>
      <c r="S87" s="183">
        <v>0</v>
      </c>
      <c r="T87" s="184">
        <f>S87*H87</f>
        <v>0</v>
      </c>
      <c r="AR87" s="17" t="s">
        <v>1267</v>
      </c>
      <c r="AT87" s="17" t="s">
        <v>147</v>
      </c>
      <c r="AU87" s="17" t="s">
        <v>88</v>
      </c>
      <c r="AY87" s="17" t="s">
        <v>142</v>
      </c>
      <c r="BE87" s="185">
        <f>IF(N87="základní",J87,0)</f>
        <v>0</v>
      </c>
      <c r="BF87" s="185">
        <f>IF(N87="snížená",J87,0)</f>
        <v>0</v>
      </c>
      <c r="BG87" s="185">
        <f>IF(N87="zákl. přenesená",J87,0)</f>
        <v>0</v>
      </c>
      <c r="BH87" s="185">
        <f>IF(N87="sníž. přenesená",J87,0)</f>
        <v>0</v>
      </c>
      <c r="BI87" s="185">
        <f>IF(N87="nulová",J87,0)</f>
        <v>0</v>
      </c>
      <c r="BJ87" s="17" t="s">
        <v>86</v>
      </c>
      <c r="BK87" s="185">
        <f>ROUND(I87*H87,2)</f>
        <v>0</v>
      </c>
      <c r="BL87" s="17" t="s">
        <v>1267</v>
      </c>
      <c r="BM87" s="17" t="s">
        <v>1268</v>
      </c>
    </row>
    <row r="88" spans="2:63" s="10" customFormat="1" ht="22.9" customHeight="1">
      <c r="B88" s="158"/>
      <c r="C88" s="159"/>
      <c r="D88" s="160" t="s">
        <v>77</v>
      </c>
      <c r="E88" s="172" t="s">
        <v>1269</v>
      </c>
      <c r="F88" s="172" t="s">
        <v>1270</v>
      </c>
      <c r="G88" s="159"/>
      <c r="H88" s="159"/>
      <c r="I88" s="162"/>
      <c r="J88" s="173">
        <f>BK88</f>
        <v>0</v>
      </c>
      <c r="K88" s="159"/>
      <c r="L88" s="164"/>
      <c r="M88" s="165"/>
      <c r="N88" s="166"/>
      <c r="O88" s="166"/>
      <c r="P88" s="167">
        <f>SUM(P89:P92)</f>
        <v>0</v>
      </c>
      <c r="Q88" s="166"/>
      <c r="R88" s="167">
        <f>SUM(R89:R92)</f>
        <v>0</v>
      </c>
      <c r="S88" s="166"/>
      <c r="T88" s="168">
        <f>SUM(T89:T92)</f>
        <v>0</v>
      </c>
      <c r="AR88" s="169" t="s">
        <v>235</v>
      </c>
      <c r="AT88" s="170" t="s">
        <v>77</v>
      </c>
      <c r="AU88" s="170" t="s">
        <v>86</v>
      </c>
      <c r="AY88" s="169" t="s">
        <v>142</v>
      </c>
      <c r="BK88" s="171">
        <f>SUM(BK89:BK92)</f>
        <v>0</v>
      </c>
    </row>
    <row r="89" spans="2:65" s="1" customFormat="1" ht="16.5" customHeight="1">
      <c r="B89" s="34"/>
      <c r="C89" s="174" t="s">
        <v>88</v>
      </c>
      <c r="D89" s="174" t="s">
        <v>147</v>
      </c>
      <c r="E89" s="175" t="s">
        <v>1271</v>
      </c>
      <c r="F89" s="176" t="s">
        <v>1270</v>
      </c>
      <c r="G89" s="177" t="s">
        <v>1266</v>
      </c>
      <c r="H89" s="178">
        <v>1</v>
      </c>
      <c r="I89" s="179"/>
      <c r="J89" s="180">
        <f>ROUND(I89*H89,2)</f>
        <v>0</v>
      </c>
      <c r="K89" s="176" t="s">
        <v>151</v>
      </c>
      <c r="L89" s="38"/>
      <c r="M89" s="181" t="s">
        <v>19</v>
      </c>
      <c r="N89" s="182" t="s">
        <v>49</v>
      </c>
      <c r="O89" s="60"/>
      <c r="P89" s="183">
        <f>O89*H89</f>
        <v>0</v>
      </c>
      <c r="Q89" s="183">
        <v>0</v>
      </c>
      <c r="R89" s="183">
        <f>Q89*H89</f>
        <v>0</v>
      </c>
      <c r="S89" s="183">
        <v>0</v>
      </c>
      <c r="T89" s="184">
        <f>S89*H89</f>
        <v>0</v>
      </c>
      <c r="AR89" s="17" t="s">
        <v>1267</v>
      </c>
      <c r="AT89" s="17" t="s">
        <v>147</v>
      </c>
      <c r="AU89" s="17" t="s">
        <v>88</v>
      </c>
      <c r="AY89" s="17" t="s">
        <v>142</v>
      </c>
      <c r="BE89" s="185">
        <f>IF(N89="základní",J89,0)</f>
        <v>0</v>
      </c>
      <c r="BF89" s="185">
        <f>IF(N89="snížená",J89,0)</f>
        <v>0</v>
      </c>
      <c r="BG89" s="185">
        <f>IF(N89="zákl. přenesená",J89,0)</f>
        <v>0</v>
      </c>
      <c r="BH89" s="185">
        <f>IF(N89="sníž. přenesená",J89,0)</f>
        <v>0</v>
      </c>
      <c r="BI89" s="185">
        <f>IF(N89="nulová",J89,0)</f>
        <v>0</v>
      </c>
      <c r="BJ89" s="17" t="s">
        <v>86</v>
      </c>
      <c r="BK89" s="185">
        <f>ROUND(I89*H89,2)</f>
        <v>0</v>
      </c>
      <c r="BL89" s="17" t="s">
        <v>1267</v>
      </c>
      <c r="BM89" s="17" t="s">
        <v>1272</v>
      </c>
    </row>
    <row r="90" spans="2:47" s="1" customFormat="1" ht="19.5">
      <c r="B90" s="34"/>
      <c r="C90" s="35"/>
      <c r="D90" s="188" t="s">
        <v>216</v>
      </c>
      <c r="E90" s="35"/>
      <c r="F90" s="230" t="s">
        <v>1273</v>
      </c>
      <c r="G90" s="35"/>
      <c r="H90" s="35"/>
      <c r="I90" s="103"/>
      <c r="J90" s="35"/>
      <c r="K90" s="35"/>
      <c r="L90" s="38"/>
      <c r="M90" s="231"/>
      <c r="N90" s="60"/>
      <c r="O90" s="60"/>
      <c r="P90" s="60"/>
      <c r="Q90" s="60"/>
      <c r="R90" s="60"/>
      <c r="S90" s="60"/>
      <c r="T90" s="61"/>
      <c r="AT90" s="17" t="s">
        <v>216</v>
      </c>
      <c r="AU90" s="17" t="s">
        <v>88</v>
      </c>
    </row>
    <row r="91" spans="2:65" s="1" customFormat="1" ht="16.5" customHeight="1">
      <c r="B91" s="34"/>
      <c r="C91" s="174" t="s">
        <v>153</v>
      </c>
      <c r="D91" s="174" t="s">
        <v>147</v>
      </c>
      <c r="E91" s="175" t="s">
        <v>1274</v>
      </c>
      <c r="F91" s="176" t="s">
        <v>1275</v>
      </c>
      <c r="G91" s="177" t="s">
        <v>1266</v>
      </c>
      <c r="H91" s="178">
        <v>1</v>
      </c>
      <c r="I91" s="179"/>
      <c r="J91" s="180">
        <f>ROUND(I91*H91,2)</f>
        <v>0</v>
      </c>
      <c r="K91" s="176" t="s">
        <v>151</v>
      </c>
      <c r="L91" s="38"/>
      <c r="M91" s="181" t="s">
        <v>19</v>
      </c>
      <c r="N91" s="182" t="s">
        <v>49</v>
      </c>
      <c r="O91" s="60"/>
      <c r="P91" s="183">
        <f>O91*H91</f>
        <v>0</v>
      </c>
      <c r="Q91" s="183">
        <v>0</v>
      </c>
      <c r="R91" s="183">
        <f>Q91*H91</f>
        <v>0</v>
      </c>
      <c r="S91" s="183">
        <v>0</v>
      </c>
      <c r="T91" s="184">
        <f>S91*H91</f>
        <v>0</v>
      </c>
      <c r="AR91" s="17" t="s">
        <v>1267</v>
      </c>
      <c r="AT91" s="17" t="s">
        <v>147</v>
      </c>
      <c r="AU91" s="17" t="s">
        <v>88</v>
      </c>
      <c r="AY91" s="17" t="s">
        <v>142</v>
      </c>
      <c r="BE91" s="185">
        <f>IF(N91="základní",J91,0)</f>
        <v>0</v>
      </c>
      <c r="BF91" s="185">
        <f>IF(N91="snížená",J91,0)</f>
        <v>0</v>
      </c>
      <c r="BG91" s="185">
        <f>IF(N91="zákl. přenesená",J91,0)</f>
        <v>0</v>
      </c>
      <c r="BH91" s="185">
        <f>IF(N91="sníž. přenesená",J91,0)</f>
        <v>0</v>
      </c>
      <c r="BI91" s="185">
        <f>IF(N91="nulová",J91,0)</f>
        <v>0</v>
      </c>
      <c r="BJ91" s="17" t="s">
        <v>86</v>
      </c>
      <c r="BK91" s="185">
        <f>ROUND(I91*H91,2)</f>
        <v>0</v>
      </c>
      <c r="BL91" s="17" t="s">
        <v>1267</v>
      </c>
      <c r="BM91" s="17" t="s">
        <v>1276</v>
      </c>
    </row>
    <row r="92" spans="2:47" s="1" customFormat="1" ht="19.5">
      <c r="B92" s="34"/>
      <c r="C92" s="35"/>
      <c r="D92" s="188" t="s">
        <v>216</v>
      </c>
      <c r="E92" s="35"/>
      <c r="F92" s="230" t="s">
        <v>1277</v>
      </c>
      <c r="G92" s="35"/>
      <c r="H92" s="35"/>
      <c r="I92" s="103"/>
      <c r="J92" s="35"/>
      <c r="K92" s="35"/>
      <c r="L92" s="38"/>
      <c r="M92" s="231"/>
      <c r="N92" s="60"/>
      <c r="O92" s="60"/>
      <c r="P92" s="60"/>
      <c r="Q92" s="60"/>
      <c r="R92" s="60"/>
      <c r="S92" s="60"/>
      <c r="T92" s="61"/>
      <c r="AT92" s="17" t="s">
        <v>216</v>
      </c>
      <c r="AU92" s="17" t="s">
        <v>88</v>
      </c>
    </row>
    <row r="93" spans="2:63" s="10" customFormat="1" ht="22.9" customHeight="1">
      <c r="B93" s="158"/>
      <c r="C93" s="159"/>
      <c r="D93" s="160" t="s">
        <v>77</v>
      </c>
      <c r="E93" s="172" t="s">
        <v>1278</v>
      </c>
      <c r="F93" s="172" t="s">
        <v>1279</v>
      </c>
      <c r="G93" s="159"/>
      <c r="H93" s="159"/>
      <c r="I93" s="162"/>
      <c r="J93" s="173">
        <f>BK93</f>
        <v>0</v>
      </c>
      <c r="K93" s="159"/>
      <c r="L93" s="164"/>
      <c r="M93" s="165"/>
      <c r="N93" s="166"/>
      <c r="O93" s="166"/>
      <c r="P93" s="167">
        <f>SUM(P94:P98)</f>
        <v>0</v>
      </c>
      <c r="Q93" s="166"/>
      <c r="R93" s="167">
        <f>SUM(R94:R98)</f>
        <v>0</v>
      </c>
      <c r="S93" s="166"/>
      <c r="T93" s="168">
        <f>SUM(T94:T98)</f>
        <v>0</v>
      </c>
      <c r="AR93" s="169" t="s">
        <v>235</v>
      </c>
      <c r="AT93" s="170" t="s">
        <v>77</v>
      </c>
      <c r="AU93" s="170" t="s">
        <v>86</v>
      </c>
      <c r="AY93" s="169" t="s">
        <v>142</v>
      </c>
      <c r="BK93" s="171">
        <f>SUM(BK94:BK98)</f>
        <v>0</v>
      </c>
    </row>
    <row r="94" spans="2:65" s="1" customFormat="1" ht="16.5" customHeight="1">
      <c r="B94" s="34"/>
      <c r="C94" s="174" t="s">
        <v>152</v>
      </c>
      <c r="D94" s="174" t="s">
        <v>147</v>
      </c>
      <c r="E94" s="175" t="s">
        <v>1280</v>
      </c>
      <c r="F94" s="176" t="s">
        <v>1281</v>
      </c>
      <c r="G94" s="177" t="s">
        <v>1266</v>
      </c>
      <c r="H94" s="178">
        <v>1</v>
      </c>
      <c r="I94" s="179"/>
      <c r="J94" s="180">
        <f>ROUND(I94*H94,2)</f>
        <v>0</v>
      </c>
      <c r="K94" s="176" t="s">
        <v>151</v>
      </c>
      <c r="L94" s="38"/>
      <c r="M94" s="181" t="s">
        <v>19</v>
      </c>
      <c r="N94" s="182" t="s">
        <v>49</v>
      </c>
      <c r="O94" s="60"/>
      <c r="P94" s="183">
        <f>O94*H94</f>
        <v>0</v>
      </c>
      <c r="Q94" s="183">
        <v>0</v>
      </c>
      <c r="R94" s="183">
        <f>Q94*H94</f>
        <v>0</v>
      </c>
      <c r="S94" s="183">
        <v>0</v>
      </c>
      <c r="T94" s="184">
        <f>S94*H94</f>
        <v>0</v>
      </c>
      <c r="AR94" s="17" t="s">
        <v>1267</v>
      </c>
      <c r="AT94" s="17" t="s">
        <v>147</v>
      </c>
      <c r="AU94" s="17" t="s">
        <v>88</v>
      </c>
      <c r="AY94" s="17" t="s">
        <v>142</v>
      </c>
      <c r="BE94" s="185">
        <f>IF(N94="základní",J94,0)</f>
        <v>0</v>
      </c>
      <c r="BF94" s="185">
        <f>IF(N94="snížená",J94,0)</f>
        <v>0</v>
      </c>
      <c r="BG94" s="185">
        <f>IF(N94="zákl. přenesená",J94,0)</f>
        <v>0</v>
      </c>
      <c r="BH94" s="185">
        <f>IF(N94="sníž. přenesená",J94,0)</f>
        <v>0</v>
      </c>
      <c r="BI94" s="185">
        <f>IF(N94="nulová",J94,0)</f>
        <v>0</v>
      </c>
      <c r="BJ94" s="17" t="s">
        <v>86</v>
      </c>
      <c r="BK94" s="185">
        <f>ROUND(I94*H94,2)</f>
        <v>0</v>
      </c>
      <c r="BL94" s="17" t="s">
        <v>1267</v>
      </c>
      <c r="BM94" s="17" t="s">
        <v>1282</v>
      </c>
    </row>
    <row r="95" spans="2:47" s="1" customFormat="1" ht="19.5">
      <c r="B95" s="34"/>
      <c r="C95" s="35"/>
      <c r="D95" s="188" t="s">
        <v>216</v>
      </c>
      <c r="E95" s="35"/>
      <c r="F95" s="230" t="s">
        <v>1283</v>
      </c>
      <c r="G95" s="35"/>
      <c r="H95" s="35"/>
      <c r="I95" s="103"/>
      <c r="J95" s="35"/>
      <c r="K95" s="35"/>
      <c r="L95" s="38"/>
      <c r="M95" s="231"/>
      <c r="N95" s="60"/>
      <c r="O95" s="60"/>
      <c r="P95" s="60"/>
      <c r="Q95" s="60"/>
      <c r="R95" s="60"/>
      <c r="S95" s="60"/>
      <c r="T95" s="61"/>
      <c r="AT95" s="17" t="s">
        <v>216</v>
      </c>
      <c r="AU95" s="17" t="s">
        <v>88</v>
      </c>
    </row>
    <row r="96" spans="2:65" s="1" customFormat="1" ht="16.5" customHeight="1">
      <c r="B96" s="34"/>
      <c r="C96" s="174" t="s">
        <v>235</v>
      </c>
      <c r="D96" s="174" t="s">
        <v>147</v>
      </c>
      <c r="E96" s="175" t="s">
        <v>1284</v>
      </c>
      <c r="F96" s="176" t="s">
        <v>1285</v>
      </c>
      <c r="G96" s="177" t="s">
        <v>1266</v>
      </c>
      <c r="H96" s="178">
        <v>1</v>
      </c>
      <c r="I96" s="179"/>
      <c r="J96" s="180">
        <f>ROUND(I96*H96,2)</f>
        <v>0</v>
      </c>
      <c r="K96" s="176" t="s">
        <v>151</v>
      </c>
      <c r="L96" s="38"/>
      <c r="M96" s="181" t="s">
        <v>19</v>
      </c>
      <c r="N96" s="182" t="s">
        <v>49</v>
      </c>
      <c r="O96" s="60"/>
      <c r="P96" s="183">
        <f>O96*H96</f>
        <v>0</v>
      </c>
      <c r="Q96" s="183">
        <v>0</v>
      </c>
      <c r="R96" s="183">
        <f>Q96*H96</f>
        <v>0</v>
      </c>
      <c r="S96" s="183">
        <v>0</v>
      </c>
      <c r="T96" s="184">
        <f>S96*H96</f>
        <v>0</v>
      </c>
      <c r="AR96" s="17" t="s">
        <v>1267</v>
      </c>
      <c r="AT96" s="17" t="s">
        <v>147</v>
      </c>
      <c r="AU96" s="17" t="s">
        <v>88</v>
      </c>
      <c r="AY96" s="17" t="s">
        <v>142</v>
      </c>
      <c r="BE96" s="185">
        <f>IF(N96="základní",J96,0)</f>
        <v>0</v>
      </c>
      <c r="BF96" s="185">
        <f>IF(N96="snížená",J96,0)</f>
        <v>0</v>
      </c>
      <c r="BG96" s="185">
        <f>IF(N96="zákl. přenesená",J96,0)</f>
        <v>0</v>
      </c>
      <c r="BH96" s="185">
        <f>IF(N96="sníž. přenesená",J96,0)</f>
        <v>0</v>
      </c>
      <c r="BI96" s="185">
        <f>IF(N96="nulová",J96,0)</f>
        <v>0</v>
      </c>
      <c r="BJ96" s="17" t="s">
        <v>86</v>
      </c>
      <c r="BK96" s="185">
        <f>ROUND(I96*H96,2)</f>
        <v>0</v>
      </c>
      <c r="BL96" s="17" t="s">
        <v>1267</v>
      </c>
      <c r="BM96" s="17" t="s">
        <v>1286</v>
      </c>
    </row>
    <row r="97" spans="2:47" s="1" customFormat="1" ht="19.5">
      <c r="B97" s="34"/>
      <c r="C97" s="35"/>
      <c r="D97" s="188" t="s">
        <v>216</v>
      </c>
      <c r="E97" s="35"/>
      <c r="F97" s="230" t="s">
        <v>1287</v>
      </c>
      <c r="G97" s="35"/>
      <c r="H97" s="35"/>
      <c r="I97" s="103"/>
      <c r="J97" s="35"/>
      <c r="K97" s="35"/>
      <c r="L97" s="38"/>
      <c r="M97" s="231"/>
      <c r="N97" s="60"/>
      <c r="O97" s="60"/>
      <c r="P97" s="60"/>
      <c r="Q97" s="60"/>
      <c r="R97" s="60"/>
      <c r="S97" s="60"/>
      <c r="T97" s="61"/>
      <c r="AT97" s="17" t="s">
        <v>216</v>
      </c>
      <c r="AU97" s="17" t="s">
        <v>88</v>
      </c>
    </row>
    <row r="98" spans="2:65" s="1" customFormat="1" ht="16.5" customHeight="1">
      <c r="B98" s="34"/>
      <c r="C98" s="174" t="s">
        <v>143</v>
      </c>
      <c r="D98" s="174" t="s">
        <v>147</v>
      </c>
      <c r="E98" s="175" t="s">
        <v>1288</v>
      </c>
      <c r="F98" s="176" t="s">
        <v>1289</v>
      </c>
      <c r="G98" s="177" t="s">
        <v>1266</v>
      </c>
      <c r="H98" s="178">
        <v>1</v>
      </c>
      <c r="I98" s="179"/>
      <c r="J98" s="180">
        <f>ROUND(I98*H98,2)</f>
        <v>0</v>
      </c>
      <c r="K98" s="176" t="s">
        <v>151</v>
      </c>
      <c r="L98" s="38"/>
      <c r="M98" s="181" t="s">
        <v>19</v>
      </c>
      <c r="N98" s="182" t="s">
        <v>49</v>
      </c>
      <c r="O98" s="60"/>
      <c r="P98" s="183">
        <f>O98*H98</f>
        <v>0</v>
      </c>
      <c r="Q98" s="183">
        <v>0</v>
      </c>
      <c r="R98" s="183">
        <f>Q98*H98</f>
        <v>0</v>
      </c>
      <c r="S98" s="183">
        <v>0</v>
      </c>
      <c r="T98" s="184">
        <f>S98*H98</f>
        <v>0</v>
      </c>
      <c r="AR98" s="17" t="s">
        <v>1267</v>
      </c>
      <c r="AT98" s="17" t="s">
        <v>147</v>
      </c>
      <c r="AU98" s="17" t="s">
        <v>88</v>
      </c>
      <c r="AY98" s="17" t="s">
        <v>142</v>
      </c>
      <c r="BE98" s="185">
        <f>IF(N98="základní",J98,0)</f>
        <v>0</v>
      </c>
      <c r="BF98" s="185">
        <f>IF(N98="snížená",J98,0)</f>
        <v>0</v>
      </c>
      <c r="BG98" s="185">
        <f>IF(N98="zákl. přenesená",J98,0)</f>
        <v>0</v>
      </c>
      <c r="BH98" s="185">
        <f>IF(N98="sníž. přenesená",J98,0)</f>
        <v>0</v>
      </c>
      <c r="BI98" s="185">
        <f>IF(N98="nulová",J98,0)</f>
        <v>0</v>
      </c>
      <c r="BJ98" s="17" t="s">
        <v>86</v>
      </c>
      <c r="BK98" s="185">
        <f>ROUND(I98*H98,2)</f>
        <v>0</v>
      </c>
      <c r="BL98" s="17" t="s">
        <v>1267</v>
      </c>
      <c r="BM98" s="17" t="s">
        <v>1290</v>
      </c>
    </row>
    <row r="99" spans="2:63" s="10" customFormat="1" ht="22.9" customHeight="1">
      <c r="B99" s="158"/>
      <c r="C99" s="159"/>
      <c r="D99" s="160" t="s">
        <v>77</v>
      </c>
      <c r="E99" s="172" t="s">
        <v>1291</v>
      </c>
      <c r="F99" s="172" t="s">
        <v>1292</v>
      </c>
      <c r="G99" s="159"/>
      <c r="H99" s="159"/>
      <c r="I99" s="162"/>
      <c r="J99" s="173">
        <f>BK99</f>
        <v>0</v>
      </c>
      <c r="K99" s="159"/>
      <c r="L99" s="164"/>
      <c r="M99" s="165"/>
      <c r="N99" s="166"/>
      <c r="O99" s="166"/>
      <c r="P99" s="167">
        <f>P100</f>
        <v>0</v>
      </c>
      <c r="Q99" s="166"/>
      <c r="R99" s="167">
        <f>R100</f>
        <v>0</v>
      </c>
      <c r="S99" s="166"/>
      <c r="T99" s="168">
        <f>T100</f>
        <v>0</v>
      </c>
      <c r="AR99" s="169" t="s">
        <v>235</v>
      </c>
      <c r="AT99" s="170" t="s">
        <v>77</v>
      </c>
      <c r="AU99" s="170" t="s">
        <v>86</v>
      </c>
      <c r="AY99" s="169" t="s">
        <v>142</v>
      </c>
      <c r="BK99" s="171">
        <f>BK100</f>
        <v>0</v>
      </c>
    </row>
    <row r="100" spans="2:65" s="1" customFormat="1" ht="16.5" customHeight="1">
      <c r="B100" s="34"/>
      <c r="C100" s="174" t="s">
        <v>248</v>
      </c>
      <c r="D100" s="174" t="s">
        <v>147</v>
      </c>
      <c r="E100" s="175" t="s">
        <v>1293</v>
      </c>
      <c r="F100" s="176" t="s">
        <v>1292</v>
      </c>
      <c r="G100" s="177" t="s">
        <v>1266</v>
      </c>
      <c r="H100" s="178">
        <v>1</v>
      </c>
      <c r="I100" s="179"/>
      <c r="J100" s="180">
        <f>ROUND(I100*H100,2)</f>
        <v>0</v>
      </c>
      <c r="K100" s="176" t="s">
        <v>151</v>
      </c>
      <c r="L100" s="38"/>
      <c r="M100" s="243" t="s">
        <v>19</v>
      </c>
      <c r="N100" s="244" t="s">
        <v>49</v>
      </c>
      <c r="O100" s="245"/>
      <c r="P100" s="246">
        <f>O100*H100</f>
        <v>0</v>
      </c>
      <c r="Q100" s="246">
        <v>0</v>
      </c>
      <c r="R100" s="246">
        <f>Q100*H100</f>
        <v>0</v>
      </c>
      <c r="S100" s="246">
        <v>0</v>
      </c>
      <c r="T100" s="247">
        <f>S100*H100</f>
        <v>0</v>
      </c>
      <c r="AR100" s="17" t="s">
        <v>1267</v>
      </c>
      <c r="AT100" s="17" t="s">
        <v>147</v>
      </c>
      <c r="AU100" s="17" t="s">
        <v>88</v>
      </c>
      <c r="AY100" s="17" t="s">
        <v>142</v>
      </c>
      <c r="BE100" s="185">
        <f>IF(N100="základní",J100,0)</f>
        <v>0</v>
      </c>
      <c r="BF100" s="185">
        <f>IF(N100="snížená",J100,0)</f>
        <v>0</v>
      </c>
      <c r="BG100" s="185">
        <f>IF(N100="zákl. přenesená",J100,0)</f>
        <v>0</v>
      </c>
      <c r="BH100" s="185">
        <f>IF(N100="sníž. přenesená",J100,0)</f>
        <v>0</v>
      </c>
      <c r="BI100" s="185">
        <f>IF(N100="nulová",J100,0)</f>
        <v>0</v>
      </c>
      <c r="BJ100" s="17" t="s">
        <v>86</v>
      </c>
      <c r="BK100" s="185">
        <f>ROUND(I100*H100,2)</f>
        <v>0</v>
      </c>
      <c r="BL100" s="17" t="s">
        <v>1267</v>
      </c>
      <c r="BM100" s="17" t="s">
        <v>1294</v>
      </c>
    </row>
    <row r="101" spans="2:12" s="1" customFormat="1" ht="6.95" customHeight="1">
      <c r="B101" s="46"/>
      <c r="C101" s="47"/>
      <c r="D101" s="47"/>
      <c r="E101" s="47"/>
      <c r="F101" s="47"/>
      <c r="G101" s="47"/>
      <c r="H101" s="47"/>
      <c r="I101" s="125"/>
      <c r="J101" s="47"/>
      <c r="K101" s="47"/>
      <c r="L101" s="38"/>
    </row>
  </sheetData>
  <sheetProtection algorithmName="SHA-512" hashValue="6VrjhRNcMfgG4Eh9cRYN6REsZrMQrhHh5ruM7LMpyoHJnAv8SAyS32dGLG/zZhJ843aSftpbGkBgsWjvosjYQA==" saltValue="gvP49ClQm1TwtsBEg5FDsRcfcSpb+xFTerar3qQPomqkrCN0vfU2v7D0R59iZg9QoAzBYVVyjwqpNslcgbXUqQ==" spinCount="100000" sheet="1" objects="1" scenarios="1" formatColumns="0" formatRows="0" autoFilter="0"/>
  <autoFilter ref="C83:K100"/>
  <mergeCells count="9">
    <mergeCell ref="E50:H50"/>
    <mergeCell ref="E74:H74"/>
    <mergeCell ref="E76:H76"/>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8"/>
  <sheetViews>
    <sheetView showGridLines="0" workbookViewId="0" topLeftCell="A1"/>
  </sheetViews>
  <sheetFormatPr defaultColWidth="9.140625" defaultRowHeight="12"/>
  <cols>
    <col min="1" max="1" width="8.28125" style="250" customWidth="1"/>
    <col min="2" max="2" width="1.7109375" style="250" customWidth="1"/>
    <col min="3" max="4" width="5.00390625" style="250" customWidth="1"/>
    <col min="5" max="5" width="11.7109375" style="250" customWidth="1"/>
    <col min="6" max="6" width="9.140625" style="250" customWidth="1"/>
    <col min="7" max="7" width="5.00390625" style="250" customWidth="1"/>
    <col min="8" max="8" width="77.8515625" style="250" customWidth="1"/>
    <col min="9" max="10" width="20.00390625" style="250" customWidth="1"/>
    <col min="11" max="11" width="1.7109375" style="250" customWidth="1"/>
  </cols>
  <sheetData>
    <row r="1" ht="37.5" customHeight="1"/>
    <row r="2" spans="2:11" ht="7.5" customHeight="1">
      <c r="B2" s="251"/>
      <c r="C2" s="252"/>
      <c r="D2" s="252"/>
      <c r="E2" s="252"/>
      <c r="F2" s="252"/>
      <c r="G2" s="252"/>
      <c r="H2" s="252"/>
      <c r="I2" s="252"/>
      <c r="J2" s="252"/>
      <c r="K2" s="253"/>
    </row>
    <row r="3" spans="2:11" s="15" customFormat="1" ht="45" customHeight="1">
      <c r="B3" s="254"/>
      <c r="C3" s="379" t="s">
        <v>1295</v>
      </c>
      <c r="D3" s="379"/>
      <c r="E3" s="379"/>
      <c r="F3" s="379"/>
      <c r="G3" s="379"/>
      <c r="H3" s="379"/>
      <c r="I3" s="379"/>
      <c r="J3" s="379"/>
      <c r="K3" s="255"/>
    </row>
    <row r="4" spans="2:11" ht="25.5" customHeight="1">
      <c r="B4" s="256"/>
      <c r="C4" s="382" t="s">
        <v>1296</v>
      </c>
      <c r="D4" s="382"/>
      <c r="E4" s="382"/>
      <c r="F4" s="382"/>
      <c r="G4" s="382"/>
      <c r="H4" s="382"/>
      <c r="I4" s="382"/>
      <c r="J4" s="382"/>
      <c r="K4" s="257"/>
    </row>
    <row r="5" spans="2:11" ht="5.25" customHeight="1">
      <c r="B5" s="256"/>
      <c r="C5" s="258"/>
      <c r="D5" s="258"/>
      <c r="E5" s="258"/>
      <c r="F5" s="258"/>
      <c r="G5" s="258"/>
      <c r="H5" s="258"/>
      <c r="I5" s="258"/>
      <c r="J5" s="258"/>
      <c r="K5" s="257"/>
    </row>
    <row r="6" spans="2:11" ht="15" customHeight="1">
      <c r="B6" s="256"/>
      <c r="C6" s="380" t="s">
        <v>1297</v>
      </c>
      <c r="D6" s="380"/>
      <c r="E6" s="380"/>
      <c r="F6" s="380"/>
      <c r="G6" s="380"/>
      <c r="H6" s="380"/>
      <c r="I6" s="380"/>
      <c r="J6" s="380"/>
      <c r="K6" s="257"/>
    </row>
    <row r="7" spans="2:11" ht="15" customHeight="1">
      <c r="B7" s="260"/>
      <c r="C7" s="380" t="s">
        <v>1298</v>
      </c>
      <c r="D7" s="380"/>
      <c r="E7" s="380"/>
      <c r="F7" s="380"/>
      <c r="G7" s="380"/>
      <c r="H7" s="380"/>
      <c r="I7" s="380"/>
      <c r="J7" s="380"/>
      <c r="K7" s="257"/>
    </row>
    <row r="8" spans="2:11" ht="12.75" customHeight="1">
      <c r="B8" s="260"/>
      <c r="C8" s="259"/>
      <c r="D8" s="259"/>
      <c r="E8" s="259"/>
      <c r="F8" s="259"/>
      <c r="G8" s="259"/>
      <c r="H8" s="259"/>
      <c r="I8" s="259"/>
      <c r="J8" s="259"/>
      <c r="K8" s="257"/>
    </row>
    <row r="9" spans="2:11" ht="15" customHeight="1">
      <c r="B9" s="260"/>
      <c r="C9" s="380" t="s">
        <v>1299</v>
      </c>
      <c r="D9" s="380"/>
      <c r="E9" s="380"/>
      <c r="F9" s="380"/>
      <c r="G9" s="380"/>
      <c r="H9" s="380"/>
      <c r="I9" s="380"/>
      <c r="J9" s="380"/>
      <c r="K9" s="257"/>
    </row>
    <row r="10" spans="2:11" ht="15" customHeight="1">
      <c r="B10" s="260"/>
      <c r="C10" s="259"/>
      <c r="D10" s="380" t="s">
        <v>1300</v>
      </c>
      <c r="E10" s="380"/>
      <c r="F10" s="380"/>
      <c r="G10" s="380"/>
      <c r="H10" s="380"/>
      <c r="I10" s="380"/>
      <c r="J10" s="380"/>
      <c r="K10" s="257"/>
    </row>
    <row r="11" spans="2:11" ht="15" customHeight="1">
      <c r="B11" s="260"/>
      <c r="C11" s="261"/>
      <c r="D11" s="380" t="s">
        <v>1301</v>
      </c>
      <c r="E11" s="380"/>
      <c r="F11" s="380"/>
      <c r="G11" s="380"/>
      <c r="H11" s="380"/>
      <c r="I11" s="380"/>
      <c r="J11" s="380"/>
      <c r="K11" s="257"/>
    </row>
    <row r="12" spans="2:11" ht="15" customHeight="1">
      <c r="B12" s="260"/>
      <c r="C12" s="261"/>
      <c r="D12" s="259"/>
      <c r="E12" s="259"/>
      <c r="F12" s="259"/>
      <c r="G12" s="259"/>
      <c r="H12" s="259"/>
      <c r="I12" s="259"/>
      <c r="J12" s="259"/>
      <c r="K12" s="257"/>
    </row>
    <row r="13" spans="2:11" ht="15" customHeight="1">
      <c r="B13" s="260"/>
      <c r="C13" s="261"/>
      <c r="D13" s="262" t="s">
        <v>1302</v>
      </c>
      <c r="E13" s="259"/>
      <c r="F13" s="259"/>
      <c r="G13" s="259"/>
      <c r="H13" s="259"/>
      <c r="I13" s="259"/>
      <c r="J13" s="259"/>
      <c r="K13" s="257"/>
    </row>
    <row r="14" spans="2:11" ht="12.75" customHeight="1">
      <c r="B14" s="260"/>
      <c r="C14" s="261"/>
      <c r="D14" s="261"/>
      <c r="E14" s="261"/>
      <c r="F14" s="261"/>
      <c r="G14" s="261"/>
      <c r="H14" s="261"/>
      <c r="I14" s="261"/>
      <c r="J14" s="261"/>
      <c r="K14" s="257"/>
    </row>
    <row r="15" spans="2:11" ht="15" customHeight="1">
      <c r="B15" s="260"/>
      <c r="C15" s="261"/>
      <c r="D15" s="380" t="s">
        <v>1303</v>
      </c>
      <c r="E15" s="380"/>
      <c r="F15" s="380"/>
      <c r="G15" s="380"/>
      <c r="H15" s="380"/>
      <c r="I15" s="380"/>
      <c r="J15" s="380"/>
      <c r="K15" s="257"/>
    </row>
    <row r="16" spans="2:11" ht="15" customHeight="1">
      <c r="B16" s="260"/>
      <c r="C16" s="261"/>
      <c r="D16" s="380" t="s">
        <v>1304</v>
      </c>
      <c r="E16" s="380"/>
      <c r="F16" s="380"/>
      <c r="G16" s="380"/>
      <c r="H16" s="380"/>
      <c r="I16" s="380"/>
      <c r="J16" s="380"/>
      <c r="K16" s="257"/>
    </row>
    <row r="17" spans="2:11" ht="15" customHeight="1">
      <c r="B17" s="260"/>
      <c r="C17" s="261"/>
      <c r="D17" s="380" t="s">
        <v>1305</v>
      </c>
      <c r="E17" s="380"/>
      <c r="F17" s="380"/>
      <c r="G17" s="380"/>
      <c r="H17" s="380"/>
      <c r="I17" s="380"/>
      <c r="J17" s="380"/>
      <c r="K17" s="257"/>
    </row>
    <row r="18" spans="2:11" ht="15" customHeight="1">
      <c r="B18" s="260"/>
      <c r="C18" s="261"/>
      <c r="D18" s="261"/>
      <c r="E18" s="263" t="s">
        <v>85</v>
      </c>
      <c r="F18" s="380" t="s">
        <v>1306</v>
      </c>
      <c r="G18" s="380"/>
      <c r="H18" s="380"/>
      <c r="I18" s="380"/>
      <c r="J18" s="380"/>
      <c r="K18" s="257"/>
    </row>
    <row r="19" spans="2:11" ht="15" customHeight="1">
      <c r="B19" s="260"/>
      <c r="C19" s="261"/>
      <c r="D19" s="261"/>
      <c r="E19" s="263" t="s">
        <v>1307</v>
      </c>
      <c r="F19" s="380" t="s">
        <v>1308</v>
      </c>
      <c r="G19" s="380"/>
      <c r="H19" s="380"/>
      <c r="I19" s="380"/>
      <c r="J19" s="380"/>
      <c r="K19" s="257"/>
    </row>
    <row r="20" spans="2:11" ht="15" customHeight="1">
      <c r="B20" s="260"/>
      <c r="C20" s="261"/>
      <c r="D20" s="261"/>
      <c r="E20" s="263" t="s">
        <v>1309</v>
      </c>
      <c r="F20" s="380" t="s">
        <v>1310</v>
      </c>
      <c r="G20" s="380"/>
      <c r="H20" s="380"/>
      <c r="I20" s="380"/>
      <c r="J20" s="380"/>
      <c r="K20" s="257"/>
    </row>
    <row r="21" spans="2:11" ht="15" customHeight="1">
      <c r="B21" s="260"/>
      <c r="C21" s="261"/>
      <c r="D21" s="261"/>
      <c r="E21" s="263" t="s">
        <v>103</v>
      </c>
      <c r="F21" s="380" t="s">
        <v>1311</v>
      </c>
      <c r="G21" s="380"/>
      <c r="H21" s="380"/>
      <c r="I21" s="380"/>
      <c r="J21" s="380"/>
      <c r="K21" s="257"/>
    </row>
    <row r="22" spans="2:11" ht="15" customHeight="1">
      <c r="B22" s="260"/>
      <c r="C22" s="261"/>
      <c r="D22" s="261"/>
      <c r="E22" s="263" t="s">
        <v>1312</v>
      </c>
      <c r="F22" s="380" t="s">
        <v>1313</v>
      </c>
      <c r="G22" s="380"/>
      <c r="H22" s="380"/>
      <c r="I22" s="380"/>
      <c r="J22" s="380"/>
      <c r="K22" s="257"/>
    </row>
    <row r="23" spans="2:11" ht="15" customHeight="1">
      <c r="B23" s="260"/>
      <c r="C23" s="261"/>
      <c r="D23" s="261"/>
      <c r="E23" s="263" t="s">
        <v>1314</v>
      </c>
      <c r="F23" s="380" t="s">
        <v>1315</v>
      </c>
      <c r="G23" s="380"/>
      <c r="H23" s="380"/>
      <c r="I23" s="380"/>
      <c r="J23" s="380"/>
      <c r="K23" s="257"/>
    </row>
    <row r="24" spans="2:11" ht="12.75" customHeight="1">
      <c r="B24" s="260"/>
      <c r="C24" s="261"/>
      <c r="D24" s="261"/>
      <c r="E24" s="261"/>
      <c r="F24" s="261"/>
      <c r="G24" s="261"/>
      <c r="H24" s="261"/>
      <c r="I24" s="261"/>
      <c r="J24" s="261"/>
      <c r="K24" s="257"/>
    </row>
    <row r="25" spans="2:11" ht="15" customHeight="1">
      <c r="B25" s="260"/>
      <c r="C25" s="380" t="s">
        <v>1316</v>
      </c>
      <c r="D25" s="380"/>
      <c r="E25" s="380"/>
      <c r="F25" s="380"/>
      <c r="G25" s="380"/>
      <c r="H25" s="380"/>
      <c r="I25" s="380"/>
      <c r="J25" s="380"/>
      <c r="K25" s="257"/>
    </row>
    <row r="26" spans="2:11" ht="15" customHeight="1">
      <c r="B26" s="260"/>
      <c r="C26" s="380" t="s">
        <v>1317</v>
      </c>
      <c r="D26" s="380"/>
      <c r="E26" s="380"/>
      <c r="F26" s="380"/>
      <c r="G26" s="380"/>
      <c r="H26" s="380"/>
      <c r="I26" s="380"/>
      <c r="J26" s="380"/>
      <c r="K26" s="257"/>
    </row>
    <row r="27" spans="2:11" ht="15" customHeight="1">
      <c r="B27" s="260"/>
      <c r="C27" s="259"/>
      <c r="D27" s="380" t="s">
        <v>1318</v>
      </c>
      <c r="E27" s="380"/>
      <c r="F27" s="380"/>
      <c r="G27" s="380"/>
      <c r="H27" s="380"/>
      <c r="I27" s="380"/>
      <c r="J27" s="380"/>
      <c r="K27" s="257"/>
    </row>
    <row r="28" spans="2:11" ht="15" customHeight="1">
      <c r="B28" s="260"/>
      <c r="C28" s="261"/>
      <c r="D28" s="380" t="s">
        <v>1319</v>
      </c>
      <c r="E28" s="380"/>
      <c r="F28" s="380"/>
      <c r="G28" s="380"/>
      <c r="H28" s="380"/>
      <c r="I28" s="380"/>
      <c r="J28" s="380"/>
      <c r="K28" s="257"/>
    </row>
    <row r="29" spans="2:11" ht="12.75" customHeight="1">
      <c r="B29" s="260"/>
      <c r="C29" s="261"/>
      <c r="D29" s="261"/>
      <c r="E29" s="261"/>
      <c r="F29" s="261"/>
      <c r="G29" s="261"/>
      <c r="H29" s="261"/>
      <c r="I29" s="261"/>
      <c r="J29" s="261"/>
      <c r="K29" s="257"/>
    </row>
    <row r="30" spans="2:11" ht="15" customHeight="1">
      <c r="B30" s="260"/>
      <c r="C30" s="261"/>
      <c r="D30" s="380" t="s">
        <v>1320</v>
      </c>
      <c r="E30" s="380"/>
      <c r="F30" s="380"/>
      <c r="G30" s="380"/>
      <c r="H30" s="380"/>
      <c r="I30" s="380"/>
      <c r="J30" s="380"/>
      <c r="K30" s="257"/>
    </row>
    <row r="31" spans="2:11" ht="15" customHeight="1">
      <c r="B31" s="260"/>
      <c r="C31" s="261"/>
      <c r="D31" s="380" t="s">
        <v>1321</v>
      </c>
      <c r="E31" s="380"/>
      <c r="F31" s="380"/>
      <c r="G31" s="380"/>
      <c r="H31" s="380"/>
      <c r="I31" s="380"/>
      <c r="J31" s="380"/>
      <c r="K31" s="257"/>
    </row>
    <row r="32" spans="2:11" ht="12.75" customHeight="1">
      <c r="B32" s="260"/>
      <c r="C32" s="261"/>
      <c r="D32" s="261"/>
      <c r="E32" s="261"/>
      <c r="F32" s="261"/>
      <c r="G32" s="261"/>
      <c r="H32" s="261"/>
      <c r="I32" s="261"/>
      <c r="J32" s="261"/>
      <c r="K32" s="257"/>
    </row>
    <row r="33" spans="2:11" ht="15" customHeight="1">
      <c r="B33" s="260"/>
      <c r="C33" s="261"/>
      <c r="D33" s="380" t="s">
        <v>1322</v>
      </c>
      <c r="E33" s="380"/>
      <c r="F33" s="380"/>
      <c r="G33" s="380"/>
      <c r="H33" s="380"/>
      <c r="I33" s="380"/>
      <c r="J33" s="380"/>
      <c r="K33" s="257"/>
    </row>
    <row r="34" spans="2:11" ht="15" customHeight="1">
      <c r="B34" s="260"/>
      <c r="C34" s="261"/>
      <c r="D34" s="380" t="s">
        <v>1323</v>
      </c>
      <c r="E34" s="380"/>
      <c r="F34" s="380"/>
      <c r="G34" s="380"/>
      <c r="H34" s="380"/>
      <c r="I34" s="380"/>
      <c r="J34" s="380"/>
      <c r="K34" s="257"/>
    </row>
    <row r="35" spans="2:11" ht="15" customHeight="1">
      <c r="B35" s="260"/>
      <c r="C35" s="261"/>
      <c r="D35" s="380" t="s">
        <v>1324</v>
      </c>
      <c r="E35" s="380"/>
      <c r="F35" s="380"/>
      <c r="G35" s="380"/>
      <c r="H35" s="380"/>
      <c r="I35" s="380"/>
      <c r="J35" s="380"/>
      <c r="K35" s="257"/>
    </row>
    <row r="36" spans="2:11" ht="15" customHeight="1">
      <c r="B36" s="260"/>
      <c r="C36" s="261"/>
      <c r="D36" s="259"/>
      <c r="E36" s="262" t="s">
        <v>128</v>
      </c>
      <c r="F36" s="259"/>
      <c r="G36" s="380" t="s">
        <v>1325</v>
      </c>
      <c r="H36" s="380"/>
      <c r="I36" s="380"/>
      <c r="J36" s="380"/>
      <c r="K36" s="257"/>
    </row>
    <row r="37" spans="2:11" ht="30.75" customHeight="1">
      <c r="B37" s="260"/>
      <c r="C37" s="261"/>
      <c r="D37" s="259"/>
      <c r="E37" s="262" t="s">
        <v>1326</v>
      </c>
      <c r="F37" s="259"/>
      <c r="G37" s="380" t="s">
        <v>1327</v>
      </c>
      <c r="H37" s="380"/>
      <c r="I37" s="380"/>
      <c r="J37" s="380"/>
      <c r="K37" s="257"/>
    </row>
    <row r="38" spans="2:11" ht="15" customHeight="1">
      <c r="B38" s="260"/>
      <c r="C38" s="261"/>
      <c r="D38" s="259"/>
      <c r="E38" s="262" t="s">
        <v>59</v>
      </c>
      <c r="F38" s="259"/>
      <c r="G38" s="380" t="s">
        <v>1328</v>
      </c>
      <c r="H38" s="380"/>
      <c r="I38" s="380"/>
      <c r="J38" s="380"/>
      <c r="K38" s="257"/>
    </row>
    <row r="39" spans="2:11" ht="15" customHeight="1">
      <c r="B39" s="260"/>
      <c r="C39" s="261"/>
      <c r="D39" s="259"/>
      <c r="E39" s="262" t="s">
        <v>60</v>
      </c>
      <c r="F39" s="259"/>
      <c r="G39" s="380" t="s">
        <v>1329</v>
      </c>
      <c r="H39" s="380"/>
      <c r="I39" s="380"/>
      <c r="J39" s="380"/>
      <c r="K39" s="257"/>
    </row>
    <row r="40" spans="2:11" ht="15" customHeight="1">
      <c r="B40" s="260"/>
      <c r="C40" s="261"/>
      <c r="D40" s="259"/>
      <c r="E40" s="262" t="s">
        <v>129</v>
      </c>
      <c r="F40" s="259"/>
      <c r="G40" s="380" t="s">
        <v>1330</v>
      </c>
      <c r="H40" s="380"/>
      <c r="I40" s="380"/>
      <c r="J40" s="380"/>
      <c r="K40" s="257"/>
    </row>
    <row r="41" spans="2:11" ht="15" customHeight="1">
      <c r="B41" s="260"/>
      <c r="C41" s="261"/>
      <c r="D41" s="259"/>
      <c r="E41" s="262" t="s">
        <v>130</v>
      </c>
      <c r="F41" s="259"/>
      <c r="G41" s="380" t="s">
        <v>1331</v>
      </c>
      <c r="H41" s="380"/>
      <c r="I41" s="380"/>
      <c r="J41" s="380"/>
      <c r="K41" s="257"/>
    </row>
    <row r="42" spans="2:11" ht="15" customHeight="1">
      <c r="B42" s="260"/>
      <c r="C42" s="261"/>
      <c r="D42" s="259"/>
      <c r="E42" s="262" t="s">
        <v>1332</v>
      </c>
      <c r="F42" s="259"/>
      <c r="G42" s="380" t="s">
        <v>1333</v>
      </c>
      <c r="H42" s="380"/>
      <c r="I42" s="380"/>
      <c r="J42" s="380"/>
      <c r="K42" s="257"/>
    </row>
    <row r="43" spans="2:11" ht="15" customHeight="1">
      <c r="B43" s="260"/>
      <c r="C43" s="261"/>
      <c r="D43" s="259"/>
      <c r="E43" s="262"/>
      <c r="F43" s="259"/>
      <c r="G43" s="380" t="s">
        <v>1334</v>
      </c>
      <c r="H43" s="380"/>
      <c r="I43" s="380"/>
      <c r="J43" s="380"/>
      <c r="K43" s="257"/>
    </row>
    <row r="44" spans="2:11" ht="15" customHeight="1">
      <c r="B44" s="260"/>
      <c r="C44" s="261"/>
      <c r="D44" s="259"/>
      <c r="E44" s="262" t="s">
        <v>1335</v>
      </c>
      <c r="F44" s="259"/>
      <c r="G44" s="380" t="s">
        <v>1336</v>
      </c>
      <c r="H44" s="380"/>
      <c r="I44" s="380"/>
      <c r="J44" s="380"/>
      <c r="K44" s="257"/>
    </row>
    <row r="45" spans="2:11" ht="15" customHeight="1">
      <c r="B45" s="260"/>
      <c r="C45" s="261"/>
      <c r="D45" s="259"/>
      <c r="E45" s="262" t="s">
        <v>132</v>
      </c>
      <c r="F45" s="259"/>
      <c r="G45" s="380" t="s">
        <v>1337</v>
      </c>
      <c r="H45" s="380"/>
      <c r="I45" s="380"/>
      <c r="J45" s="380"/>
      <c r="K45" s="257"/>
    </row>
    <row r="46" spans="2:11" ht="12.75" customHeight="1">
      <c r="B46" s="260"/>
      <c r="C46" s="261"/>
      <c r="D46" s="259"/>
      <c r="E46" s="259"/>
      <c r="F46" s="259"/>
      <c r="G46" s="259"/>
      <c r="H46" s="259"/>
      <c r="I46" s="259"/>
      <c r="J46" s="259"/>
      <c r="K46" s="257"/>
    </row>
    <row r="47" spans="2:11" ht="15" customHeight="1">
      <c r="B47" s="260"/>
      <c r="C47" s="261"/>
      <c r="D47" s="380" t="s">
        <v>1338</v>
      </c>
      <c r="E47" s="380"/>
      <c r="F47" s="380"/>
      <c r="G47" s="380"/>
      <c r="H47" s="380"/>
      <c r="I47" s="380"/>
      <c r="J47" s="380"/>
      <c r="K47" s="257"/>
    </row>
    <row r="48" spans="2:11" ht="15" customHeight="1">
      <c r="B48" s="260"/>
      <c r="C48" s="261"/>
      <c r="D48" s="261"/>
      <c r="E48" s="380" t="s">
        <v>1339</v>
      </c>
      <c r="F48" s="380"/>
      <c r="G48" s="380"/>
      <c r="H48" s="380"/>
      <c r="I48" s="380"/>
      <c r="J48" s="380"/>
      <c r="K48" s="257"/>
    </row>
    <row r="49" spans="2:11" ht="15" customHeight="1">
      <c r="B49" s="260"/>
      <c r="C49" s="261"/>
      <c r="D49" s="261"/>
      <c r="E49" s="380" t="s">
        <v>1340</v>
      </c>
      <c r="F49" s="380"/>
      <c r="G49" s="380"/>
      <c r="H49" s="380"/>
      <c r="I49" s="380"/>
      <c r="J49" s="380"/>
      <c r="K49" s="257"/>
    </row>
    <row r="50" spans="2:11" ht="15" customHeight="1">
      <c r="B50" s="260"/>
      <c r="C50" s="261"/>
      <c r="D50" s="261"/>
      <c r="E50" s="380" t="s">
        <v>1341</v>
      </c>
      <c r="F50" s="380"/>
      <c r="G50" s="380"/>
      <c r="H50" s="380"/>
      <c r="I50" s="380"/>
      <c r="J50" s="380"/>
      <c r="K50" s="257"/>
    </row>
    <row r="51" spans="2:11" ht="15" customHeight="1">
      <c r="B51" s="260"/>
      <c r="C51" s="261"/>
      <c r="D51" s="380" t="s">
        <v>1342</v>
      </c>
      <c r="E51" s="380"/>
      <c r="F51" s="380"/>
      <c r="G51" s="380"/>
      <c r="H51" s="380"/>
      <c r="I51" s="380"/>
      <c r="J51" s="380"/>
      <c r="K51" s="257"/>
    </row>
    <row r="52" spans="2:11" ht="25.5" customHeight="1">
      <c r="B52" s="256"/>
      <c r="C52" s="382" t="s">
        <v>1343</v>
      </c>
      <c r="D52" s="382"/>
      <c r="E52" s="382"/>
      <c r="F52" s="382"/>
      <c r="G52" s="382"/>
      <c r="H52" s="382"/>
      <c r="I52" s="382"/>
      <c r="J52" s="382"/>
      <c r="K52" s="257"/>
    </row>
    <row r="53" spans="2:11" ht="5.25" customHeight="1">
      <c r="B53" s="256"/>
      <c r="C53" s="258"/>
      <c r="D53" s="258"/>
      <c r="E53" s="258"/>
      <c r="F53" s="258"/>
      <c r="G53" s="258"/>
      <c r="H53" s="258"/>
      <c r="I53" s="258"/>
      <c r="J53" s="258"/>
      <c r="K53" s="257"/>
    </row>
    <row r="54" spans="2:11" ht="15" customHeight="1">
      <c r="B54" s="256"/>
      <c r="C54" s="380" t="s">
        <v>1344</v>
      </c>
      <c r="D54" s="380"/>
      <c r="E54" s="380"/>
      <c r="F54" s="380"/>
      <c r="G54" s="380"/>
      <c r="H54" s="380"/>
      <c r="I54" s="380"/>
      <c r="J54" s="380"/>
      <c r="K54" s="257"/>
    </row>
    <row r="55" spans="2:11" ht="15" customHeight="1">
      <c r="B55" s="256"/>
      <c r="C55" s="380" t="s">
        <v>1345</v>
      </c>
      <c r="D55" s="380"/>
      <c r="E55" s="380"/>
      <c r="F55" s="380"/>
      <c r="G55" s="380"/>
      <c r="H55" s="380"/>
      <c r="I55" s="380"/>
      <c r="J55" s="380"/>
      <c r="K55" s="257"/>
    </row>
    <row r="56" spans="2:11" ht="12.75" customHeight="1">
      <c r="B56" s="256"/>
      <c r="C56" s="259"/>
      <c r="D56" s="259"/>
      <c r="E56" s="259"/>
      <c r="F56" s="259"/>
      <c r="G56" s="259"/>
      <c r="H56" s="259"/>
      <c r="I56" s="259"/>
      <c r="J56" s="259"/>
      <c r="K56" s="257"/>
    </row>
    <row r="57" spans="2:11" ht="15" customHeight="1">
      <c r="B57" s="256"/>
      <c r="C57" s="380" t="s">
        <v>1346</v>
      </c>
      <c r="D57" s="380"/>
      <c r="E57" s="380"/>
      <c r="F57" s="380"/>
      <c r="G57" s="380"/>
      <c r="H57" s="380"/>
      <c r="I57" s="380"/>
      <c r="J57" s="380"/>
      <c r="K57" s="257"/>
    </row>
    <row r="58" spans="2:11" ht="15" customHeight="1">
      <c r="B58" s="256"/>
      <c r="C58" s="261"/>
      <c r="D58" s="380" t="s">
        <v>1347</v>
      </c>
      <c r="E58" s="380"/>
      <c r="F58" s="380"/>
      <c r="G58" s="380"/>
      <c r="H58" s="380"/>
      <c r="I58" s="380"/>
      <c r="J58" s="380"/>
      <c r="K58" s="257"/>
    </row>
    <row r="59" spans="2:11" ht="15" customHeight="1">
      <c r="B59" s="256"/>
      <c r="C59" s="261"/>
      <c r="D59" s="380" t="s">
        <v>1348</v>
      </c>
      <c r="E59" s="380"/>
      <c r="F59" s="380"/>
      <c r="G59" s="380"/>
      <c r="H59" s="380"/>
      <c r="I59" s="380"/>
      <c r="J59" s="380"/>
      <c r="K59" s="257"/>
    </row>
    <row r="60" spans="2:11" ht="15" customHeight="1">
      <c r="B60" s="256"/>
      <c r="C60" s="261"/>
      <c r="D60" s="380" t="s">
        <v>1349</v>
      </c>
      <c r="E60" s="380"/>
      <c r="F60" s="380"/>
      <c r="G60" s="380"/>
      <c r="H60" s="380"/>
      <c r="I60" s="380"/>
      <c r="J60" s="380"/>
      <c r="K60" s="257"/>
    </row>
    <row r="61" spans="2:11" ht="15" customHeight="1">
      <c r="B61" s="256"/>
      <c r="C61" s="261"/>
      <c r="D61" s="380" t="s">
        <v>1350</v>
      </c>
      <c r="E61" s="380"/>
      <c r="F61" s="380"/>
      <c r="G61" s="380"/>
      <c r="H61" s="380"/>
      <c r="I61" s="380"/>
      <c r="J61" s="380"/>
      <c r="K61" s="257"/>
    </row>
    <row r="62" spans="2:11" ht="15" customHeight="1">
      <c r="B62" s="256"/>
      <c r="C62" s="261"/>
      <c r="D62" s="383" t="s">
        <v>1351</v>
      </c>
      <c r="E62" s="383"/>
      <c r="F62" s="383"/>
      <c r="G62" s="383"/>
      <c r="H62" s="383"/>
      <c r="I62" s="383"/>
      <c r="J62" s="383"/>
      <c r="K62" s="257"/>
    </row>
    <row r="63" spans="2:11" ht="15" customHeight="1">
      <c r="B63" s="256"/>
      <c r="C63" s="261"/>
      <c r="D63" s="380" t="s">
        <v>1352</v>
      </c>
      <c r="E63" s="380"/>
      <c r="F63" s="380"/>
      <c r="G63" s="380"/>
      <c r="H63" s="380"/>
      <c r="I63" s="380"/>
      <c r="J63" s="380"/>
      <c r="K63" s="257"/>
    </row>
    <row r="64" spans="2:11" ht="12.75" customHeight="1">
      <c r="B64" s="256"/>
      <c r="C64" s="261"/>
      <c r="D64" s="261"/>
      <c r="E64" s="264"/>
      <c r="F64" s="261"/>
      <c r="G64" s="261"/>
      <c r="H64" s="261"/>
      <c r="I64" s="261"/>
      <c r="J64" s="261"/>
      <c r="K64" s="257"/>
    </row>
    <row r="65" spans="2:11" ht="15" customHeight="1">
      <c r="B65" s="256"/>
      <c r="C65" s="261"/>
      <c r="D65" s="380" t="s">
        <v>1353</v>
      </c>
      <c r="E65" s="380"/>
      <c r="F65" s="380"/>
      <c r="G65" s="380"/>
      <c r="H65" s="380"/>
      <c r="I65" s="380"/>
      <c r="J65" s="380"/>
      <c r="K65" s="257"/>
    </row>
    <row r="66" spans="2:11" ht="15" customHeight="1">
      <c r="B66" s="256"/>
      <c r="C66" s="261"/>
      <c r="D66" s="383" t="s">
        <v>1354</v>
      </c>
      <c r="E66" s="383"/>
      <c r="F66" s="383"/>
      <c r="G66" s="383"/>
      <c r="H66" s="383"/>
      <c r="I66" s="383"/>
      <c r="J66" s="383"/>
      <c r="K66" s="257"/>
    </row>
    <row r="67" spans="2:11" ht="15" customHeight="1">
      <c r="B67" s="256"/>
      <c r="C67" s="261"/>
      <c r="D67" s="380" t="s">
        <v>1355</v>
      </c>
      <c r="E67" s="380"/>
      <c r="F67" s="380"/>
      <c r="G67" s="380"/>
      <c r="H67" s="380"/>
      <c r="I67" s="380"/>
      <c r="J67" s="380"/>
      <c r="K67" s="257"/>
    </row>
    <row r="68" spans="2:11" ht="15" customHeight="1">
      <c r="B68" s="256"/>
      <c r="C68" s="261"/>
      <c r="D68" s="380" t="s">
        <v>1356</v>
      </c>
      <c r="E68" s="380"/>
      <c r="F68" s="380"/>
      <c r="G68" s="380"/>
      <c r="H68" s="380"/>
      <c r="I68" s="380"/>
      <c r="J68" s="380"/>
      <c r="K68" s="257"/>
    </row>
    <row r="69" spans="2:11" ht="15" customHeight="1">
      <c r="B69" s="256"/>
      <c r="C69" s="261"/>
      <c r="D69" s="380" t="s">
        <v>1357</v>
      </c>
      <c r="E69" s="380"/>
      <c r="F69" s="380"/>
      <c r="G69" s="380"/>
      <c r="H69" s="380"/>
      <c r="I69" s="380"/>
      <c r="J69" s="380"/>
      <c r="K69" s="257"/>
    </row>
    <row r="70" spans="2:11" ht="15" customHeight="1">
      <c r="B70" s="256"/>
      <c r="C70" s="261"/>
      <c r="D70" s="380" t="s">
        <v>1358</v>
      </c>
      <c r="E70" s="380"/>
      <c r="F70" s="380"/>
      <c r="G70" s="380"/>
      <c r="H70" s="380"/>
      <c r="I70" s="380"/>
      <c r="J70" s="380"/>
      <c r="K70" s="257"/>
    </row>
    <row r="71" spans="2:11" ht="12.75" customHeight="1">
      <c r="B71" s="265"/>
      <c r="C71" s="266"/>
      <c r="D71" s="266"/>
      <c r="E71" s="266"/>
      <c r="F71" s="266"/>
      <c r="G71" s="266"/>
      <c r="H71" s="266"/>
      <c r="I71" s="266"/>
      <c r="J71" s="266"/>
      <c r="K71" s="267"/>
    </row>
    <row r="72" spans="2:11" ht="18.75" customHeight="1">
      <c r="B72" s="268"/>
      <c r="C72" s="268"/>
      <c r="D72" s="268"/>
      <c r="E72" s="268"/>
      <c r="F72" s="268"/>
      <c r="G72" s="268"/>
      <c r="H72" s="268"/>
      <c r="I72" s="268"/>
      <c r="J72" s="268"/>
      <c r="K72" s="269"/>
    </row>
    <row r="73" spans="2:11" ht="18.75" customHeight="1">
      <c r="B73" s="269"/>
      <c r="C73" s="269"/>
      <c r="D73" s="269"/>
      <c r="E73" s="269"/>
      <c r="F73" s="269"/>
      <c r="G73" s="269"/>
      <c r="H73" s="269"/>
      <c r="I73" s="269"/>
      <c r="J73" s="269"/>
      <c r="K73" s="269"/>
    </row>
    <row r="74" spans="2:11" ht="7.5" customHeight="1">
      <c r="B74" s="270"/>
      <c r="C74" s="271"/>
      <c r="D74" s="271"/>
      <c r="E74" s="271"/>
      <c r="F74" s="271"/>
      <c r="G74" s="271"/>
      <c r="H74" s="271"/>
      <c r="I74" s="271"/>
      <c r="J74" s="271"/>
      <c r="K74" s="272"/>
    </row>
    <row r="75" spans="2:11" ht="45" customHeight="1">
      <c r="B75" s="273"/>
      <c r="C75" s="381" t="s">
        <v>1359</v>
      </c>
      <c r="D75" s="381"/>
      <c r="E75" s="381"/>
      <c r="F75" s="381"/>
      <c r="G75" s="381"/>
      <c r="H75" s="381"/>
      <c r="I75" s="381"/>
      <c r="J75" s="381"/>
      <c r="K75" s="274"/>
    </row>
    <row r="76" spans="2:11" ht="17.25" customHeight="1">
      <c r="B76" s="273"/>
      <c r="C76" s="275" t="s">
        <v>1360</v>
      </c>
      <c r="D76" s="275"/>
      <c r="E76" s="275"/>
      <c r="F76" s="275" t="s">
        <v>1361</v>
      </c>
      <c r="G76" s="276"/>
      <c r="H76" s="275" t="s">
        <v>60</v>
      </c>
      <c r="I76" s="275" t="s">
        <v>63</v>
      </c>
      <c r="J76" s="275" t="s">
        <v>1362</v>
      </c>
      <c r="K76" s="274"/>
    </row>
    <row r="77" spans="2:11" ht="17.25" customHeight="1">
      <c r="B77" s="273"/>
      <c r="C77" s="277" t="s">
        <v>1363</v>
      </c>
      <c r="D77" s="277"/>
      <c r="E77" s="277"/>
      <c r="F77" s="278" t="s">
        <v>1364</v>
      </c>
      <c r="G77" s="279"/>
      <c r="H77" s="277"/>
      <c r="I77" s="277"/>
      <c r="J77" s="277" t="s">
        <v>1365</v>
      </c>
      <c r="K77" s="274"/>
    </row>
    <row r="78" spans="2:11" ht="5.25" customHeight="1">
      <c r="B78" s="273"/>
      <c r="C78" s="280"/>
      <c r="D78" s="280"/>
      <c r="E78" s="280"/>
      <c r="F78" s="280"/>
      <c r="G78" s="281"/>
      <c r="H78" s="280"/>
      <c r="I78" s="280"/>
      <c r="J78" s="280"/>
      <c r="K78" s="274"/>
    </row>
    <row r="79" spans="2:11" ht="15" customHeight="1">
      <c r="B79" s="273"/>
      <c r="C79" s="262" t="s">
        <v>59</v>
      </c>
      <c r="D79" s="280"/>
      <c r="E79" s="280"/>
      <c r="F79" s="282" t="s">
        <v>1366</v>
      </c>
      <c r="G79" s="281"/>
      <c r="H79" s="262" t="s">
        <v>1367</v>
      </c>
      <c r="I79" s="262" t="s">
        <v>1368</v>
      </c>
      <c r="J79" s="262">
        <v>20</v>
      </c>
      <c r="K79" s="274"/>
    </row>
    <row r="80" spans="2:11" ht="15" customHeight="1">
      <c r="B80" s="273"/>
      <c r="C80" s="262" t="s">
        <v>1369</v>
      </c>
      <c r="D80" s="262"/>
      <c r="E80" s="262"/>
      <c r="F80" s="282" t="s">
        <v>1366</v>
      </c>
      <c r="G80" s="281"/>
      <c r="H80" s="262" t="s">
        <v>1370</v>
      </c>
      <c r="I80" s="262" t="s">
        <v>1368</v>
      </c>
      <c r="J80" s="262">
        <v>120</v>
      </c>
      <c r="K80" s="274"/>
    </row>
    <row r="81" spans="2:11" ht="15" customHeight="1">
      <c r="B81" s="283"/>
      <c r="C81" s="262" t="s">
        <v>1371</v>
      </c>
      <c r="D81" s="262"/>
      <c r="E81" s="262"/>
      <c r="F81" s="282" t="s">
        <v>1372</v>
      </c>
      <c r="G81" s="281"/>
      <c r="H81" s="262" t="s">
        <v>1373</v>
      </c>
      <c r="I81" s="262" t="s">
        <v>1368</v>
      </c>
      <c r="J81" s="262">
        <v>50</v>
      </c>
      <c r="K81" s="274"/>
    </row>
    <row r="82" spans="2:11" ht="15" customHeight="1">
      <c r="B82" s="283"/>
      <c r="C82" s="262" t="s">
        <v>1374</v>
      </c>
      <c r="D82" s="262"/>
      <c r="E82" s="262"/>
      <c r="F82" s="282" t="s">
        <v>1366</v>
      </c>
      <c r="G82" s="281"/>
      <c r="H82" s="262" t="s">
        <v>1375</v>
      </c>
      <c r="I82" s="262" t="s">
        <v>1376</v>
      </c>
      <c r="J82" s="262"/>
      <c r="K82" s="274"/>
    </row>
    <row r="83" spans="2:11" ht="15" customHeight="1">
      <c r="B83" s="283"/>
      <c r="C83" s="284" t="s">
        <v>1377</v>
      </c>
      <c r="D83" s="284"/>
      <c r="E83" s="284"/>
      <c r="F83" s="285" t="s">
        <v>1372</v>
      </c>
      <c r="G83" s="284"/>
      <c r="H83" s="284" t="s">
        <v>1378</v>
      </c>
      <c r="I83" s="284" t="s">
        <v>1368</v>
      </c>
      <c r="J83" s="284">
        <v>15</v>
      </c>
      <c r="K83" s="274"/>
    </row>
    <row r="84" spans="2:11" ht="15" customHeight="1">
      <c r="B84" s="283"/>
      <c r="C84" s="284" t="s">
        <v>1379</v>
      </c>
      <c r="D84" s="284"/>
      <c r="E84" s="284"/>
      <c r="F84" s="285" t="s">
        <v>1372</v>
      </c>
      <c r="G84" s="284"/>
      <c r="H84" s="284" t="s">
        <v>1380</v>
      </c>
      <c r="I84" s="284" t="s">
        <v>1368</v>
      </c>
      <c r="J84" s="284">
        <v>15</v>
      </c>
      <c r="K84" s="274"/>
    </row>
    <row r="85" spans="2:11" ht="15" customHeight="1">
      <c r="B85" s="283"/>
      <c r="C85" s="284" t="s">
        <v>1381</v>
      </c>
      <c r="D85" s="284"/>
      <c r="E85" s="284"/>
      <c r="F85" s="285" t="s">
        <v>1372</v>
      </c>
      <c r="G85" s="284"/>
      <c r="H85" s="284" t="s">
        <v>1382</v>
      </c>
      <c r="I85" s="284" t="s">
        <v>1368</v>
      </c>
      <c r="J85" s="284">
        <v>20</v>
      </c>
      <c r="K85" s="274"/>
    </row>
    <row r="86" spans="2:11" ht="15" customHeight="1">
      <c r="B86" s="283"/>
      <c r="C86" s="284" t="s">
        <v>1383</v>
      </c>
      <c r="D86" s="284"/>
      <c r="E86" s="284"/>
      <c r="F86" s="285" t="s">
        <v>1372</v>
      </c>
      <c r="G86" s="284"/>
      <c r="H86" s="284" t="s">
        <v>1384</v>
      </c>
      <c r="I86" s="284" t="s">
        <v>1368</v>
      </c>
      <c r="J86" s="284">
        <v>20</v>
      </c>
      <c r="K86" s="274"/>
    </row>
    <row r="87" spans="2:11" ht="15" customHeight="1">
      <c r="B87" s="283"/>
      <c r="C87" s="262" t="s">
        <v>1385</v>
      </c>
      <c r="D87" s="262"/>
      <c r="E87" s="262"/>
      <c r="F87" s="282" t="s">
        <v>1372</v>
      </c>
      <c r="G87" s="281"/>
      <c r="H87" s="262" t="s">
        <v>1386</v>
      </c>
      <c r="I87" s="262" t="s">
        <v>1368</v>
      </c>
      <c r="J87" s="262">
        <v>50</v>
      </c>
      <c r="K87" s="274"/>
    </row>
    <row r="88" spans="2:11" ht="15" customHeight="1">
      <c r="B88" s="283"/>
      <c r="C88" s="262" t="s">
        <v>1387</v>
      </c>
      <c r="D88" s="262"/>
      <c r="E88" s="262"/>
      <c r="F88" s="282" t="s">
        <v>1372</v>
      </c>
      <c r="G88" s="281"/>
      <c r="H88" s="262" t="s">
        <v>1388</v>
      </c>
      <c r="I88" s="262" t="s">
        <v>1368</v>
      </c>
      <c r="J88" s="262">
        <v>20</v>
      </c>
      <c r="K88" s="274"/>
    </row>
    <row r="89" spans="2:11" ht="15" customHeight="1">
      <c r="B89" s="283"/>
      <c r="C89" s="262" t="s">
        <v>1389</v>
      </c>
      <c r="D89" s="262"/>
      <c r="E89" s="262"/>
      <c r="F89" s="282" t="s">
        <v>1372</v>
      </c>
      <c r="G89" s="281"/>
      <c r="H89" s="262" t="s">
        <v>1390</v>
      </c>
      <c r="I89" s="262" t="s">
        <v>1368</v>
      </c>
      <c r="J89" s="262">
        <v>20</v>
      </c>
      <c r="K89" s="274"/>
    </row>
    <row r="90" spans="2:11" ht="15" customHeight="1">
      <c r="B90" s="283"/>
      <c r="C90" s="262" t="s">
        <v>1391</v>
      </c>
      <c r="D90" s="262"/>
      <c r="E90" s="262"/>
      <c r="F90" s="282" t="s">
        <v>1372</v>
      </c>
      <c r="G90" s="281"/>
      <c r="H90" s="262" t="s">
        <v>1392</v>
      </c>
      <c r="I90" s="262" t="s">
        <v>1368</v>
      </c>
      <c r="J90" s="262">
        <v>50</v>
      </c>
      <c r="K90" s="274"/>
    </row>
    <row r="91" spans="2:11" ht="15" customHeight="1">
      <c r="B91" s="283"/>
      <c r="C91" s="262" t="s">
        <v>1393</v>
      </c>
      <c r="D91" s="262"/>
      <c r="E91" s="262"/>
      <c r="F91" s="282" t="s">
        <v>1372</v>
      </c>
      <c r="G91" s="281"/>
      <c r="H91" s="262" t="s">
        <v>1393</v>
      </c>
      <c r="I91" s="262" t="s">
        <v>1368</v>
      </c>
      <c r="J91" s="262">
        <v>50</v>
      </c>
      <c r="K91" s="274"/>
    </row>
    <row r="92" spans="2:11" ht="15" customHeight="1">
      <c r="B92" s="283"/>
      <c r="C92" s="262" t="s">
        <v>1394</v>
      </c>
      <c r="D92" s="262"/>
      <c r="E92" s="262"/>
      <c r="F92" s="282" t="s">
        <v>1372</v>
      </c>
      <c r="G92" s="281"/>
      <c r="H92" s="262" t="s">
        <v>1395</v>
      </c>
      <c r="I92" s="262" t="s">
        <v>1368</v>
      </c>
      <c r="J92" s="262">
        <v>255</v>
      </c>
      <c r="K92" s="274"/>
    </row>
    <row r="93" spans="2:11" ht="15" customHeight="1">
      <c r="B93" s="283"/>
      <c r="C93" s="262" t="s">
        <v>1396</v>
      </c>
      <c r="D93" s="262"/>
      <c r="E93" s="262"/>
      <c r="F93" s="282" t="s">
        <v>1366</v>
      </c>
      <c r="G93" s="281"/>
      <c r="H93" s="262" t="s">
        <v>1397</v>
      </c>
      <c r="I93" s="262" t="s">
        <v>1398</v>
      </c>
      <c r="J93" s="262"/>
      <c r="K93" s="274"/>
    </row>
    <row r="94" spans="2:11" ht="15" customHeight="1">
      <c r="B94" s="283"/>
      <c r="C94" s="262" t="s">
        <v>1399</v>
      </c>
      <c r="D94" s="262"/>
      <c r="E94" s="262"/>
      <c r="F94" s="282" t="s">
        <v>1366</v>
      </c>
      <c r="G94" s="281"/>
      <c r="H94" s="262" t="s">
        <v>1400</v>
      </c>
      <c r="I94" s="262" t="s">
        <v>1401</v>
      </c>
      <c r="J94" s="262"/>
      <c r="K94" s="274"/>
    </row>
    <row r="95" spans="2:11" ht="15" customHeight="1">
      <c r="B95" s="283"/>
      <c r="C95" s="262" t="s">
        <v>1402</v>
      </c>
      <c r="D95" s="262"/>
      <c r="E95" s="262"/>
      <c r="F95" s="282" t="s">
        <v>1366</v>
      </c>
      <c r="G95" s="281"/>
      <c r="H95" s="262" t="s">
        <v>1402</v>
      </c>
      <c r="I95" s="262" t="s">
        <v>1401</v>
      </c>
      <c r="J95" s="262"/>
      <c r="K95" s="274"/>
    </row>
    <row r="96" spans="2:11" ht="15" customHeight="1">
      <c r="B96" s="283"/>
      <c r="C96" s="262" t="s">
        <v>44</v>
      </c>
      <c r="D96" s="262"/>
      <c r="E96" s="262"/>
      <c r="F96" s="282" t="s">
        <v>1366</v>
      </c>
      <c r="G96" s="281"/>
      <c r="H96" s="262" t="s">
        <v>1403</v>
      </c>
      <c r="I96" s="262" t="s">
        <v>1401</v>
      </c>
      <c r="J96" s="262"/>
      <c r="K96" s="274"/>
    </row>
    <row r="97" spans="2:11" ht="15" customHeight="1">
      <c r="B97" s="283"/>
      <c r="C97" s="262" t="s">
        <v>54</v>
      </c>
      <c r="D97" s="262"/>
      <c r="E97" s="262"/>
      <c r="F97" s="282" t="s">
        <v>1366</v>
      </c>
      <c r="G97" s="281"/>
      <c r="H97" s="262" t="s">
        <v>1404</v>
      </c>
      <c r="I97" s="262" t="s">
        <v>1401</v>
      </c>
      <c r="J97" s="262"/>
      <c r="K97" s="274"/>
    </row>
    <row r="98" spans="2:11" ht="15" customHeight="1">
      <c r="B98" s="286"/>
      <c r="C98" s="287"/>
      <c r="D98" s="287"/>
      <c r="E98" s="287"/>
      <c r="F98" s="287"/>
      <c r="G98" s="287"/>
      <c r="H98" s="287"/>
      <c r="I98" s="287"/>
      <c r="J98" s="287"/>
      <c r="K98" s="288"/>
    </row>
    <row r="99" spans="2:11" ht="18.75" customHeight="1">
      <c r="B99" s="289"/>
      <c r="C99" s="290"/>
      <c r="D99" s="290"/>
      <c r="E99" s="290"/>
      <c r="F99" s="290"/>
      <c r="G99" s="290"/>
      <c r="H99" s="290"/>
      <c r="I99" s="290"/>
      <c r="J99" s="290"/>
      <c r="K99" s="289"/>
    </row>
    <row r="100" spans="2:11" ht="18.75" customHeight="1">
      <c r="B100" s="269"/>
      <c r="C100" s="269"/>
      <c r="D100" s="269"/>
      <c r="E100" s="269"/>
      <c r="F100" s="269"/>
      <c r="G100" s="269"/>
      <c r="H100" s="269"/>
      <c r="I100" s="269"/>
      <c r="J100" s="269"/>
      <c r="K100" s="269"/>
    </row>
    <row r="101" spans="2:11" ht="7.5" customHeight="1">
      <c r="B101" s="270"/>
      <c r="C101" s="271"/>
      <c r="D101" s="271"/>
      <c r="E101" s="271"/>
      <c r="F101" s="271"/>
      <c r="G101" s="271"/>
      <c r="H101" s="271"/>
      <c r="I101" s="271"/>
      <c r="J101" s="271"/>
      <c r="K101" s="272"/>
    </row>
    <row r="102" spans="2:11" ht="45" customHeight="1">
      <c r="B102" s="273"/>
      <c r="C102" s="381" t="s">
        <v>1405</v>
      </c>
      <c r="D102" s="381"/>
      <c r="E102" s="381"/>
      <c r="F102" s="381"/>
      <c r="G102" s="381"/>
      <c r="H102" s="381"/>
      <c r="I102" s="381"/>
      <c r="J102" s="381"/>
      <c r="K102" s="274"/>
    </row>
    <row r="103" spans="2:11" ht="17.25" customHeight="1">
      <c r="B103" s="273"/>
      <c r="C103" s="275" t="s">
        <v>1360</v>
      </c>
      <c r="D103" s="275"/>
      <c r="E103" s="275"/>
      <c r="F103" s="275" t="s">
        <v>1361</v>
      </c>
      <c r="G103" s="276"/>
      <c r="H103" s="275" t="s">
        <v>60</v>
      </c>
      <c r="I103" s="275" t="s">
        <v>63</v>
      </c>
      <c r="J103" s="275" t="s">
        <v>1362</v>
      </c>
      <c r="K103" s="274"/>
    </row>
    <row r="104" spans="2:11" ht="17.25" customHeight="1">
      <c r="B104" s="273"/>
      <c r="C104" s="277" t="s">
        <v>1363</v>
      </c>
      <c r="D104" s="277"/>
      <c r="E104" s="277"/>
      <c r="F104" s="278" t="s">
        <v>1364</v>
      </c>
      <c r="G104" s="279"/>
      <c r="H104" s="277"/>
      <c r="I104" s="277"/>
      <c r="J104" s="277" t="s">
        <v>1365</v>
      </c>
      <c r="K104" s="274"/>
    </row>
    <row r="105" spans="2:11" ht="5.25" customHeight="1">
      <c r="B105" s="273"/>
      <c r="C105" s="275"/>
      <c r="D105" s="275"/>
      <c r="E105" s="275"/>
      <c r="F105" s="275"/>
      <c r="G105" s="291"/>
      <c r="H105" s="275"/>
      <c r="I105" s="275"/>
      <c r="J105" s="275"/>
      <c r="K105" s="274"/>
    </row>
    <row r="106" spans="2:11" ht="15" customHeight="1">
      <c r="B106" s="273"/>
      <c r="C106" s="262" t="s">
        <v>59</v>
      </c>
      <c r="D106" s="280"/>
      <c r="E106" s="280"/>
      <c r="F106" s="282" t="s">
        <v>1366</v>
      </c>
      <c r="G106" s="291"/>
      <c r="H106" s="262" t="s">
        <v>1406</v>
      </c>
      <c r="I106" s="262" t="s">
        <v>1368</v>
      </c>
      <c r="J106" s="262">
        <v>20</v>
      </c>
      <c r="K106" s="274"/>
    </row>
    <row r="107" spans="2:11" ht="15" customHeight="1">
      <c r="B107" s="273"/>
      <c r="C107" s="262" t="s">
        <v>1369</v>
      </c>
      <c r="D107" s="262"/>
      <c r="E107" s="262"/>
      <c r="F107" s="282" t="s">
        <v>1366</v>
      </c>
      <c r="G107" s="262"/>
      <c r="H107" s="262" t="s">
        <v>1406</v>
      </c>
      <c r="I107" s="262" t="s">
        <v>1368</v>
      </c>
      <c r="J107" s="262">
        <v>120</v>
      </c>
      <c r="K107" s="274"/>
    </row>
    <row r="108" spans="2:11" ht="15" customHeight="1">
      <c r="B108" s="283"/>
      <c r="C108" s="262" t="s">
        <v>1371</v>
      </c>
      <c r="D108" s="262"/>
      <c r="E108" s="262"/>
      <c r="F108" s="282" t="s">
        <v>1372</v>
      </c>
      <c r="G108" s="262"/>
      <c r="H108" s="262" t="s">
        <v>1406</v>
      </c>
      <c r="I108" s="262" t="s">
        <v>1368</v>
      </c>
      <c r="J108" s="262">
        <v>50</v>
      </c>
      <c r="K108" s="274"/>
    </row>
    <row r="109" spans="2:11" ht="15" customHeight="1">
      <c r="B109" s="283"/>
      <c r="C109" s="262" t="s">
        <v>1374</v>
      </c>
      <c r="D109" s="262"/>
      <c r="E109" s="262"/>
      <c r="F109" s="282" t="s">
        <v>1366</v>
      </c>
      <c r="G109" s="262"/>
      <c r="H109" s="262" t="s">
        <v>1406</v>
      </c>
      <c r="I109" s="262" t="s">
        <v>1376</v>
      </c>
      <c r="J109" s="262"/>
      <c r="K109" s="274"/>
    </row>
    <row r="110" spans="2:11" ht="15" customHeight="1">
      <c r="B110" s="283"/>
      <c r="C110" s="262" t="s">
        <v>1385</v>
      </c>
      <c r="D110" s="262"/>
      <c r="E110" s="262"/>
      <c r="F110" s="282" t="s">
        <v>1372</v>
      </c>
      <c r="G110" s="262"/>
      <c r="H110" s="262" t="s">
        <v>1406</v>
      </c>
      <c r="I110" s="262" t="s">
        <v>1368</v>
      </c>
      <c r="J110" s="262">
        <v>50</v>
      </c>
      <c r="K110" s="274"/>
    </row>
    <row r="111" spans="2:11" ht="15" customHeight="1">
      <c r="B111" s="283"/>
      <c r="C111" s="262" t="s">
        <v>1393</v>
      </c>
      <c r="D111" s="262"/>
      <c r="E111" s="262"/>
      <c r="F111" s="282" t="s">
        <v>1372</v>
      </c>
      <c r="G111" s="262"/>
      <c r="H111" s="262" t="s">
        <v>1406</v>
      </c>
      <c r="I111" s="262" t="s">
        <v>1368</v>
      </c>
      <c r="J111" s="262">
        <v>50</v>
      </c>
      <c r="K111" s="274"/>
    </row>
    <row r="112" spans="2:11" ht="15" customHeight="1">
      <c r="B112" s="283"/>
      <c r="C112" s="262" t="s">
        <v>1391</v>
      </c>
      <c r="D112" s="262"/>
      <c r="E112" s="262"/>
      <c r="F112" s="282" t="s">
        <v>1372</v>
      </c>
      <c r="G112" s="262"/>
      <c r="H112" s="262" t="s">
        <v>1406</v>
      </c>
      <c r="I112" s="262" t="s">
        <v>1368</v>
      </c>
      <c r="J112" s="262">
        <v>50</v>
      </c>
      <c r="K112" s="274"/>
    </row>
    <row r="113" spans="2:11" ht="15" customHeight="1">
      <c r="B113" s="283"/>
      <c r="C113" s="262" t="s">
        <v>59</v>
      </c>
      <c r="D113" s="262"/>
      <c r="E113" s="262"/>
      <c r="F113" s="282" t="s">
        <v>1366</v>
      </c>
      <c r="G113" s="262"/>
      <c r="H113" s="262" t="s">
        <v>1407</v>
      </c>
      <c r="I113" s="262" t="s">
        <v>1368</v>
      </c>
      <c r="J113" s="262">
        <v>20</v>
      </c>
      <c r="K113" s="274"/>
    </row>
    <row r="114" spans="2:11" ht="15" customHeight="1">
      <c r="B114" s="283"/>
      <c r="C114" s="262" t="s">
        <v>1408</v>
      </c>
      <c r="D114" s="262"/>
      <c r="E114" s="262"/>
      <c r="F114" s="282" t="s">
        <v>1366</v>
      </c>
      <c r="G114" s="262"/>
      <c r="H114" s="262" t="s">
        <v>1409</v>
      </c>
      <c r="I114" s="262" t="s">
        <v>1368</v>
      </c>
      <c r="J114" s="262">
        <v>120</v>
      </c>
      <c r="K114" s="274"/>
    </row>
    <row r="115" spans="2:11" ht="15" customHeight="1">
      <c r="B115" s="283"/>
      <c r="C115" s="262" t="s">
        <v>44</v>
      </c>
      <c r="D115" s="262"/>
      <c r="E115" s="262"/>
      <c r="F115" s="282" t="s">
        <v>1366</v>
      </c>
      <c r="G115" s="262"/>
      <c r="H115" s="262" t="s">
        <v>1410</v>
      </c>
      <c r="I115" s="262" t="s">
        <v>1401</v>
      </c>
      <c r="J115" s="262"/>
      <c r="K115" s="274"/>
    </row>
    <row r="116" spans="2:11" ht="15" customHeight="1">
      <c r="B116" s="283"/>
      <c r="C116" s="262" t="s">
        <v>54</v>
      </c>
      <c r="D116" s="262"/>
      <c r="E116" s="262"/>
      <c r="F116" s="282" t="s">
        <v>1366</v>
      </c>
      <c r="G116" s="262"/>
      <c r="H116" s="262" t="s">
        <v>1411</v>
      </c>
      <c r="I116" s="262" t="s">
        <v>1401</v>
      </c>
      <c r="J116" s="262"/>
      <c r="K116" s="274"/>
    </row>
    <row r="117" spans="2:11" ht="15" customHeight="1">
      <c r="B117" s="283"/>
      <c r="C117" s="262" t="s">
        <v>63</v>
      </c>
      <c r="D117" s="262"/>
      <c r="E117" s="262"/>
      <c r="F117" s="282" t="s">
        <v>1366</v>
      </c>
      <c r="G117" s="262"/>
      <c r="H117" s="262" t="s">
        <v>1412</v>
      </c>
      <c r="I117" s="262" t="s">
        <v>1413</v>
      </c>
      <c r="J117" s="262"/>
      <c r="K117" s="274"/>
    </row>
    <row r="118" spans="2:11" ht="15" customHeight="1">
      <c r="B118" s="286"/>
      <c r="C118" s="292"/>
      <c r="D118" s="292"/>
      <c r="E118" s="292"/>
      <c r="F118" s="292"/>
      <c r="G118" s="292"/>
      <c r="H118" s="292"/>
      <c r="I118" s="292"/>
      <c r="J118" s="292"/>
      <c r="K118" s="288"/>
    </row>
    <row r="119" spans="2:11" ht="18.75" customHeight="1">
      <c r="B119" s="293"/>
      <c r="C119" s="259"/>
      <c r="D119" s="259"/>
      <c r="E119" s="259"/>
      <c r="F119" s="294"/>
      <c r="G119" s="259"/>
      <c r="H119" s="259"/>
      <c r="I119" s="259"/>
      <c r="J119" s="259"/>
      <c r="K119" s="293"/>
    </row>
    <row r="120" spans="2:11" ht="18.75" customHeight="1">
      <c r="B120" s="269"/>
      <c r="C120" s="269"/>
      <c r="D120" s="269"/>
      <c r="E120" s="269"/>
      <c r="F120" s="269"/>
      <c r="G120" s="269"/>
      <c r="H120" s="269"/>
      <c r="I120" s="269"/>
      <c r="J120" s="269"/>
      <c r="K120" s="269"/>
    </row>
    <row r="121" spans="2:11" ht="7.5" customHeight="1">
      <c r="B121" s="295"/>
      <c r="C121" s="296"/>
      <c r="D121" s="296"/>
      <c r="E121" s="296"/>
      <c r="F121" s="296"/>
      <c r="G121" s="296"/>
      <c r="H121" s="296"/>
      <c r="I121" s="296"/>
      <c r="J121" s="296"/>
      <c r="K121" s="297"/>
    </row>
    <row r="122" spans="2:11" ht="45" customHeight="1">
      <c r="B122" s="298"/>
      <c r="C122" s="379" t="s">
        <v>1414</v>
      </c>
      <c r="D122" s="379"/>
      <c r="E122" s="379"/>
      <c r="F122" s="379"/>
      <c r="G122" s="379"/>
      <c r="H122" s="379"/>
      <c r="I122" s="379"/>
      <c r="J122" s="379"/>
      <c r="K122" s="299"/>
    </row>
    <row r="123" spans="2:11" ht="17.25" customHeight="1">
      <c r="B123" s="300"/>
      <c r="C123" s="275" t="s">
        <v>1360</v>
      </c>
      <c r="D123" s="275"/>
      <c r="E123" s="275"/>
      <c r="F123" s="275" t="s">
        <v>1361</v>
      </c>
      <c r="G123" s="276"/>
      <c r="H123" s="275" t="s">
        <v>60</v>
      </c>
      <c r="I123" s="275" t="s">
        <v>63</v>
      </c>
      <c r="J123" s="275" t="s">
        <v>1362</v>
      </c>
      <c r="K123" s="301"/>
    </row>
    <row r="124" spans="2:11" ht="17.25" customHeight="1">
      <c r="B124" s="300"/>
      <c r="C124" s="277" t="s">
        <v>1363</v>
      </c>
      <c r="D124" s="277"/>
      <c r="E124" s="277"/>
      <c r="F124" s="278" t="s">
        <v>1364</v>
      </c>
      <c r="G124" s="279"/>
      <c r="H124" s="277"/>
      <c r="I124" s="277"/>
      <c r="J124" s="277" t="s">
        <v>1365</v>
      </c>
      <c r="K124" s="301"/>
    </row>
    <row r="125" spans="2:11" ht="5.25" customHeight="1">
      <c r="B125" s="302"/>
      <c r="C125" s="280"/>
      <c r="D125" s="280"/>
      <c r="E125" s="280"/>
      <c r="F125" s="280"/>
      <c r="G125" s="262"/>
      <c r="H125" s="280"/>
      <c r="I125" s="280"/>
      <c r="J125" s="280"/>
      <c r="K125" s="303"/>
    </row>
    <row r="126" spans="2:11" ht="15" customHeight="1">
      <c r="B126" s="302"/>
      <c r="C126" s="262" t="s">
        <v>1369</v>
      </c>
      <c r="D126" s="280"/>
      <c r="E126" s="280"/>
      <c r="F126" s="282" t="s">
        <v>1366</v>
      </c>
      <c r="G126" s="262"/>
      <c r="H126" s="262" t="s">
        <v>1406</v>
      </c>
      <c r="I126" s="262" t="s">
        <v>1368</v>
      </c>
      <c r="J126" s="262">
        <v>120</v>
      </c>
      <c r="K126" s="304"/>
    </row>
    <row r="127" spans="2:11" ht="15" customHeight="1">
      <c r="B127" s="302"/>
      <c r="C127" s="262" t="s">
        <v>1415</v>
      </c>
      <c r="D127" s="262"/>
      <c r="E127" s="262"/>
      <c r="F127" s="282" t="s">
        <v>1366</v>
      </c>
      <c r="G127" s="262"/>
      <c r="H127" s="262" t="s">
        <v>1416</v>
      </c>
      <c r="I127" s="262" t="s">
        <v>1368</v>
      </c>
      <c r="J127" s="262" t="s">
        <v>1417</v>
      </c>
      <c r="K127" s="304"/>
    </row>
    <row r="128" spans="2:11" ht="15" customHeight="1">
      <c r="B128" s="302"/>
      <c r="C128" s="262" t="s">
        <v>1314</v>
      </c>
      <c r="D128" s="262"/>
      <c r="E128" s="262"/>
      <c r="F128" s="282" t="s">
        <v>1366</v>
      </c>
      <c r="G128" s="262"/>
      <c r="H128" s="262" t="s">
        <v>1418</v>
      </c>
      <c r="I128" s="262" t="s">
        <v>1368</v>
      </c>
      <c r="J128" s="262" t="s">
        <v>1417</v>
      </c>
      <c r="K128" s="304"/>
    </row>
    <row r="129" spans="2:11" ht="15" customHeight="1">
      <c r="B129" s="302"/>
      <c r="C129" s="262" t="s">
        <v>1377</v>
      </c>
      <c r="D129" s="262"/>
      <c r="E129" s="262"/>
      <c r="F129" s="282" t="s">
        <v>1372</v>
      </c>
      <c r="G129" s="262"/>
      <c r="H129" s="262" t="s">
        <v>1378</v>
      </c>
      <c r="I129" s="262" t="s">
        <v>1368</v>
      </c>
      <c r="J129" s="262">
        <v>15</v>
      </c>
      <c r="K129" s="304"/>
    </row>
    <row r="130" spans="2:11" ht="15" customHeight="1">
      <c r="B130" s="302"/>
      <c r="C130" s="284" t="s">
        <v>1379</v>
      </c>
      <c r="D130" s="284"/>
      <c r="E130" s="284"/>
      <c r="F130" s="285" t="s">
        <v>1372</v>
      </c>
      <c r="G130" s="284"/>
      <c r="H130" s="284" t="s">
        <v>1380</v>
      </c>
      <c r="I130" s="284" t="s">
        <v>1368</v>
      </c>
      <c r="J130" s="284">
        <v>15</v>
      </c>
      <c r="K130" s="304"/>
    </row>
    <row r="131" spans="2:11" ht="15" customHeight="1">
      <c r="B131" s="302"/>
      <c r="C131" s="284" t="s">
        <v>1381</v>
      </c>
      <c r="D131" s="284"/>
      <c r="E131" s="284"/>
      <c r="F131" s="285" t="s">
        <v>1372</v>
      </c>
      <c r="G131" s="284"/>
      <c r="H131" s="284" t="s">
        <v>1382</v>
      </c>
      <c r="I131" s="284" t="s">
        <v>1368</v>
      </c>
      <c r="J131" s="284">
        <v>20</v>
      </c>
      <c r="K131" s="304"/>
    </row>
    <row r="132" spans="2:11" ht="15" customHeight="1">
      <c r="B132" s="302"/>
      <c r="C132" s="284" t="s">
        <v>1383</v>
      </c>
      <c r="D132" s="284"/>
      <c r="E132" s="284"/>
      <c r="F132" s="285" t="s">
        <v>1372</v>
      </c>
      <c r="G132" s="284"/>
      <c r="H132" s="284" t="s">
        <v>1384</v>
      </c>
      <c r="I132" s="284" t="s">
        <v>1368</v>
      </c>
      <c r="J132" s="284">
        <v>20</v>
      </c>
      <c r="K132" s="304"/>
    </row>
    <row r="133" spans="2:11" ht="15" customHeight="1">
      <c r="B133" s="302"/>
      <c r="C133" s="262" t="s">
        <v>1371</v>
      </c>
      <c r="D133" s="262"/>
      <c r="E133" s="262"/>
      <c r="F133" s="282" t="s">
        <v>1372</v>
      </c>
      <c r="G133" s="262"/>
      <c r="H133" s="262" t="s">
        <v>1406</v>
      </c>
      <c r="I133" s="262" t="s">
        <v>1368</v>
      </c>
      <c r="J133" s="262">
        <v>50</v>
      </c>
      <c r="K133" s="304"/>
    </row>
    <row r="134" spans="2:11" ht="15" customHeight="1">
      <c r="B134" s="302"/>
      <c r="C134" s="262" t="s">
        <v>1385</v>
      </c>
      <c r="D134" s="262"/>
      <c r="E134" s="262"/>
      <c r="F134" s="282" t="s">
        <v>1372</v>
      </c>
      <c r="G134" s="262"/>
      <c r="H134" s="262" t="s">
        <v>1406</v>
      </c>
      <c r="I134" s="262" t="s">
        <v>1368</v>
      </c>
      <c r="J134" s="262">
        <v>50</v>
      </c>
      <c r="K134" s="304"/>
    </row>
    <row r="135" spans="2:11" ht="15" customHeight="1">
      <c r="B135" s="302"/>
      <c r="C135" s="262" t="s">
        <v>1391</v>
      </c>
      <c r="D135" s="262"/>
      <c r="E135" s="262"/>
      <c r="F135" s="282" t="s">
        <v>1372</v>
      </c>
      <c r="G135" s="262"/>
      <c r="H135" s="262" t="s">
        <v>1406</v>
      </c>
      <c r="I135" s="262" t="s">
        <v>1368</v>
      </c>
      <c r="J135" s="262">
        <v>50</v>
      </c>
      <c r="K135" s="304"/>
    </row>
    <row r="136" spans="2:11" ht="15" customHeight="1">
      <c r="B136" s="302"/>
      <c r="C136" s="262" t="s">
        <v>1393</v>
      </c>
      <c r="D136" s="262"/>
      <c r="E136" s="262"/>
      <c r="F136" s="282" t="s">
        <v>1372</v>
      </c>
      <c r="G136" s="262"/>
      <c r="H136" s="262" t="s">
        <v>1406</v>
      </c>
      <c r="I136" s="262" t="s">
        <v>1368</v>
      </c>
      <c r="J136" s="262">
        <v>50</v>
      </c>
      <c r="K136" s="304"/>
    </row>
    <row r="137" spans="2:11" ht="15" customHeight="1">
      <c r="B137" s="302"/>
      <c r="C137" s="262" t="s">
        <v>1394</v>
      </c>
      <c r="D137" s="262"/>
      <c r="E137" s="262"/>
      <c r="F137" s="282" t="s">
        <v>1372</v>
      </c>
      <c r="G137" s="262"/>
      <c r="H137" s="262" t="s">
        <v>1419</v>
      </c>
      <c r="I137" s="262" t="s">
        <v>1368</v>
      </c>
      <c r="J137" s="262">
        <v>255</v>
      </c>
      <c r="K137" s="304"/>
    </row>
    <row r="138" spans="2:11" ht="15" customHeight="1">
      <c r="B138" s="302"/>
      <c r="C138" s="262" t="s">
        <v>1396</v>
      </c>
      <c r="D138" s="262"/>
      <c r="E138" s="262"/>
      <c r="F138" s="282" t="s">
        <v>1366</v>
      </c>
      <c r="G138" s="262"/>
      <c r="H138" s="262" t="s">
        <v>1420</v>
      </c>
      <c r="I138" s="262" t="s">
        <v>1398</v>
      </c>
      <c r="J138" s="262"/>
      <c r="K138" s="304"/>
    </row>
    <row r="139" spans="2:11" ht="15" customHeight="1">
      <c r="B139" s="302"/>
      <c r="C139" s="262" t="s">
        <v>1399</v>
      </c>
      <c r="D139" s="262"/>
      <c r="E139" s="262"/>
      <c r="F139" s="282" t="s">
        <v>1366</v>
      </c>
      <c r="G139" s="262"/>
      <c r="H139" s="262" t="s">
        <v>1421</v>
      </c>
      <c r="I139" s="262" t="s">
        <v>1401</v>
      </c>
      <c r="J139" s="262"/>
      <c r="K139" s="304"/>
    </row>
    <row r="140" spans="2:11" ht="15" customHeight="1">
      <c r="B140" s="302"/>
      <c r="C140" s="262" t="s">
        <v>1402</v>
      </c>
      <c r="D140" s="262"/>
      <c r="E140" s="262"/>
      <c r="F140" s="282" t="s">
        <v>1366</v>
      </c>
      <c r="G140" s="262"/>
      <c r="H140" s="262" t="s">
        <v>1402</v>
      </c>
      <c r="I140" s="262" t="s">
        <v>1401</v>
      </c>
      <c r="J140" s="262"/>
      <c r="K140" s="304"/>
    </row>
    <row r="141" spans="2:11" ht="15" customHeight="1">
      <c r="B141" s="302"/>
      <c r="C141" s="262" t="s">
        <v>44</v>
      </c>
      <c r="D141" s="262"/>
      <c r="E141" s="262"/>
      <c r="F141" s="282" t="s">
        <v>1366</v>
      </c>
      <c r="G141" s="262"/>
      <c r="H141" s="262" t="s">
        <v>1422</v>
      </c>
      <c r="I141" s="262" t="s">
        <v>1401</v>
      </c>
      <c r="J141" s="262"/>
      <c r="K141" s="304"/>
    </row>
    <row r="142" spans="2:11" ht="15" customHeight="1">
      <c r="B142" s="302"/>
      <c r="C142" s="262" t="s">
        <v>1423</v>
      </c>
      <c r="D142" s="262"/>
      <c r="E142" s="262"/>
      <c r="F142" s="282" t="s">
        <v>1366</v>
      </c>
      <c r="G142" s="262"/>
      <c r="H142" s="262" t="s">
        <v>1424</v>
      </c>
      <c r="I142" s="262" t="s">
        <v>1401</v>
      </c>
      <c r="J142" s="262"/>
      <c r="K142" s="304"/>
    </row>
    <row r="143" spans="2:11" ht="15" customHeight="1">
      <c r="B143" s="305"/>
      <c r="C143" s="306"/>
      <c r="D143" s="306"/>
      <c r="E143" s="306"/>
      <c r="F143" s="306"/>
      <c r="G143" s="306"/>
      <c r="H143" s="306"/>
      <c r="I143" s="306"/>
      <c r="J143" s="306"/>
      <c r="K143" s="307"/>
    </row>
    <row r="144" spans="2:11" ht="18.75" customHeight="1">
      <c r="B144" s="259"/>
      <c r="C144" s="259"/>
      <c r="D144" s="259"/>
      <c r="E144" s="259"/>
      <c r="F144" s="294"/>
      <c r="G144" s="259"/>
      <c r="H144" s="259"/>
      <c r="I144" s="259"/>
      <c r="J144" s="259"/>
      <c r="K144" s="259"/>
    </row>
    <row r="145" spans="2:11" ht="18.75" customHeight="1">
      <c r="B145" s="269"/>
      <c r="C145" s="269"/>
      <c r="D145" s="269"/>
      <c r="E145" s="269"/>
      <c r="F145" s="269"/>
      <c r="G145" s="269"/>
      <c r="H145" s="269"/>
      <c r="I145" s="269"/>
      <c r="J145" s="269"/>
      <c r="K145" s="269"/>
    </row>
    <row r="146" spans="2:11" ht="7.5" customHeight="1">
      <c r="B146" s="270"/>
      <c r="C146" s="271"/>
      <c r="D146" s="271"/>
      <c r="E146" s="271"/>
      <c r="F146" s="271"/>
      <c r="G146" s="271"/>
      <c r="H146" s="271"/>
      <c r="I146" s="271"/>
      <c r="J146" s="271"/>
      <c r="K146" s="272"/>
    </row>
    <row r="147" spans="2:11" ht="45" customHeight="1">
      <c r="B147" s="273"/>
      <c r="C147" s="381" t="s">
        <v>1425</v>
      </c>
      <c r="D147" s="381"/>
      <c r="E147" s="381"/>
      <c r="F147" s="381"/>
      <c r="G147" s="381"/>
      <c r="H147" s="381"/>
      <c r="I147" s="381"/>
      <c r="J147" s="381"/>
      <c r="K147" s="274"/>
    </row>
    <row r="148" spans="2:11" ht="17.25" customHeight="1">
      <c r="B148" s="273"/>
      <c r="C148" s="275" t="s">
        <v>1360</v>
      </c>
      <c r="D148" s="275"/>
      <c r="E148" s="275"/>
      <c r="F148" s="275" t="s">
        <v>1361</v>
      </c>
      <c r="G148" s="276"/>
      <c r="H148" s="275" t="s">
        <v>60</v>
      </c>
      <c r="I148" s="275" t="s">
        <v>63</v>
      </c>
      <c r="J148" s="275" t="s">
        <v>1362</v>
      </c>
      <c r="K148" s="274"/>
    </row>
    <row r="149" spans="2:11" ht="17.25" customHeight="1">
      <c r="B149" s="273"/>
      <c r="C149" s="277" t="s">
        <v>1363</v>
      </c>
      <c r="D149" s="277"/>
      <c r="E149" s="277"/>
      <c r="F149" s="278" t="s">
        <v>1364</v>
      </c>
      <c r="G149" s="279"/>
      <c r="H149" s="277"/>
      <c r="I149" s="277"/>
      <c r="J149" s="277" t="s">
        <v>1365</v>
      </c>
      <c r="K149" s="274"/>
    </row>
    <row r="150" spans="2:11" ht="5.25" customHeight="1">
      <c r="B150" s="283"/>
      <c r="C150" s="280"/>
      <c r="D150" s="280"/>
      <c r="E150" s="280"/>
      <c r="F150" s="280"/>
      <c r="G150" s="281"/>
      <c r="H150" s="280"/>
      <c r="I150" s="280"/>
      <c r="J150" s="280"/>
      <c r="K150" s="304"/>
    </row>
    <row r="151" spans="2:11" ht="15" customHeight="1">
      <c r="B151" s="283"/>
      <c r="C151" s="308" t="s">
        <v>1369</v>
      </c>
      <c r="D151" s="262"/>
      <c r="E151" s="262"/>
      <c r="F151" s="309" t="s">
        <v>1366</v>
      </c>
      <c r="G151" s="262"/>
      <c r="H151" s="308" t="s">
        <v>1406</v>
      </c>
      <c r="I151" s="308" t="s">
        <v>1368</v>
      </c>
      <c r="J151" s="308">
        <v>120</v>
      </c>
      <c r="K151" s="304"/>
    </row>
    <row r="152" spans="2:11" ht="15" customHeight="1">
      <c r="B152" s="283"/>
      <c r="C152" s="308" t="s">
        <v>1415</v>
      </c>
      <c r="D152" s="262"/>
      <c r="E152" s="262"/>
      <c r="F152" s="309" t="s">
        <v>1366</v>
      </c>
      <c r="G152" s="262"/>
      <c r="H152" s="308" t="s">
        <v>1426</v>
      </c>
      <c r="I152" s="308" t="s">
        <v>1368</v>
      </c>
      <c r="J152" s="308" t="s">
        <v>1417</v>
      </c>
      <c r="K152" s="304"/>
    </row>
    <row r="153" spans="2:11" ht="15" customHeight="1">
      <c r="B153" s="283"/>
      <c r="C153" s="308" t="s">
        <v>1314</v>
      </c>
      <c r="D153" s="262"/>
      <c r="E153" s="262"/>
      <c r="F153" s="309" t="s">
        <v>1366</v>
      </c>
      <c r="G153" s="262"/>
      <c r="H153" s="308" t="s">
        <v>1427</v>
      </c>
      <c r="I153" s="308" t="s">
        <v>1368</v>
      </c>
      <c r="J153" s="308" t="s">
        <v>1417</v>
      </c>
      <c r="K153" s="304"/>
    </row>
    <row r="154" spans="2:11" ht="15" customHeight="1">
      <c r="B154" s="283"/>
      <c r="C154" s="308" t="s">
        <v>1371</v>
      </c>
      <c r="D154" s="262"/>
      <c r="E154" s="262"/>
      <c r="F154" s="309" t="s">
        <v>1372</v>
      </c>
      <c r="G154" s="262"/>
      <c r="H154" s="308" t="s">
        <v>1406</v>
      </c>
      <c r="I154" s="308" t="s">
        <v>1368</v>
      </c>
      <c r="J154" s="308">
        <v>50</v>
      </c>
      <c r="K154" s="304"/>
    </row>
    <row r="155" spans="2:11" ht="15" customHeight="1">
      <c r="B155" s="283"/>
      <c r="C155" s="308" t="s">
        <v>1374</v>
      </c>
      <c r="D155" s="262"/>
      <c r="E155" s="262"/>
      <c r="F155" s="309" t="s">
        <v>1366</v>
      </c>
      <c r="G155" s="262"/>
      <c r="H155" s="308" t="s">
        <v>1406</v>
      </c>
      <c r="I155" s="308" t="s">
        <v>1376</v>
      </c>
      <c r="J155" s="308"/>
      <c r="K155" s="304"/>
    </row>
    <row r="156" spans="2:11" ht="15" customHeight="1">
      <c r="B156" s="283"/>
      <c r="C156" s="308" t="s">
        <v>1385</v>
      </c>
      <c r="D156" s="262"/>
      <c r="E156" s="262"/>
      <c r="F156" s="309" t="s">
        <v>1372</v>
      </c>
      <c r="G156" s="262"/>
      <c r="H156" s="308" t="s">
        <v>1406</v>
      </c>
      <c r="I156" s="308" t="s">
        <v>1368</v>
      </c>
      <c r="J156" s="308">
        <v>50</v>
      </c>
      <c r="K156" s="304"/>
    </row>
    <row r="157" spans="2:11" ht="15" customHeight="1">
      <c r="B157" s="283"/>
      <c r="C157" s="308" t="s">
        <v>1393</v>
      </c>
      <c r="D157" s="262"/>
      <c r="E157" s="262"/>
      <c r="F157" s="309" t="s">
        <v>1372</v>
      </c>
      <c r="G157" s="262"/>
      <c r="H157" s="308" t="s">
        <v>1406</v>
      </c>
      <c r="I157" s="308" t="s">
        <v>1368</v>
      </c>
      <c r="J157" s="308">
        <v>50</v>
      </c>
      <c r="K157" s="304"/>
    </row>
    <row r="158" spans="2:11" ht="15" customHeight="1">
      <c r="B158" s="283"/>
      <c r="C158" s="308" t="s">
        <v>1391</v>
      </c>
      <c r="D158" s="262"/>
      <c r="E158" s="262"/>
      <c r="F158" s="309" t="s">
        <v>1372</v>
      </c>
      <c r="G158" s="262"/>
      <c r="H158" s="308" t="s">
        <v>1406</v>
      </c>
      <c r="I158" s="308" t="s">
        <v>1368</v>
      </c>
      <c r="J158" s="308">
        <v>50</v>
      </c>
      <c r="K158" s="304"/>
    </row>
    <row r="159" spans="2:11" ht="15" customHeight="1">
      <c r="B159" s="283"/>
      <c r="C159" s="308" t="s">
        <v>109</v>
      </c>
      <c r="D159" s="262"/>
      <c r="E159" s="262"/>
      <c r="F159" s="309" t="s">
        <v>1366</v>
      </c>
      <c r="G159" s="262"/>
      <c r="H159" s="308" t="s">
        <v>1428</v>
      </c>
      <c r="I159" s="308" t="s">
        <v>1368</v>
      </c>
      <c r="J159" s="308" t="s">
        <v>1429</v>
      </c>
      <c r="K159" s="304"/>
    </row>
    <row r="160" spans="2:11" ht="15" customHeight="1">
      <c r="B160" s="283"/>
      <c r="C160" s="308" t="s">
        <v>1430</v>
      </c>
      <c r="D160" s="262"/>
      <c r="E160" s="262"/>
      <c r="F160" s="309" t="s">
        <v>1366</v>
      </c>
      <c r="G160" s="262"/>
      <c r="H160" s="308" t="s">
        <v>1431</v>
      </c>
      <c r="I160" s="308" t="s">
        <v>1401</v>
      </c>
      <c r="J160" s="308"/>
      <c r="K160" s="304"/>
    </row>
    <row r="161" spans="2:11" ht="15" customHeight="1">
      <c r="B161" s="310"/>
      <c r="C161" s="292"/>
      <c r="D161" s="292"/>
      <c r="E161" s="292"/>
      <c r="F161" s="292"/>
      <c r="G161" s="292"/>
      <c r="H161" s="292"/>
      <c r="I161" s="292"/>
      <c r="J161" s="292"/>
      <c r="K161" s="311"/>
    </row>
    <row r="162" spans="2:11" ht="18.75" customHeight="1">
      <c r="B162" s="259"/>
      <c r="C162" s="262"/>
      <c r="D162" s="262"/>
      <c r="E162" s="262"/>
      <c r="F162" s="282"/>
      <c r="G162" s="262"/>
      <c r="H162" s="262"/>
      <c r="I162" s="262"/>
      <c r="J162" s="262"/>
      <c r="K162" s="259"/>
    </row>
    <row r="163" spans="2:11" ht="18.75" customHeight="1">
      <c r="B163" s="269"/>
      <c r="C163" s="269"/>
      <c r="D163" s="269"/>
      <c r="E163" s="269"/>
      <c r="F163" s="269"/>
      <c r="G163" s="269"/>
      <c r="H163" s="269"/>
      <c r="I163" s="269"/>
      <c r="J163" s="269"/>
      <c r="K163" s="269"/>
    </row>
    <row r="164" spans="2:11" ht="7.5" customHeight="1">
      <c r="B164" s="251"/>
      <c r="C164" s="252"/>
      <c r="D164" s="252"/>
      <c r="E164" s="252"/>
      <c r="F164" s="252"/>
      <c r="G164" s="252"/>
      <c r="H164" s="252"/>
      <c r="I164" s="252"/>
      <c r="J164" s="252"/>
      <c r="K164" s="253"/>
    </row>
    <row r="165" spans="2:11" ht="45" customHeight="1">
      <c r="B165" s="254"/>
      <c r="C165" s="379" t="s">
        <v>1432</v>
      </c>
      <c r="D165" s="379"/>
      <c r="E165" s="379"/>
      <c r="F165" s="379"/>
      <c r="G165" s="379"/>
      <c r="H165" s="379"/>
      <c r="I165" s="379"/>
      <c r="J165" s="379"/>
      <c r="K165" s="255"/>
    </row>
    <row r="166" spans="2:11" ht="17.25" customHeight="1">
      <c r="B166" s="254"/>
      <c r="C166" s="275" t="s">
        <v>1360</v>
      </c>
      <c r="D166" s="275"/>
      <c r="E166" s="275"/>
      <c r="F166" s="275" t="s">
        <v>1361</v>
      </c>
      <c r="G166" s="312"/>
      <c r="H166" s="313" t="s">
        <v>60</v>
      </c>
      <c r="I166" s="313" t="s">
        <v>63</v>
      </c>
      <c r="J166" s="275" t="s">
        <v>1362</v>
      </c>
      <c r="K166" s="255"/>
    </row>
    <row r="167" spans="2:11" ht="17.25" customHeight="1">
      <c r="B167" s="256"/>
      <c r="C167" s="277" t="s">
        <v>1363</v>
      </c>
      <c r="D167" s="277"/>
      <c r="E167" s="277"/>
      <c r="F167" s="278" t="s">
        <v>1364</v>
      </c>
      <c r="G167" s="314"/>
      <c r="H167" s="315"/>
      <c r="I167" s="315"/>
      <c r="J167" s="277" t="s">
        <v>1365</v>
      </c>
      <c r="K167" s="257"/>
    </row>
    <row r="168" spans="2:11" ht="5.25" customHeight="1">
      <c r="B168" s="283"/>
      <c r="C168" s="280"/>
      <c r="D168" s="280"/>
      <c r="E168" s="280"/>
      <c r="F168" s="280"/>
      <c r="G168" s="281"/>
      <c r="H168" s="280"/>
      <c r="I168" s="280"/>
      <c r="J168" s="280"/>
      <c r="K168" s="304"/>
    </row>
    <row r="169" spans="2:11" ht="15" customHeight="1">
      <c r="B169" s="283"/>
      <c r="C169" s="262" t="s">
        <v>1369</v>
      </c>
      <c r="D169" s="262"/>
      <c r="E169" s="262"/>
      <c r="F169" s="282" t="s">
        <v>1366</v>
      </c>
      <c r="G169" s="262"/>
      <c r="H169" s="262" t="s">
        <v>1406</v>
      </c>
      <c r="I169" s="262" t="s">
        <v>1368</v>
      </c>
      <c r="J169" s="262">
        <v>120</v>
      </c>
      <c r="K169" s="304"/>
    </row>
    <row r="170" spans="2:11" ht="15" customHeight="1">
      <c r="B170" s="283"/>
      <c r="C170" s="262" t="s">
        <v>1415</v>
      </c>
      <c r="D170" s="262"/>
      <c r="E170" s="262"/>
      <c r="F170" s="282" t="s">
        <v>1366</v>
      </c>
      <c r="G170" s="262"/>
      <c r="H170" s="262" t="s">
        <v>1416</v>
      </c>
      <c r="I170" s="262" t="s">
        <v>1368</v>
      </c>
      <c r="J170" s="262" t="s">
        <v>1417</v>
      </c>
      <c r="K170" s="304"/>
    </row>
    <row r="171" spans="2:11" ht="15" customHeight="1">
      <c r="B171" s="283"/>
      <c r="C171" s="262" t="s">
        <v>1314</v>
      </c>
      <c r="D171" s="262"/>
      <c r="E171" s="262"/>
      <c r="F171" s="282" t="s">
        <v>1366</v>
      </c>
      <c r="G171" s="262"/>
      <c r="H171" s="262" t="s">
        <v>1433</v>
      </c>
      <c r="I171" s="262" t="s">
        <v>1368</v>
      </c>
      <c r="J171" s="262" t="s">
        <v>1417</v>
      </c>
      <c r="K171" s="304"/>
    </row>
    <row r="172" spans="2:11" ht="15" customHeight="1">
      <c r="B172" s="283"/>
      <c r="C172" s="262" t="s">
        <v>1371</v>
      </c>
      <c r="D172" s="262"/>
      <c r="E172" s="262"/>
      <c r="F172" s="282" t="s">
        <v>1372</v>
      </c>
      <c r="G172" s="262"/>
      <c r="H172" s="262" t="s">
        <v>1433</v>
      </c>
      <c r="I172" s="262" t="s">
        <v>1368</v>
      </c>
      <c r="J172" s="262">
        <v>50</v>
      </c>
      <c r="K172" s="304"/>
    </row>
    <row r="173" spans="2:11" ht="15" customHeight="1">
      <c r="B173" s="283"/>
      <c r="C173" s="262" t="s">
        <v>1374</v>
      </c>
      <c r="D173" s="262"/>
      <c r="E173" s="262"/>
      <c r="F173" s="282" t="s">
        <v>1366</v>
      </c>
      <c r="G173" s="262"/>
      <c r="H173" s="262" t="s">
        <v>1433</v>
      </c>
      <c r="I173" s="262" t="s">
        <v>1376</v>
      </c>
      <c r="J173" s="262"/>
      <c r="K173" s="304"/>
    </row>
    <row r="174" spans="2:11" ht="15" customHeight="1">
      <c r="B174" s="283"/>
      <c r="C174" s="262" t="s">
        <v>1385</v>
      </c>
      <c r="D174" s="262"/>
      <c r="E174" s="262"/>
      <c r="F174" s="282" t="s">
        <v>1372</v>
      </c>
      <c r="G174" s="262"/>
      <c r="H174" s="262" t="s">
        <v>1433</v>
      </c>
      <c r="I174" s="262" t="s">
        <v>1368</v>
      </c>
      <c r="J174" s="262">
        <v>50</v>
      </c>
      <c r="K174" s="304"/>
    </row>
    <row r="175" spans="2:11" ht="15" customHeight="1">
      <c r="B175" s="283"/>
      <c r="C175" s="262" t="s">
        <v>1393</v>
      </c>
      <c r="D175" s="262"/>
      <c r="E175" s="262"/>
      <c r="F175" s="282" t="s">
        <v>1372</v>
      </c>
      <c r="G175" s="262"/>
      <c r="H175" s="262" t="s">
        <v>1433</v>
      </c>
      <c r="I175" s="262" t="s">
        <v>1368</v>
      </c>
      <c r="J175" s="262">
        <v>50</v>
      </c>
      <c r="K175" s="304"/>
    </row>
    <row r="176" spans="2:11" ht="15" customHeight="1">
      <c r="B176" s="283"/>
      <c r="C176" s="262" t="s">
        <v>1391</v>
      </c>
      <c r="D176" s="262"/>
      <c r="E176" s="262"/>
      <c r="F176" s="282" t="s">
        <v>1372</v>
      </c>
      <c r="G176" s="262"/>
      <c r="H176" s="262" t="s">
        <v>1433</v>
      </c>
      <c r="I176" s="262" t="s">
        <v>1368</v>
      </c>
      <c r="J176" s="262">
        <v>50</v>
      </c>
      <c r="K176" s="304"/>
    </row>
    <row r="177" spans="2:11" ht="15" customHeight="1">
      <c r="B177" s="283"/>
      <c r="C177" s="262" t="s">
        <v>128</v>
      </c>
      <c r="D177" s="262"/>
      <c r="E177" s="262"/>
      <c r="F177" s="282" t="s">
        <v>1366</v>
      </c>
      <c r="G177" s="262"/>
      <c r="H177" s="262" t="s">
        <v>1434</v>
      </c>
      <c r="I177" s="262" t="s">
        <v>1435</v>
      </c>
      <c r="J177" s="262"/>
      <c r="K177" s="304"/>
    </row>
    <row r="178" spans="2:11" ht="15" customHeight="1">
      <c r="B178" s="283"/>
      <c r="C178" s="262" t="s">
        <v>63</v>
      </c>
      <c r="D178" s="262"/>
      <c r="E178" s="262"/>
      <c r="F178" s="282" t="s">
        <v>1366</v>
      </c>
      <c r="G178" s="262"/>
      <c r="H178" s="262" t="s">
        <v>1436</v>
      </c>
      <c r="I178" s="262" t="s">
        <v>1437</v>
      </c>
      <c r="J178" s="262">
        <v>1</v>
      </c>
      <c r="K178" s="304"/>
    </row>
    <row r="179" spans="2:11" ht="15" customHeight="1">
      <c r="B179" s="283"/>
      <c r="C179" s="262" t="s">
        <v>59</v>
      </c>
      <c r="D179" s="262"/>
      <c r="E179" s="262"/>
      <c r="F179" s="282" t="s">
        <v>1366</v>
      </c>
      <c r="G179" s="262"/>
      <c r="H179" s="262" t="s">
        <v>1438</v>
      </c>
      <c r="I179" s="262" t="s">
        <v>1368</v>
      </c>
      <c r="J179" s="262">
        <v>20</v>
      </c>
      <c r="K179" s="304"/>
    </row>
    <row r="180" spans="2:11" ht="15" customHeight="1">
      <c r="B180" s="283"/>
      <c r="C180" s="262" t="s">
        <v>60</v>
      </c>
      <c r="D180" s="262"/>
      <c r="E180" s="262"/>
      <c r="F180" s="282" t="s">
        <v>1366</v>
      </c>
      <c r="G180" s="262"/>
      <c r="H180" s="262" t="s">
        <v>1439</v>
      </c>
      <c r="I180" s="262" t="s">
        <v>1368</v>
      </c>
      <c r="J180" s="262">
        <v>255</v>
      </c>
      <c r="K180" s="304"/>
    </row>
    <row r="181" spans="2:11" ht="15" customHeight="1">
      <c r="B181" s="283"/>
      <c r="C181" s="262" t="s">
        <v>129</v>
      </c>
      <c r="D181" s="262"/>
      <c r="E181" s="262"/>
      <c r="F181" s="282" t="s">
        <v>1366</v>
      </c>
      <c r="G181" s="262"/>
      <c r="H181" s="262" t="s">
        <v>1330</v>
      </c>
      <c r="I181" s="262" t="s">
        <v>1368</v>
      </c>
      <c r="J181" s="262">
        <v>10</v>
      </c>
      <c r="K181" s="304"/>
    </row>
    <row r="182" spans="2:11" ht="15" customHeight="1">
      <c r="B182" s="283"/>
      <c r="C182" s="262" t="s">
        <v>130</v>
      </c>
      <c r="D182" s="262"/>
      <c r="E182" s="262"/>
      <c r="F182" s="282" t="s">
        <v>1366</v>
      </c>
      <c r="G182" s="262"/>
      <c r="H182" s="262" t="s">
        <v>1440</v>
      </c>
      <c r="I182" s="262" t="s">
        <v>1401</v>
      </c>
      <c r="J182" s="262"/>
      <c r="K182" s="304"/>
    </row>
    <row r="183" spans="2:11" ht="15" customHeight="1">
      <c r="B183" s="283"/>
      <c r="C183" s="262" t="s">
        <v>1441</v>
      </c>
      <c r="D183" s="262"/>
      <c r="E183" s="262"/>
      <c r="F183" s="282" t="s">
        <v>1366</v>
      </c>
      <c r="G183" s="262"/>
      <c r="H183" s="262" t="s">
        <v>1442</v>
      </c>
      <c r="I183" s="262" t="s">
        <v>1401</v>
      </c>
      <c r="J183" s="262"/>
      <c r="K183" s="304"/>
    </row>
    <row r="184" spans="2:11" ht="15" customHeight="1">
      <c r="B184" s="283"/>
      <c r="C184" s="262" t="s">
        <v>1430</v>
      </c>
      <c r="D184" s="262"/>
      <c r="E184" s="262"/>
      <c r="F184" s="282" t="s">
        <v>1366</v>
      </c>
      <c r="G184" s="262"/>
      <c r="H184" s="262" t="s">
        <v>1443</v>
      </c>
      <c r="I184" s="262" t="s">
        <v>1401</v>
      </c>
      <c r="J184" s="262"/>
      <c r="K184" s="304"/>
    </row>
    <row r="185" spans="2:11" ht="15" customHeight="1">
      <c r="B185" s="283"/>
      <c r="C185" s="262" t="s">
        <v>132</v>
      </c>
      <c r="D185" s="262"/>
      <c r="E185" s="262"/>
      <c r="F185" s="282" t="s">
        <v>1372</v>
      </c>
      <c r="G185" s="262"/>
      <c r="H185" s="262" t="s">
        <v>1444</v>
      </c>
      <c r="I185" s="262" t="s">
        <v>1368</v>
      </c>
      <c r="J185" s="262">
        <v>50</v>
      </c>
      <c r="K185" s="304"/>
    </row>
    <row r="186" spans="2:11" ht="15" customHeight="1">
      <c r="B186" s="283"/>
      <c r="C186" s="262" t="s">
        <v>1445</v>
      </c>
      <c r="D186" s="262"/>
      <c r="E186" s="262"/>
      <c r="F186" s="282" t="s">
        <v>1372</v>
      </c>
      <c r="G186" s="262"/>
      <c r="H186" s="262" t="s">
        <v>1446</v>
      </c>
      <c r="I186" s="262" t="s">
        <v>1447</v>
      </c>
      <c r="J186" s="262"/>
      <c r="K186" s="304"/>
    </row>
    <row r="187" spans="2:11" ht="15" customHeight="1">
      <c r="B187" s="283"/>
      <c r="C187" s="262" t="s">
        <v>1448</v>
      </c>
      <c r="D187" s="262"/>
      <c r="E187" s="262"/>
      <c r="F187" s="282" t="s">
        <v>1372</v>
      </c>
      <c r="G187" s="262"/>
      <c r="H187" s="262" t="s">
        <v>1449</v>
      </c>
      <c r="I187" s="262" t="s">
        <v>1447</v>
      </c>
      <c r="J187" s="262"/>
      <c r="K187" s="304"/>
    </row>
    <row r="188" spans="2:11" ht="15" customHeight="1">
      <c r="B188" s="283"/>
      <c r="C188" s="262" t="s">
        <v>1450</v>
      </c>
      <c r="D188" s="262"/>
      <c r="E188" s="262"/>
      <c r="F188" s="282" t="s">
        <v>1372</v>
      </c>
      <c r="G188" s="262"/>
      <c r="H188" s="262" t="s">
        <v>1451</v>
      </c>
      <c r="I188" s="262" t="s">
        <v>1447</v>
      </c>
      <c r="J188" s="262"/>
      <c r="K188" s="304"/>
    </row>
    <row r="189" spans="2:11" ht="15" customHeight="1">
      <c r="B189" s="283"/>
      <c r="C189" s="316" t="s">
        <v>1452</v>
      </c>
      <c r="D189" s="262"/>
      <c r="E189" s="262"/>
      <c r="F189" s="282" t="s">
        <v>1372</v>
      </c>
      <c r="G189" s="262"/>
      <c r="H189" s="262" t="s">
        <v>1453</v>
      </c>
      <c r="I189" s="262" t="s">
        <v>1454</v>
      </c>
      <c r="J189" s="317" t="s">
        <v>1455</v>
      </c>
      <c r="K189" s="304"/>
    </row>
    <row r="190" spans="2:11" ht="15" customHeight="1">
      <c r="B190" s="283"/>
      <c r="C190" s="268" t="s">
        <v>48</v>
      </c>
      <c r="D190" s="262"/>
      <c r="E190" s="262"/>
      <c r="F190" s="282" t="s">
        <v>1366</v>
      </c>
      <c r="G190" s="262"/>
      <c r="H190" s="259" t="s">
        <v>1456</v>
      </c>
      <c r="I190" s="262" t="s">
        <v>1457</v>
      </c>
      <c r="J190" s="262"/>
      <c r="K190" s="304"/>
    </row>
    <row r="191" spans="2:11" ht="15" customHeight="1">
      <c r="B191" s="283"/>
      <c r="C191" s="268" t="s">
        <v>1458</v>
      </c>
      <c r="D191" s="262"/>
      <c r="E191" s="262"/>
      <c r="F191" s="282" t="s">
        <v>1366</v>
      </c>
      <c r="G191" s="262"/>
      <c r="H191" s="262" t="s">
        <v>1459</v>
      </c>
      <c r="I191" s="262" t="s">
        <v>1401</v>
      </c>
      <c r="J191" s="262"/>
      <c r="K191" s="304"/>
    </row>
    <row r="192" spans="2:11" ht="15" customHeight="1">
      <c r="B192" s="283"/>
      <c r="C192" s="268" t="s">
        <v>1460</v>
      </c>
      <c r="D192" s="262"/>
      <c r="E192" s="262"/>
      <c r="F192" s="282" t="s">
        <v>1366</v>
      </c>
      <c r="G192" s="262"/>
      <c r="H192" s="262" t="s">
        <v>1461</v>
      </c>
      <c r="I192" s="262" t="s">
        <v>1401</v>
      </c>
      <c r="J192" s="262"/>
      <c r="K192" s="304"/>
    </row>
    <row r="193" spans="2:11" ht="15" customHeight="1">
      <c r="B193" s="283"/>
      <c r="C193" s="268" t="s">
        <v>1462</v>
      </c>
      <c r="D193" s="262"/>
      <c r="E193" s="262"/>
      <c r="F193" s="282" t="s">
        <v>1372</v>
      </c>
      <c r="G193" s="262"/>
      <c r="H193" s="262" t="s">
        <v>1463</v>
      </c>
      <c r="I193" s="262" t="s">
        <v>1401</v>
      </c>
      <c r="J193" s="262"/>
      <c r="K193" s="304"/>
    </row>
    <row r="194" spans="2:11" ht="15" customHeight="1">
      <c r="B194" s="310"/>
      <c r="C194" s="318"/>
      <c r="D194" s="292"/>
      <c r="E194" s="292"/>
      <c r="F194" s="292"/>
      <c r="G194" s="292"/>
      <c r="H194" s="292"/>
      <c r="I194" s="292"/>
      <c r="J194" s="292"/>
      <c r="K194" s="311"/>
    </row>
    <row r="195" spans="2:11" ht="18.75" customHeight="1">
      <c r="B195" s="259"/>
      <c r="C195" s="262"/>
      <c r="D195" s="262"/>
      <c r="E195" s="262"/>
      <c r="F195" s="282"/>
      <c r="G195" s="262"/>
      <c r="H195" s="262"/>
      <c r="I195" s="262"/>
      <c r="J195" s="262"/>
      <c r="K195" s="259"/>
    </row>
    <row r="196" spans="2:11" ht="18.75" customHeight="1">
      <c r="B196" s="259"/>
      <c r="C196" s="262"/>
      <c r="D196" s="262"/>
      <c r="E196" s="262"/>
      <c r="F196" s="282"/>
      <c r="G196" s="262"/>
      <c r="H196" s="262"/>
      <c r="I196" s="262"/>
      <c r="J196" s="262"/>
      <c r="K196" s="259"/>
    </row>
    <row r="197" spans="2:11" ht="18.75" customHeight="1">
      <c r="B197" s="269"/>
      <c r="C197" s="269"/>
      <c r="D197" s="269"/>
      <c r="E197" s="269"/>
      <c r="F197" s="269"/>
      <c r="G197" s="269"/>
      <c r="H197" s="269"/>
      <c r="I197" s="269"/>
      <c r="J197" s="269"/>
      <c r="K197" s="269"/>
    </row>
    <row r="198" spans="2:11" ht="13.5">
      <c r="B198" s="251"/>
      <c r="C198" s="252"/>
      <c r="D198" s="252"/>
      <c r="E198" s="252"/>
      <c r="F198" s="252"/>
      <c r="G198" s="252"/>
      <c r="H198" s="252"/>
      <c r="I198" s="252"/>
      <c r="J198" s="252"/>
      <c r="K198" s="253"/>
    </row>
    <row r="199" spans="2:11" ht="21">
      <c r="B199" s="254"/>
      <c r="C199" s="379" t="s">
        <v>1464</v>
      </c>
      <c r="D199" s="379"/>
      <c r="E199" s="379"/>
      <c r="F199" s="379"/>
      <c r="G199" s="379"/>
      <c r="H199" s="379"/>
      <c r="I199" s="379"/>
      <c r="J199" s="379"/>
      <c r="K199" s="255"/>
    </row>
    <row r="200" spans="2:11" ht="25.5" customHeight="1">
      <c r="B200" s="254"/>
      <c r="C200" s="319" t="s">
        <v>1465</v>
      </c>
      <c r="D200" s="319"/>
      <c r="E200" s="319"/>
      <c r="F200" s="319" t="s">
        <v>1466</v>
      </c>
      <c r="G200" s="320"/>
      <c r="H200" s="378" t="s">
        <v>1467</v>
      </c>
      <c r="I200" s="378"/>
      <c r="J200" s="378"/>
      <c r="K200" s="255"/>
    </row>
    <row r="201" spans="2:11" ht="5.25" customHeight="1">
      <c r="B201" s="283"/>
      <c r="C201" s="280"/>
      <c r="D201" s="280"/>
      <c r="E201" s="280"/>
      <c r="F201" s="280"/>
      <c r="G201" s="262"/>
      <c r="H201" s="280"/>
      <c r="I201" s="280"/>
      <c r="J201" s="280"/>
      <c r="K201" s="304"/>
    </row>
    <row r="202" spans="2:11" ht="15" customHeight="1">
      <c r="B202" s="283"/>
      <c r="C202" s="262" t="s">
        <v>1457</v>
      </c>
      <c r="D202" s="262"/>
      <c r="E202" s="262"/>
      <c r="F202" s="282" t="s">
        <v>49</v>
      </c>
      <c r="G202" s="262"/>
      <c r="H202" s="377" t="s">
        <v>1468</v>
      </c>
      <c r="I202" s="377"/>
      <c r="J202" s="377"/>
      <c r="K202" s="304"/>
    </row>
    <row r="203" spans="2:11" ht="15" customHeight="1">
      <c r="B203" s="283"/>
      <c r="C203" s="289"/>
      <c r="D203" s="262"/>
      <c r="E203" s="262"/>
      <c r="F203" s="282" t="s">
        <v>50</v>
      </c>
      <c r="G203" s="262"/>
      <c r="H203" s="377" t="s">
        <v>1469</v>
      </c>
      <c r="I203" s="377"/>
      <c r="J203" s="377"/>
      <c r="K203" s="304"/>
    </row>
    <row r="204" spans="2:11" ht="15" customHeight="1">
      <c r="B204" s="283"/>
      <c r="C204" s="289"/>
      <c r="D204" s="262"/>
      <c r="E204" s="262"/>
      <c r="F204" s="282" t="s">
        <v>53</v>
      </c>
      <c r="G204" s="262"/>
      <c r="H204" s="377" t="s">
        <v>1470</v>
      </c>
      <c r="I204" s="377"/>
      <c r="J204" s="377"/>
      <c r="K204" s="304"/>
    </row>
    <row r="205" spans="2:11" ht="15" customHeight="1">
      <c r="B205" s="283"/>
      <c r="C205" s="262"/>
      <c r="D205" s="262"/>
      <c r="E205" s="262"/>
      <c r="F205" s="282" t="s">
        <v>51</v>
      </c>
      <c r="G205" s="262"/>
      <c r="H205" s="377" t="s">
        <v>1471</v>
      </c>
      <c r="I205" s="377"/>
      <c r="J205" s="377"/>
      <c r="K205" s="304"/>
    </row>
    <row r="206" spans="2:11" ht="15" customHeight="1">
      <c r="B206" s="283"/>
      <c r="C206" s="262"/>
      <c r="D206" s="262"/>
      <c r="E206" s="262"/>
      <c r="F206" s="282" t="s">
        <v>52</v>
      </c>
      <c r="G206" s="262"/>
      <c r="H206" s="377" t="s">
        <v>1472</v>
      </c>
      <c r="I206" s="377"/>
      <c r="J206" s="377"/>
      <c r="K206" s="304"/>
    </row>
    <row r="207" spans="2:11" ht="15" customHeight="1">
      <c r="B207" s="283"/>
      <c r="C207" s="262"/>
      <c r="D207" s="262"/>
      <c r="E207" s="262"/>
      <c r="F207" s="282"/>
      <c r="G207" s="262"/>
      <c r="H207" s="262"/>
      <c r="I207" s="262"/>
      <c r="J207" s="262"/>
      <c r="K207" s="304"/>
    </row>
    <row r="208" spans="2:11" ht="15" customHeight="1">
      <c r="B208" s="283"/>
      <c r="C208" s="262" t="s">
        <v>1413</v>
      </c>
      <c r="D208" s="262"/>
      <c r="E208" s="262"/>
      <c r="F208" s="282" t="s">
        <v>85</v>
      </c>
      <c r="G208" s="262"/>
      <c r="H208" s="377" t="s">
        <v>1473</v>
      </c>
      <c r="I208" s="377"/>
      <c r="J208" s="377"/>
      <c r="K208" s="304"/>
    </row>
    <row r="209" spans="2:11" ht="15" customHeight="1">
      <c r="B209" s="283"/>
      <c r="C209" s="289"/>
      <c r="D209" s="262"/>
      <c r="E209" s="262"/>
      <c r="F209" s="282" t="s">
        <v>1309</v>
      </c>
      <c r="G209" s="262"/>
      <c r="H209" s="377" t="s">
        <v>1310</v>
      </c>
      <c r="I209" s="377"/>
      <c r="J209" s="377"/>
      <c r="K209" s="304"/>
    </row>
    <row r="210" spans="2:11" ht="15" customHeight="1">
      <c r="B210" s="283"/>
      <c r="C210" s="262"/>
      <c r="D210" s="262"/>
      <c r="E210" s="262"/>
      <c r="F210" s="282" t="s">
        <v>1307</v>
      </c>
      <c r="G210" s="262"/>
      <c r="H210" s="377" t="s">
        <v>1474</v>
      </c>
      <c r="I210" s="377"/>
      <c r="J210" s="377"/>
      <c r="K210" s="304"/>
    </row>
    <row r="211" spans="2:11" ht="15" customHeight="1">
      <c r="B211" s="321"/>
      <c r="C211" s="289"/>
      <c r="D211" s="289"/>
      <c r="E211" s="289"/>
      <c r="F211" s="282" t="s">
        <v>103</v>
      </c>
      <c r="G211" s="268"/>
      <c r="H211" s="376" t="s">
        <v>1311</v>
      </c>
      <c r="I211" s="376"/>
      <c r="J211" s="376"/>
      <c r="K211" s="322"/>
    </row>
    <row r="212" spans="2:11" ht="15" customHeight="1">
      <c r="B212" s="321"/>
      <c r="C212" s="289"/>
      <c r="D212" s="289"/>
      <c r="E212" s="289"/>
      <c r="F212" s="282" t="s">
        <v>1312</v>
      </c>
      <c r="G212" s="268"/>
      <c r="H212" s="376" t="s">
        <v>1475</v>
      </c>
      <c r="I212" s="376"/>
      <c r="J212" s="376"/>
      <c r="K212" s="322"/>
    </row>
    <row r="213" spans="2:11" ht="15" customHeight="1">
      <c r="B213" s="321"/>
      <c r="C213" s="289"/>
      <c r="D213" s="289"/>
      <c r="E213" s="289"/>
      <c r="F213" s="323"/>
      <c r="G213" s="268"/>
      <c r="H213" s="324"/>
      <c r="I213" s="324"/>
      <c r="J213" s="324"/>
      <c r="K213" s="322"/>
    </row>
    <row r="214" spans="2:11" ht="15" customHeight="1">
      <c r="B214" s="321"/>
      <c r="C214" s="262" t="s">
        <v>1437</v>
      </c>
      <c r="D214" s="289"/>
      <c r="E214" s="289"/>
      <c r="F214" s="282">
        <v>1</v>
      </c>
      <c r="G214" s="268"/>
      <c r="H214" s="376" t="s">
        <v>1476</v>
      </c>
      <c r="I214" s="376"/>
      <c r="J214" s="376"/>
      <c r="K214" s="322"/>
    </row>
    <row r="215" spans="2:11" ht="15" customHeight="1">
      <c r="B215" s="321"/>
      <c r="C215" s="289"/>
      <c r="D215" s="289"/>
      <c r="E215" s="289"/>
      <c r="F215" s="282">
        <v>2</v>
      </c>
      <c r="G215" s="268"/>
      <c r="H215" s="376" t="s">
        <v>1477</v>
      </c>
      <c r="I215" s="376"/>
      <c r="J215" s="376"/>
      <c r="K215" s="322"/>
    </row>
    <row r="216" spans="2:11" ht="15" customHeight="1">
      <c r="B216" s="321"/>
      <c r="C216" s="289"/>
      <c r="D216" s="289"/>
      <c r="E216" s="289"/>
      <c r="F216" s="282">
        <v>3</v>
      </c>
      <c r="G216" s="268"/>
      <c r="H216" s="376" t="s">
        <v>1478</v>
      </c>
      <c r="I216" s="376"/>
      <c r="J216" s="376"/>
      <c r="K216" s="322"/>
    </row>
    <row r="217" spans="2:11" ht="15" customHeight="1">
      <c r="B217" s="321"/>
      <c r="C217" s="289"/>
      <c r="D217" s="289"/>
      <c r="E217" s="289"/>
      <c r="F217" s="282">
        <v>4</v>
      </c>
      <c r="G217" s="268"/>
      <c r="H217" s="376" t="s">
        <v>1479</v>
      </c>
      <c r="I217" s="376"/>
      <c r="J217" s="376"/>
      <c r="K217" s="322"/>
    </row>
    <row r="218" spans="2:11" ht="12.75" customHeight="1">
      <c r="B218" s="325"/>
      <c r="C218" s="326"/>
      <c r="D218" s="326"/>
      <c r="E218" s="326"/>
      <c r="F218" s="326"/>
      <c r="G218" s="326"/>
      <c r="H218" s="326"/>
      <c r="I218" s="326"/>
      <c r="J218" s="326"/>
      <c r="K218" s="327"/>
    </row>
  </sheetData>
  <sheetProtection formatCells="0" formatColumns="0" formatRows="0" insertColumns="0" insertRows="0" insertHyperlinks="0" deleteColumns="0" deleteRows="0" sort="0" autoFilter="0" pivotTables="0"/>
  <mergeCells count="77">
    <mergeCell ref="D69:J69"/>
    <mergeCell ref="D70:J70"/>
    <mergeCell ref="C75:J75"/>
    <mergeCell ref="D62:J62"/>
    <mergeCell ref="D65:J65"/>
    <mergeCell ref="D66:J66"/>
    <mergeCell ref="D68:J68"/>
    <mergeCell ref="D63:J63"/>
    <mergeCell ref="D67:J67"/>
    <mergeCell ref="C52:J52"/>
    <mergeCell ref="C54:J54"/>
    <mergeCell ref="C55:J55"/>
    <mergeCell ref="D61:J61"/>
    <mergeCell ref="C57:J57"/>
    <mergeCell ref="D58:J58"/>
    <mergeCell ref="D59:J59"/>
    <mergeCell ref="D60:J60"/>
    <mergeCell ref="D47:J47"/>
    <mergeCell ref="E48:J48"/>
    <mergeCell ref="E49:J49"/>
    <mergeCell ref="D51:J51"/>
    <mergeCell ref="E50:J50"/>
    <mergeCell ref="D16:J16"/>
    <mergeCell ref="D17:J17"/>
    <mergeCell ref="F18:J18"/>
    <mergeCell ref="D33:J33"/>
    <mergeCell ref="D34:J34"/>
    <mergeCell ref="C3:J3"/>
    <mergeCell ref="C9:J9"/>
    <mergeCell ref="D10:J10"/>
    <mergeCell ref="D15:J15"/>
    <mergeCell ref="C4:J4"/>
    <mergeCell ref="C6:J6"/>
    <mergeCell ref="C7:J7"/>
    <mergeCell ref="D11:J11"/>
    <mergeCell ref="F20:J20"/>
    <mergeCell ref="F23:J23"/>
    <mergeCell ref="F21:J21"/>
    <mergeCell ref="F22:J22"/>
    <mergeCell ref="F19:J19"/>
    <mergeCell ref="C122:J122"/>
    <mergeCell ref="C102:J102"/>
    <mergeCell ref="C147:J147"/>
    <mergeCell ref="C165:J165"/>
    <mergeCell ref="C25:J25"/>
    <mergeCell ref="D27:J27"/>
    <mergeCell ref="D28:J28"/>
    <mergeCell ref="D30:J30"/>
    <mergeCell ref="D31:J31"/>
    <mergeCell ref="C26:J26"/>
    <mergeCell ref="D35:J35"/>
    <mergeCell ref="G36:J36"/>
    <mergeCell ref="G37:J37"/>
    <mergeCell ref="G38:J38"/>
    <mergeCell ref="G39:J39"/>
    <mergeCell ref="G40:J40"/>
    <mergeCell ref="G42:J42"/>
    <mergeCell ref="G41:J41"/>
    <mergeCell ref="G43:J43"/>
    <mergeCell ref="G44:J44"/>
    <mergeCell ref="G45:J45"/>
    <mergeCell ref="H217:J217"/>
    <mergeCell ref="H210:J210"/>
    <mergeCell ref="H200:J200"/>
    <mergeCell ref="C199:J199"/>
    <mergeCell ref="H208:J208"/>
    <mergeCell ref="H206:J206"/>
    <mergeCell ref="H204:J204"/>
    <mergeCell ref="H202:J202"/>
    <mergeCell ref="H205:J205"/>
    <mergeCell ref="H203:J203"/>
    <mergeCell ref="H214:J214"/>
    <mergeCell ref="H216:J216"/>
    <mergeCell ref="H215:J215"/>
    <mergeCell ref="H212:J212"/>
    <mergeCell ref="H211:J211"/>
    <mergeCell ref="H209:J209"/>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Václav Pastirik</dc:creator>
  <cp:keywords/>
  <dc:description/>
  <cp:lastModifiedBy>Svoboda Martin</cp:lastModifiedBy>
  <dcterms:created xsi:type="dcterms:W3CDTF">2019-03-04T13:19:45Z</dcterms:created>
  <dcterms:modified xsi:type="dcterms:W3CDTF">2019-03-04T15:43:08Z</dcterms:modified>
  <cp:category/>
  <cp:version/>
  <cp:contentType/>
  <cp:contentStatus/>
</cp:coreProperties>
</file>