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03 - VRN" sheetId="2" r:id="rId2"/>
    <sheet name="30 - SO 101 - Objekty poz..." sheetId="3" r:id="rId3"/>
    <sheet name="36 - SO 301 - Dešťová kan..." sheetId="4" r:id="rId4"/>
    <sheet name="38 - SO 431 - Objekty veř..." sheetId="5" r:id="rId5"/>
    <sheet name="39 - SO 501 - Objekty tru..." sheetId="6" r:id="rId6"/>
    <sheet name="04 - 04 - VRN" sheetId="7" r:id="rId7"/>
    <sheet name="40 - SO 102 - Objekty poz..." sheetId="8" r:id="rId8"/>
    <sheet name="46 - SO 302 - Dešťová kan..." sheetId="9" r:id="rId9"/>
    <sheet name="48 - SO 432 - Objekty veř..." sheetId="10" r:id="rId10"/>
    <sheet name="49 - SO 502 - Objekty tru..." sheetId="11" r:id="rId11"/>
  </sheets>
  <definedNames>
    <definedName name="_xlnm.Print_Area" localSheetId="0">'Rekapitulace stavby'!$D$4:$AO$36,'Rekapitulace stavby'!$C$42:$AQ$67</definedName>
    <definedName name="_xlnm._FilterDatabase" localSheetId="1" hidden="1">'03 - 03 - VRN'!$C$86:$K$99</definedName>
    <definedName name="_xlnm.Print_Area" localSheetId="1">'03 - 03 - VRN'!$C$4:$J$41,'03 - 03 - VRN'!$C$47:$J$66,'03 - 03 - VRN'!$C$72:$K$99</definedName>
    <definedName name="_xlnm._FilterDatabase" localSheetId="2" hidden="1">'30 - SO 101 - Objekty poz...'!$C$96:$K$349</definedName>
    <definedName name="_xlnm.Print_Area" localSheetId="2">'30 - SO 101 - Objekty poz...'!$C$4:$J$41,'30 - SO 101 - Objekty poz...'!$C$47:$J$76,'30 - SO 101 - Objekty poz...'!$C$82:$K$349</definedName>
    <definedName name="_xlnm._FilterDatabase" localSheetId="3" hidden="1">'36 - SO 301 - Dešťová kan...'!$C$89:$K$229</definedName>
    <definedName name="_xlnm.Print_Area" localSheetId="3">'36 - SO 301 - Dešťová kan...'!$C$4:$J$41,'36 - SO 301 - Dešťová kan...'!$C$47:$J$69,'36 - SO 301 - Dešťová kan...'!$C$75:$K$229</definedName>
    <definedName name="_xlnm._FilterDatabase" localSheetId="4" hidden="1">'38 - SO 431 - Objekty veř...'!$C$86:$K$157</definedName>
    <definedName name="_xlnm.Print_Area" localSheetId="4">'38 - SO 431 - Objekty veř...'!$C$4:$J$41,'38 - SO 431 - Objekty veř...'!$C$47:$J$66,'38 - SO 431 - Objekty veř...'!$C$72:$K$157</definedName>
    <definedName name="_xlnm._FilterDatabase" localSheetId="5" hidden="1">'39 - SO 501 - Objekty tru...'!$C$90:$K$107</definedName>
    <definedName name="_xlnm.Print_Area" localSheetId="5">'39 - SO 501 - Objekty tru...'!$C$4:$J$41,'39 - SO 501 - Objekty tru...'!$C$47:$J$70,'39 - SO 501 - Objekty tru...'!$C$76:$K$107</definedName>
    <definedName name="_xlnm._FilterDatabase" localSheetId="6" hidden="1">'04 - 04 - VRN'!$C$86:$K$99</definedName>
    <definedName name="_xlnm.Print_Area" localSheetId="6">'04 - 04 - VRN'!$C$4:$J$41,'04 - 04 - VRN'!$C$47:$J$66,'04 - 04 - VRN'!$C$72:$K$99</definedName>
    <definedName name="_xlnm._FilterDatabase" localSheetId="7" hidden="1">'40 - SO 102 - Objekty poz...'!$C$96:$K$338</definedName>
    <definedName name="_xlnm.Print_Area" localSheetId="7">'40 - SO 102 - Objekty poz...'!$C$4:$J$41,'40 - SO 102 - Objekty poz...'!$C$47:$J$76,'40 - SO 102 - Objekty poz...'!$C$82:$K$338</definedName>
    <definedName name="_xlnm._FilterDatabase" localSheetId="8" hidden="1">'46 - SO 302 - Dešťová kan...'!$C$88:$K$203</definedName>
    <definedName name="_xlnm.Print_Area" localSheetId="8">'46 - SO 302 - Dešťová kan...'!$C$4:$J$41,'46 - SO 302 - Dešťová kan...'!$C$47:$J$68,'46 - SO 302 - Dešťová kan...'!$C$74:$K$203</definedName>
    <definedName name="_xlnm._FilterDatabase" localSheetId="9" hidden="1">'48 - SO 432 - Objekty veř...'!$C$86:$K$151</definedName>
    <definedName name="_xlnm.Print_Area" localSheetId="9">'48 - SO 432 - Objekty veř...'!$C$4:$J$41,'48 - SO 432 - Objekty veř...'!$C$47:$J$66,'48 - SO 432 - Objekty veř...'!$C$72:$K$151</definedName>
    <definedName name="_xlnm._FilterDatabase" localSheetId="10" hidden="1">'49 - SO 502 - Objekty tru...'!$C$90:$K$107</definedName>
    <definedName name="_xlnm.Print_Area" localSheetId="10">'49 - SO 502 - Objekty tru...'!$C$4:$J$41,'49 - SO 502 - Objekty tru...'!$C$47:$J$70,'49 - SO 502 - Objekty tru...'!$C$76:$K$107</definedName>
    <definedName name="_xlnm.Print_Titles" localSheetId="0">'Rekapitulace stavby'!$52:$52</definedName>
    <definedName name="_xlnm.Print_Titles" localSheetId="1">'03 - 03 - VRN'!$86:$86</definedName>
    <definedName name="_xlnm.Print_Titles" localSheetId="2">'30 - SO 101 - Objekty poz...'!$96:$96</definedName>
    <definedName name="_xlnm.Print_Titles" localSheetId="3">'36 - SO 301 - Dešťová kan...'!$89:$89</definedName>
    <definedName name="_xlnm.Print_Titles" localSheetId="4">'38 - SO 431 - Objekty veř...'!$86:$86</definedName>
    <definedName name="_xlnm.Print_Titles" localSheetId="5">'39 - SO 501 - Objekty tru...'!$90:$90</definedName>
    <definedName name="_xlnm.Print_Titles" localSheetId="6">'04 - 04 - VRN'!$86:$86</definedName>
    <definedName name="_xlnm.Print_Titles" localSheetId="7">'40 - SO 102 - Objekty poz...'!$96:$96</definedName>
    <definedName name="_xlnm.Print_Titles" localSheetId="8">'46 - SO 302 - Dešťová kan...'!$88:$88</definedName>
    <definedName name="_xlnm.Print_Titles" localSheetId="9">'48 - SO 432 - Objekty veř...'!$86:$86</definedName>
    <definedName name="_xlnm.Print_Titles" localSheetId="10">'49 - SO 502 - Objekty tru...'!$90:$90</definedName>
  </definedNames>
  <calcPr fullCalcOnLoad="1"/>
</workbook>
</file>

<file path=xl/sharedStrings.xml><?xml version="1.0" encoding="utf-8"?>
<sst xmlns="http://schemas.openxmlformats.org/spreadsheetml/2006/main" count="12691" uniqueCount="1477">
  <si>
    <t>Export Komplet</t>
  </si>
  <si>
    <t/>
  </si>
  <si>
    <t>2.0</t>
  </si>
  <si>
    <t>ZAMOK</t>
  </si>
  <si>
    <t>False</t>
  </si>
  <si>
    <t>{46e132d8-9fda-438f-adb8-9afd0223ea6e}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</si>
  <si>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</si>
  <si>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</si>
  <si>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</si>
  <si>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</si>
  <si>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</si>
  <si>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</si>
  <si>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</si>
  <si>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</si>
  <si>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Y244A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</si>
  <si>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</si>
  <si>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</si>
  <si>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Sídliště Spáleniště - III. a IV. etapa</t>
  </si>
  <si>
    <t>KSO:</t>
  </si>
  <si>
    <t>CC-CZ:</t>
  </si>
  <si>
    <t>Místo:</t>
  </si>
  <si>
    <t xml:space="preserve"> Cheb</t>
  </si>
  <si>
    <t>Datum:</t>
  </si>
  <si>
    <t>28. 1. 2019</t>
  </si>
  <si>
    <t>Zadavatel:</t>
  </si>
  <si>
    <t>IČ:</t>
  </si>
  <si>
    <t xml:space="preserve"> Město Cheb</t>
  </si>
  <si>
    <t>DIČ:</t>
  </si>
  <si>
    <t>Uchazeč:</t>
  </si>
  <si>
    <t>Vyplň údaj</t>
  </si>
  <si>
    <t>Projektant:</t>
  </si>
  <si>
    <t xml:space="preserve"> Bc.Pašava Michal</t>
  </si>
  <si>
    <t>Zpracovatel: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</si>
  <si>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</si>
  <si>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</si>
  <si>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</si>
  <si>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</si>
  <si>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</si>
  <si>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</si>
  <si>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</si>
  <si>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</si>
  <si>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</si>
  <si>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</si>
  <si>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</si>
  <si>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</si>
  <si>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</si>
  <si>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</si>
  <si>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</si>
  <si>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</si>
  <si>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</si>
  <si>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</si>
  <si>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</si>
  <si>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</si>
  <si>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</si>
  <si>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</si>
  <si>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</si>
  <si>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</si>
  <si>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</si>
  <si>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</si>
  <si>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</si>
  <si>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</si>
  <si>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</si>
  <si>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</si>
  <si>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</si>
  <si>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</si>
  <si>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</si>
  <si>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</si>
  <si>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</si>
  <si>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</si>
  <si>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</si>
  <si>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</si>
  <si>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</si>
  <si>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</si>
  <si>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</si>
  <si>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3</t>
  </si>
  <si>
    <t>III.etapa</t>
  </si>
  <si>
    <t>STA</t>
  </si>
  <si>
    <t>1</t>
  </si>
  <si>
    <t>{bbfa69c0-9828-496b-93a2-3127204d4aa3}</t>
  </si>
  <si>
    <t>2</t>
  </si>
  <si>
    <t>/</t>
  </si>
  <si>
    <t>03</t>
  </si>
  <si>
    <t>03 - VRN</t>
  </si>
  <si>
    <t>Soupis</t>
  </si>
  <si>
    <t>{ed79877e-738f-4d70-8a38-c8cf02ddc21e}</t>
  </si>
  <si>
    <t>30</t>
  </si>
  <si>
    <t>SO 101 - Objekty pozemních komunikací</t>
  </si>
  <si>
    <t>{5e5a6ef3-ad99-400d-b824-973bd361afb1}</t>
  </si>
  <si>
    <t>36</t>
  </si>
  <si>
    <t>SO 301 - Dešťová kanalizace</t>
  </si>
  <si>
    <t>{a7617d51-3ba4-49e4-9340-4309271be93b}</t>
  </si>
  <si>
    <t>38</t>
  </si>
  <si>
    <t>SO 431 - Objekty veřejného osvětlení</t>
  </si>
  <si>
    <t>{fe07510b-4635-4810-ab4b-214f1a457d71}</t>
  </si>
  <si>
    <t>39</t>
  </si>
  <si>
    <t>SO 501 - Objekty trubního vedení</t>
  </si>
  <si>
    <t>{0e6fd7ec-67a4-494b-90ef-e8f1723c9f3d}</t>
  </si>
  <si>
    <t>4</t>
  </si>
  <si>
    <t>IV.etapa</t>
  </si>
  <si>
    <t>{91cd3c82-999b-4cba-b54d-c27aa3b46679}</t>
  </si>
  <si>
    <t>04</t>
  </si>
  <si>
    <t>04 - VRN</t>
  </si>
  <si>
    <t>{1eec8d77-a58b-413b-b11e-2c7cf3cd584d}</t>
  </si>
  <si>
    <t>40</t>
  </si>
  <si>
    <t>SO 102 - Objekty pozemních komunikací</t>
  </si>
  <si>
    <t>{2af6a88a-c053-45e3-9a0f-cc6f4acbfab7}</t>
  </si>
  <si>
    <t>46</t>
  </si>
  <si>
    <t>SO 302 - Dešťová kanalizace</t>
  </si>
  <si>
    <t>{39fd9b88-67f6-4677-8fbe-602851be04db}</t>
  </si>
  <si>
    <t>48</t>
  </si>
  <si>
    <t>SO 432 - Objekty veřejného osvětlení</t>
  </si>
  <si>
    <t>{ba54608d-b3cb-49d3-8091-89cf2358d9e9}</t>
  </si>
  <si>
    <t>49</t>
  </si>
  <si>
    <t>SO 502 - Objekty trubního vedení</t>
  </si>
  <si>
    <t>{cc421472-9fbb-475b-ad05-3b34c40f8e77}</t>
  </si>
  <si>
    <t>KRYCÍ LIST SOUPISU PRACÍ</t>
  </si>
  <si>
    <t>Objekt:</t>
  </si>
  <si>
    <t>3 - III.etapa</t>
  </si>
  <si>
    <t>Soupis:</t>
  </si>
  <si>
    <t>03 - 03 - VRN</t>
  </si>
  <si>
    <t xml:space="preserve"> Milan Hájek</t>
  </si>
  <si>
    <t>REKAPITULACE ČLENĚNÍ SOUPISU PRACÍ</t>
  </si>
  <si>
    <t>Kód dílu - Popis</t>
  </si>
  <si>
    <t>Cena celkem [CZK]</t>
  </si>
  <si>
    <t>Náklady ze soupisu prací</t>
  </si>
  <si>
    <t>-1</t>
  </si>
  <si>
    <t>OST -  Ostatní</t>
  </si>
  <si>
    <t xml:space="preserve">    VRN - 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</si>
  <si>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</si>
  <si>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</si>
  <si>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</si>
  <si>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</si>
  <si>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</si>
  <si>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</si>
  <si>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</si>
  <si>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</si>
  <si>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</si>
  <si>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</si>
  <si>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</si>
  <si>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</si>
  <si>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</si>
  <si>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</si>
  <si>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 xml:space="preserve"> Ostatní</t>
  </si>
  <si>
    <t>ROZPOCET</t>
  </si>
  <si>
    <t>VRN</t>
  </si>
  <si>
    <t xml:space="preserve"> Vedlejší rozpočtové náklady</t>
  </si>
  <si>
    <t>5</t>
  </si>
  <si>
    <t>K</t>
  </si>
  <si>
    <t>999-VRN-1</t>
  </si>
  <si>
    <t>geodetické práce před výstavbou</t>
  </si>
  <si>
    <t>kus</t>
  </si>
  <si>
    <t>-196984200</t>
  </si>
  <si>
    <t>13</t>
  </si>
  <si>
    <t>999-VRN-10</t>
  </si>
  <si>
    <t>Geolog (geotechnik) - posouzení únosnosti zemní pláně</t>
  </si>
  <si>
    <t>1024</t>
  </si>
  <si>
    <t>-1895283425</t>
  </si>
  <si>
    <t>999-VRN-2</t>
  </si>
  <si>
    <t>geodetické práce při provádění stavby</t>
  </si>
  <si>
    <t>-1138984789</t>
  </si>
  <si>
    <t>999-VRN-3</t>
  </si>
  <si>
    <t>Geodetické práce po výstavbě</t>
  </si>
  <si>
    <t>-1379080284</t>
  </si>
  <si>
    <t>999-VRN-4</t>
  </si>
  <si>
    <t>Dokumentace skutečného provedení 3 paré</t>
  </si>
  <si>
    <t>-619651691</t>
  </si>
  <si>
    <t>999-VRN-5</t>
  </si>
  <si>
    <t>Zřízení staveniště, náklady na umístění stavební buňky, WC a oplocení staveniště</t>
  </si>
  <si>
    <t>-366711138</t>
  </si>
  <si>
    <t>6</t>
  </si>
  <si>
    <t>999-VRN-6</t>
  </si>
  <si>
    <t>Dopravní značení na staveništi, zajištění PDZ po dobu rekonstrukce</t>
  </si>
  <si>
    <t>1803845163</t>
  </si>
  <si>
    <t>7</t>
  </si>
  <si>
    <t>999-VRN-7</t>
  </si>
  <si>
    <t>Zajištění povolení zvláštního užívání komunikace</t>
  </si>
  <si>
    <t>1963182807</t>
  </si>
  <si>
    <t>8</t>
  </si>
  <si>
    <t>999-VRN-8</t>
  </si>
  <si>
    <t>Informační tabule s údaji o stavbě</t>
  </si>
  <si>
    <t>1015958686</t>
  </si>
  <si>
    <t>11</t>
  </si>
  <si>
    <t>043134000</t>
  </si>
  <si>
    <t>Zkoušky zatěžovací</t>
  </si>
  <si>
    <t>290875594</t>
  </si>
  <si>
    <t>30 - SO 101 - Objekty pozemních komunikací</t>
  </si>
  <si>
    <t>HSV -  Práce a dodávky HSV</t>
  </si>
  <si>
    <t xml:space="preserve">    1 -  Zemní práce</t>
  </si>
  <si>
    <t xml:space="preserve">    2 -  Zakládání</t>
  </si>
  <si>
    <t xml:space="preserve">    5 - Komunikace pozemní</t>
  </si>
  <si>
    <t xml:space="preserve">    8 -  Trubní vedení</t>
  </si>
  <si>
    <t xml:space="preserve">    9 -  Ostatní konstrukce a práce, bourání</t>
  </si>
  <si>
    <t xml:space="preserve">    997 -  Přesun sutě</t>
  </si>
  <si>
    <t xml:space="preserve">    998 -  Přesun hmot</t>
  </si>
  <si>
    <t>PSV - Práce a dodávky PSV</t>
  </si>
  <si>
    <t xml:space="preserve">    711 - Izolace proti vodě, vlhkosti a plynům</t>
  </si>
  <si>
    <t>M -  Práce a dodávky M</t>
  </si>
  <si>
    <t xml:space="preserve">    21-M -  Elektromontáže</t>
  </si>
  <si>
    <t>HSV</t>
  </si>
  <si>
    <t xml:space="preserve"> Práce a dodávky HSV</t>
  </si>
  <si>
    <t xml:space="preserve"> Zemní práce</t>
  </si>
  <si>
    <t>112201112</t>
  </si>
  <si>
    <t>Odstranění pařezů D do 0,3 m v rovině a svahu 1:5 s odklizením do 20 m a zasypáním jámy</t>
  </si>
  <si>
    <t>495653963</t>
  </si>
  <si>
    <t>112251211</t>
  </si>
  <si>
    <t>Odstranění pařezů rovině nebo na svahu do 1:5 odfrézováním do hloubky 0,2 m</t>
  </si>
  <si>
    <t>m2</t>
  </si>
  <si>
    <t>CS ÚRS 2019 01</t>
  </si>
  <si>
    <t>1003926076</t>
  </si>
  <si>
    <t>VV</t>
  </si>
  <si>
    <t>0,4*0,4*14</t>
  </si>
  <si>
    <t>113107223</t>
  </si>
  <si>
    <t>Odstranění podkladu z kameniva drceného tl 300 mm strojně pl přes 200 m2</t>
  </si>
  <si>
    <t>-1150936518</t>
  </si>
  <si>
    <t>1012 "stávající podkladní vrstvy</t>
  </si>
  <si>
    <t>Struktura výpočtu: změřeno v digitální verzi PD funkcí na měření ploch</t>
  </si>
  <si>
    <t>Součet</t>
  </si>
  <si>
    <t>113107224</t>
  </si>
  <si>
    <t>Odstranění podkladu z kameniva drceného tl 400 mm strojně pl přes 200 m2</t>
  </si>
  <si>
    <t>-587735788</t>
  </si>
  <si>
    <t>1002 "stávající podkladní vrstvy</t>
  </si>
  <si>
    <t>113107242</t>
  </si>
  <si>
    <t>Odstranění podkladu živičného tl 100 mm strojně pl přes 200 m2</t>
  </si>
  <si>
    <t>-160872737</t>
  </si>
  <si>
    <t>1012 "chodník stávající</t>
  </si>
  <si>
    <t>113154113</t>
  </si>
  <si>
    <t>Frézování živičného krytu tl 50 mm pruh š 0,5 m pl do 500 m2 bez překážek v trase</t>
  </si>
  <si>
    <t>176582891</t>
  </si>
  <si>
    <t>1002 "vozovka asf.stávající</t>
  </si>
  <si>
    <t>15 "pracovní spára</t>
  </si>
  <si>
    <t>6 "asfaltová zálivka</t>
  </si>
  <si>
    <t>113154224</t>
  </si>
  <si>
    <t>Frézování živičného krytu tl 100 mm pruh š 1 m pl do 1000 m2 bez překážek v trase</t>
  </si>
  <si>
    <t>768812115</t>
  </si>
  <si>
    <t>113201111</t>
  </si>
  <si>
    <t>Vytrhání obrub chodníkových ležatých</t>
  </si>
  <si>
    <t>m</t>
  </si>
  <si>
    <t>1210219047</t>
  </si>
  <si>
    <t>545 "obruba chodníková</t>
  </si>
  <si>
    <t>Struktura výpočtu: změřeno v digitální verzi PD funkcí měření vzdálenosti (délka)</t>
  </si>
  <si>
    <t>9</t>
  </si>
  <si>
    <t>113201112</t>
  </si>
  <si>
    <t>Vytrhání obrub silničních ležatých</t>
  </si>
  <si>
    <t>1086824436</t>
  </si>
  <si>
    <t>331 "obruba silniční</t>
  </si>
  <si>
    <t>10</t>
  </si>
  <si>
    <t>121101101</t>
  </si>
  <si>
    <t>Sejmutí ornice s přemístěním na vzdálenost do 50 m</t>
  </si>
  <si>
    <t>m3</t>
  </si>
  <si>
    <t>-1976830500</t>
  </si>
  <si>
    <t>570*0,1 "ornice</t>
  </si>
  <si>
    <t>122201102</t>
  </si>
  <si>
    <t>Odkopávky a prokopávky nezapažené v hornině tř. 3 objem do 1000 m3</t>
  </si>
  <si>
    <t>-1355786830</t>
  </si>
  <si>
    <t>(2411-2014)*0,3</t>
  </si>
  <si>
    <t>88</t>
  </si>
  <si>
    <t>335848367</t>
  </si>
  <si>
    <t>1397*0,25 "sanace pláně</t>
  </si>
  <si>
    <t>12</t>
  </si>
  <si>
    <t>132201101</t>
  </si>
  <si>
    <t>Hloubení rýh š do 600 mm v hornině tř. 3 objemu do 100 m3</t>
  </si>
  <si>
    <t>804989219</t>
  </si>
  <si>
    <t>124*0,3*0,4 "drenáž</t>
  </si>
  <si>
    <t>161101101</t>
  </si>
  <si>
    <t>Svislé přemístění výkopku z horniny tř. 1 až 4 hl výkopu do 2,5 m</t>
  </si>
  <si>
    <t>1519869150</t>
  </si>
  <si>
    <t>119,1+14,88</t>
  </si>
  <si>
    <t>14</t>
  </si>
  <si>
    <t>162301422</t>
  </si>
  <si>
    <t>Vodorovné přemístění pařezů do 5 km D do 500 mm</t>
  </si>
  <si>
    <t>1563566411</t>
  </si>
  <si>
    <t>162301922</t>
  </si>
  <si>
    <t>Příplatek k vodorovnému přemístění pařezů D 500 mm ZKD 5 km</t>
  </si>
  <si>
    <t>-1992898675</t>
  </si>
  <si>
    <t>16</t>
  </si>
  <si>
    <t>162701105</t>
  </si>
  <si>
    <t>Vodorovné přemístění do 10000 m výkopku/sypaniny z horniny tř. 1 až 4</t>
  </si>
  <si>
    <t>392788994</t>
  </si>
  <si>
    <t>17</t>
  </si>
  <si>
    <t>171201201</t>
  </si>
  <si>
    <t>Uložení sypaniny na skládky</t>
  </si>
  <si>
    <t>1794572355</t>
  </si>
  <si>
    <t>18</t>
  </si>
  <si>
    <t>171201211</t>
  </si>
  <si>
    <t>Poplatek za uložení odpadu ze sypaniny na skládce (skládkovné)</t>
  </si>
  <si>
    <t>t</t>
  </si>
  <si>
    <t>263694537</t>
  </si>
  <si>
    <t>483,23*2 "Přepočtené koeficientem množství</t>
  </si>
  <si>
    <t>19</t>
  </si>
  <si>
    <t>181411131</t>
  </si>
  <si>
    <t>Založení parkového trávníku výsevem plochy do 1000 m2 v rovině a ve svahu do 1:5</t>
  </si>
  <si>
    <t>-436892907</t>
  </si>
  <si>
    <t>600 "trávník</t>
  </si>
  <si>
    <t>20</t>
  </si>
  <si>
    <t>M</t>
  </si>
  <si>
    <t>005724100</t>
  </si>
  <si>
    <t>osivo směs travní parková</t>
  </si>
  <si>
    <t>kg</t>
  </si>
  <si>
    <t>294921647</t>
  </si>
  <si>
    <t>600*0,015 "Přepočtené koeficientem množství</t>
  </si>
  <si>
    <t>181951101</t>
  </si>
  <si>
    <t>Úprava pláně v hornině tř. 1 až 4 bez zhutnění</t>
  </si>
  <si>
    <t>1959242474</t>
  </si>
  <si>
    <t>22</t>
  </si>
  <si>
    <t>181951102</t>
  </si>
  <si>
    <t>Úprava pláně v hornině tř. 1 až 4 se zhutněním</t>
  </si>
  <si>
    <t>-439233160</t>
  </si>
  <si>
    <t>590 "komunikace asfalt</t>
  </si>
  <si>
    <t>710 "parkoviště bet.dlažba tl.8 cm</t>
  </si>
  <si>
    <t>13 "parkoviště asfalt</t>
  </si>
  <si>
    <t>84 "chodníkový přejezd bet.dlažba tl.8 cm</t>
  </si>
  <si>
    <t>960 "chodník bet.dlažba tl.6 cm</t>
  </si>
  <si>
    <t>54 "varovný a signální pás</t>
  </si>
  <si>
    <t>23</t>
  </si>
  <si>
    <t>182301121</t>
  </si>
  <si>
    <t>Rozprostření ornice pl do 500 m2 ve svahu přes 1:5 tl vrstvy do 100 mm</t>
  </si>
  <si>
    <t>500728310</t>
  </si>
  <si>
    <t>24</t>
  </si>
  <si>
    <t>103211000</t>
  </si>
  <si>
    <t>zahradní substrát pro výsadbu VL</t>
  </si>
  <si>
    <t>-2029577205</t>
  </si>
  <si>
    <t>600*0,1 "Přepočtené koeficientem množství</t>
  </si>
  <si>
    <t>25</t>
  </si>
  <si>
    <t>183101214</t>
  </si>
  <si>
    <t>Jamky pro výsadbu s výměnou 50 % půdy zeminy tř 1 až 4 objem do 0,125 m3 v rovině a svahu do 1:5</t>
  </si>
  <si>
    <t>-361569383</t>
  </si>
  <si>
    <t>26</t>
  </si>
  <si>
    <t>10371500</t>
  </si>
  <si>
    <t>substrát pro trávníky VL</t>
  </si>
  <si>
    <t>1351026587</t>
  </si>
  <si>
    <t>27</t>
  </si>
  <si>
    <t>184201112</t>
  </si>
  <si>
    <t>Výsadba stromu bez balu do jamky výška kmene do 2,5 m v rovině a svahu do 1:5</t>
  </si>
  <si>
    <t>-289437255</t>
  </si>
  <si>
    <t>28</t>
  </si>
  <si>
    <t>001.R1</t>
  </si>
  <si>
    <t>Sakura (prunus serrulata) tl. min. 16-18 cm vč. následné péče po dobu 5 let</t>
  </si>
  <si>
    <t>-700511812</t>
  </si>
  <si>
    <t>29</t>
  </si>
  <si>
    <t>184215132</t>
  </si>
  <si>
    <t>Ukotvení kmene dřevin třemi kůly D do 0,1 m délky do 2 m</t>
  </si>
  <si>
    <t>595068902</t>
  </si>
  <si>
    <t>05217108</t>
  </si>
  <si>
    <t>tyče dřevěné v kůře D 80mm dl 6m</t>
  </si>
  <si>
    <t>1007959727</t>
  </si>
  <si>
    <t>12*2*3*0,005</t>
  </si>
  <si>
    <t>31</t>
  </si>
  <si>
    <t>184215411</t>
  </si>
  <si>
    <t>Zhotovení závlahové mísy dřevin D do 0,5 m v rovině nebo na svahu do 1:5</t>
  </si>
  <si>
    <t>-311214502</t>
  </si>
  <si>
    <t>32</t>
  </si>
  <si>
    <t>58331201</t>
  </si>
  <si>
    <t>štěrkopísek netříděný</t>
  </si>
  <si>
    <t>496798096</t>
  </si>
  <si>
    <t>33</t>
  </si>
  <si>
    <t>184501121</t>
  </si>
  <si>
    <t>Zhotovení obalu z juty v jedné vrstvě v rovině a svahu do 1:5</t>
  </si>
  <si>
    <t>-47687337</t>
  </si>
  <si>
    <t>12*2</t>
  </si>
  <si>
    <t xml:space="preserve"> Zakládání</t>
  </si>
  <si>
    <t>34</t>
  </si>
  <si>
    <t>211561111</t>
  </si>
  <si>
    <t>Výplň odvodňovacích žeber nebo trativodů kamenivem hrubým drceným frakce 4 až 16 mm</t>
  </si>
  <si>
    <t>-1287730304</t>
  </si>
  <si>
    <t>35</t>
  </si>
  <si>
    <t>211971110</t>
  </si>
  <si>
    <t>Zřízení opláštění žeber nebo trativodů geotextilií v rýze nebo zářezu sklonu do 1:2</t>
  </si>
  <si>
    <t>867064781</t>
  </si>
  <si>
    <t>124*0,3*4 "drenáž</t>
  </si>
  <si>
    <t>69311172</t>
  </si>
  <si>
    <t>textilie ÚV stabilizace 300 g/m2 do š 8,8 m</t>
  </si>
  <si>
    <t>-804686373</t>
  </si>
  <si>
    <t>148,8*1,1 "Přepočtené koeficientem množství</t>
  </si>
  <si>
    <t>37</t>
  </si>
  <si>
    <t>212755214</t>
  </si>
  <si>
    <t>Trativody z drenážních trubek plastových flexibilních D 100 mm bez lože</t>
  </si>
  <si>
    <t>-1959775082</t>
  </si>
  <si>
    <t>124 "drenáž</t>
  </si>
  <si>
    <t>Komunikace pozemní</t>
  </si>
  <si>
    <t>564211111</t>
  </si>
  <si>
    <t>Podklad nebo podsyp ze štěrkopísku ŠP tl 50 mm</t>
  </si>
  <si>
    <t>CS ÚRS 2018 01</t>
  </si>
  <si>
    <t>-406607636</t>
  </si>
  <si>
    <t>590 "komunikace asfalt - sanace pláně</t>
  </si>
  <si>
    <t>710 "parkoviště bet.dlažba tl.8 cm - sanace pláně</t>
  </si>
  <si>
    <t>13 "parkoviště asfalt - sanace pláně</t>
  </si>
  <si>
    <t>84 "chodníkový přejezd bet.dlažba tl.8 cm - sanace pláně</t>
  </si>
  <si>
    <t>564761111</t>
  </si>
  <si>
    <t>Podklad z kameniva hrubého drceného vel. 32-63 mm tl 200 mm</t>
  </si>
  <si>
    <t>-837320509</t>
  </si>
  <si>
    <t>564851111</t>
  </si>
  <si>
    <t>Podklad ze štěrkodrtě ŠD tl 150 mm</t>
  </si>
  <si>
    <t>-896526393</t>
  </si>
  <si>
    <t>41</t>
  </si>
  <si>
    <t>564861111</t>
  </si>
  <si>
    <t>Podklad ze štěrkodrtě ŠD tl 200 mm</t>
  </si>
  <si>
    <t>489584035</t>
  </si>
  <si>
    <t>42</t>
  </si>
  <si>
    <t>565165111</t>
  </si>
  <si>
    <t>Asfaltový beton vrstva podkladní ACP 16 (obalované kamenivo OKS) tl 80 mm š do 3 m</t>
  </si>
  <si>
    <t>-1593856781</t>
  </si>
  <si>
    <t>43</t>
  </si>
  <si>
    <t>572131111</t>
  </si>
  <si>
    <t>Vyrovnání povrchu asfaltovou zálivkou</t>
  </si>
  <si>
    <t>-1812721423</t>
  </si>
  <si>
    <t>44</t>
  </si>
  <si>
    <t>573111113</t>
  </si>
  <si>
    <t>Postřik živičný infiltrační s posypem z asfaltu množství 1,5 kg/m2</t>
  </si>
  <si>
    <t>-1024618672</t>
  </si>
  <si>
    <t>45</t>
  </si>
  <si>
    <t>573211112</t>
  </si>
  <si>
    <t>Postřik živičný spojovací z asfaltu v množství 0,70 kg/m2</t>
  </si>
  <si>
    <t>1993485605</t>
  </si>
  <si>
    <t>577134111</t>
  </si>
  <si>
    <t>Asfaltový beton vrstva obrusná ACO 11 (ABS) tř. I tl 40 mm š do 3 m z nemodifikovaného asfaltu</t>
  </si>
  <si>
    <t>-911595029</t>
  </si>
  <si>
    <t>47</t>
  </si>
  <si>
    <t>577144111</t>
  </si>
  <si>
    <t>Asfaltový beton vrstva obrusná ACO 11 (ABS) tř. I tl 50 mm š do 3 m z nemodifikovaného asfaltu</t>
  </si>
  <si>
    <t>-1692111640</t>
  </si>
  <si>
    <t>596211110</t>
  </si>
  <si>
    <t>Kladení zámkové dlažby komunikací pro pěší tl 60 mm skupiny A</t>
  </si>
  <si>
    <t>1238802647</t>
  </si>
  <si>
    <t>592453080</t>
  </si>
  <si>
    <t>dlažba 20 x 10 x 6 cm přírodní</t>
  </si>
  <si>
    <t>-1309585539</t>
  </si>
  <si>
    <t>960*1,03 "Přepočtené koeficientem množství</t>
  </si>
  <si>
    <t>50</t>
  </si>
  <si>
    <t>592452670</t>
  </si>
  <si>
    <t>dlažba reliéfní 20 x 10 x 6 cm</t>
  </si>
  <si>
    <t>-486439452</t>
  </si>
  <si>
    <t>54*1,03 "Přepočtené koeficientem množství</t>
  </si>
  <si>
    <t>51</t>
  </si>
  <si>
    <t>596212210</t>
  </si>
  <si>
    <t>Kladení zámkové dlažby pozemních komunikací tl 80 mm skupiny A</t>
  </si>
  <si>
    <t>462379862</t>
  </si>
  <si>
    <t>52</t>
  </si>
  <si>
    <t>592453170</t>
  </si>
  <si>
    <t>dlažba 20x20x8 cm přírodní</t>
  </si>
  <si>
    <t>-948712743</t>
  </si>
  <si>
    <t>53</t>
  </si>
  <si>
    <t>59245005</t>
  </si>
  <si>
    <t>dlažba skladebná betonová 20x10x8 cm barevná</t>
  </si>
  <si>
    <t>-1642736265</t>
  </si>
  <si>
    <t xml:space="preserve"> Trubní vedení</t>
  </si>
  <si>
    <t>54</t>
  </si>
  <si>
    <t>871-02</t>
  </si>
  <si>
    <t>Bourání uičních vpustí</t>
  </si>
  <si>
    <t>870633809</t>
  </si>
  <si>
    <t xml:space="preserve"> Ostatní konstrukce a práce, bourání</t>
  </si>
  <si>
    <t>55</t>
  </si>
  <si>
    <t>914111111</t>
  </si>
  <si>
    <t>Montáž svislé dopravní značky do velikosti 1 m2 objímkami na sloupek nebo konzolu</t>
  </si>
  <si>
    <t>-2013504046</t>
  </si>
  <si>
    <t>56</t>
  </si>
  <si>
    <t>404442570</t>
  </si>
  <si>
    <t>značka svislá - IP12</t>
  </si>
  <si>
    <t>1305085596</t>
  </si>
  <si>
    <t>57</t>
  </si>
  <si>
    <t>404442030</t>
  </si>
  <si>
    <t>značka svislá - IP4b</t>
  </si>
  <si>
    <t>-1727058415</t>
  </si>
  <si>
    <t>58</t>
  </si>
  <si>
    <t>404442031.1</t>
  </si>
  <si>
    <t>značka svislá - IZ8a</t>
  </si>
  <si>
    <t>552140238</t>
  </si>
  <si>
    <t>59</t>
  </si>
  <si>
    <t>404442604</t>
  </si>
  <si>
    <t>značka svislá - B2</t>
  </si>
  <si>
    <t>1848696002</t>
  </si>
  <si>
    <t>60</t>
  </si>
  <si>
    <t>404442605</t>
  </si>
  <si>
    <t>značka svislá - B24b</t>
  </si>
  <si>
    <t>-1330709265</t>
  </si>
  <si>
    <t>61</t>
  </si>
  <si>
    <t>914511112</t>
  </si>
  <si>
    <t>Montáž sloupku dopravních značek délky do 3,5 m s betonovým základem a patkou</t>
  </si>
  <si>
    <t>-280355682</t>
  </si>
  <si>
    <t>62</t>
  </si>
  <si>
    <t>404452250</t>
  </si>
  <si>
    <t>sloupek Zn 60 - 350</t>
  </si>
  <si>
    <t>-782351304</t>
  </si>
  <si>
    <t>63</t>
  </si>
  <si>
    <t>404452400</t>
  </si>
  <si>
    <t>patka hliníková HP 60</t>
  </si>
  <si>
    <t>-694140764</t>
  </si>
  <si>
    <t>64</t>
  </si>
  <si>
    <t>404452530</t>
  </si>
  <si>
    <t>víčko plastové na sloupek 60</t>
  </si>
  <si>
    <t>1901906411</t>
  </si>
  <si>
    <t>65</t>
  </si>
  <si>
    <t>404452560</t>
  </si>
  <si>
    <t>upínací svorka na sloupek US 60</t>
  </si>
  <si>
    <t>-1904511462</t>
  </si>
  <si>
    <t>66</t>
  </si>
  <si>
    <t>915231111</t>
  </si>
  <si>
    <t>Vodorovné dopravní značení přechody pro chodce, šipky, symboly bílý plast</t>
  </si>
  <si>
    <t>-2094996015</t>
  </si>
  <si>
    <t>1,5*1,5*2 "inv</t>
  </si>
  <si>
    <t>67</t>
  </si>
  <si>
    <t>915621111</t>
  </si>
  <si>
    <t>Předznačení vodorovného plošného značení</t>
  </si>
  <si>
    <t>-437203613</t>
  </si>
  <si>
    <t>68</t>
  </si>
  <si>
    <t>916-11</t>
  </si>
  <si>
    <t>Demontáž stávající SDZ vč.sloupku a patky</t>
  </si>
  <si>
    <t>385580137</t>
  </si>
  <si>
    <t>69</t>
  </si>
  <si>
    <t>916131213</t>
  </si>
  <si>
    <t>Osazení silničního obrubníku betonového stojatého s boční opěrou do lože z betonu prostého</t>
  </si>
  <si>
    <t>1639576249</t>
  </si>
  <si>
    <t>349+69+18</t>
  </si>
  <si>
    <t>70</t>
  </si>
  <si>
    <t>59217023</t>
  </si>
  <si>
    <t>obrubník betonový silniční 100x15x25cm</t>
  </si>
  <si>
    <t>419819182</t>
  </si>
  <si>
    <t>349*1,02 "Přepočtené koeficientem množství</t>
  </si>
  <si>
    <t>71</t>
  </si>
  <si>
    <t>59217029</t>
  </si>
  <si>
    <t>obrubník betonový silniční nájezdový 100x15x15 cm</t>
  </si>
  <si>
    <t>-191041366</t>
  </si>
  <si>
    <t>69*1,02 "Přepočtené koeficientem množství</t>
  </si>
  <si>
    <t>72</t>
  </si>
  <si>
    <t>59217030</t>
  </si>
  <si>
    <t>obrubník betonový silniční přechodový 100x15x15-25 cm</t>
  </si>
  <si>
    <t>137889347</t>
  </si>
  <si>
    <t>18*1,02 "Přepočtené koeficientem množství</t>
  </si>
  <si>
    <t>73</t>
  </si>
  <si>
    <t>916331112</t>
  </si>
  <si>
    <t>Osazení zahradního obrubníku betonového do lože z betonu s boční opěrou</t>
  </si>
  <si>
    <t>309288031</t>
  </si>
  <si>
    <t>74</t>
  </si>
  <si>
    <t>59217008</t>
  </si>
  <si>
    <t>obrubník betonový 100x8x20cm</t>
  </si>
  <si>
    <t>-1889596396</t>
  </si>
  <si>
    <t>810*1,02 "Přepočtené koeficientem množství</t>
  </si>
  <si>
    <t>75</t>
  </si>
  <si>
    <t>919121111</t>
  </si>
  <si>
    <t>Těsnění spár zálivkou za studena pro komůrky š 10 mm hl 20 mm s těsnicím profilem</t>
  </si>
  <si>
    <t>-514207079</t>
  </si>
  <si>
    <t>76</t>
  </si>
  <si>
    <t>919721222</t>
  </si>
  <si>
    <t>Geomříž pro vyztužení asfaltového povrchu ze skelných vláken s geotextilií pevnost 50 kN/m</t>
  </si>
  <si>
    <t>1885576915</t>
  </si>
  <si>
    <t>77</t>
  </si>
  <si>
    <t>919735112</t>
  </si>
  <si>
    <t>Řezání stávajícího živičného krytu hl do 100 mm</t>
  </si>
  <si>
    <t>2143056838</t>
  </si>
  <si>
    <t>997</t>
  </si>
  <si>
    <t xml:space="preserve"> Přesun sutě</t>
  </si>
  <si>
    <t>78</t>
  </si>
  <si>
    <t>997221551</t>
  </si>
  <si>
    <t>Vodorovná doprava suti ze sypkých materiálů do 1 km</t>
  </si>
  <si>
    <t>2042615509</t>
  </si>
  <si>
    <t>79</t>
  </si>
  <si>
    <t>997221559</t>
  </si>
  <si>
    <t>Příplatek ZKD 1 km u vodorovné dopravy suti ze sypkých materiálů</t>
  </si>
  <si>
    <t>260423948</t>
  </si>
  <si>
    <t>1857,876*29 "Přepočtené koeficientem množství</t>
  </si>
  <si>
    <t>80</t>
  </si>
  <si>
    <t>997221815</t>
  </si>
  <si>
    <t>Poplatek za uložení na skládce (skládkovné) stavebního odpadu betonového kód odpadu 170 101</t>
  </si>
  <si>
    <t>423756472</t>
  </si>
  <si>
    <t>81</t>
  </si>
  <si>
    <t>997221845</t>
  </si>
  <si>
    <t>Poplatek za uložení odpadu z asfaltových povrchů na skládce (skládkovné)</t>
  </si>
  <si>
    <t>-195198313</t>
  </si>
  <si>
    <t>82</t>
  </si>
  <si>
    <t>997221855</t>
  </si>
  <si>
    <t>Poplatek za uložení na skládce (skládkovné) zeminy a kameniva kód odpadu 170 504</t>
  </si>
  <si>
    <t>-1656920243</t>
  </si>
  <si>
    <t>998</t>
  </si>
  <si>
    <t xml:space="preserve"> Přesun hmot</t>
  </si>
  <si>
    <t>83</t>
  </si>
  <si>
    <t>998225111</t>
  </si>
  <si>
    <t>Přesun hmot pro pozemní komunikace s krytem z kamene, monolitickým betonovým nebo živičným</t>
  </si>
  <si>
    <t>63721407</t>
  </si>
  <si>
    <t>PSV</t>
  </si>
  <si>
    <t>Práce a dodávky PSV</t>
  </si>
  <si>
    <t>711</t>
  </si>
  <si>
    <t>Izolace proti vodě, vlhkosti a plynům</t>
  </si>
  <si>
    <t>84</t>
  </si>
  <si>
    <t>711131101</t>
  </si>
  <si>
    <t>Provedení izolace proti zemní vlhkosti pásy na sucho vodorovné AIP nebo tkaninou</t>
  </si>
  <si>
    <t>-1990572088</t>
  </si>
  <si>
    <t>85</t>
  </si>
  <si>
    <t>69311175</t>
  </si>
  <si>
    <t>textilie ÚV stabilizace 500 g/m2 do š 8,8 m</t>
  </si>
  <si>
    <t>-381701867</t>
  </si>
  <si>
    <t>1397*1,15 'Přepočtené koeficientem množství</t>
  </si>
  <si>
    <t>86</t>
  </si>
  <si>
    <t>998711201</t>
  </si>
  <si>
    <t>Přesun hmot procentní pro izolace proti vodě, vlhkosti a plynům v objektech v do 6 m</t>
  </si>
  <si>
    <t>%</t>
  </si>
  <si>
    <t>-1087855327</t>
  </si>
  <si>
    <t xml:space="preserve"> Práce a dodávky M</t>
  </si>
  <si>
    <t>21-M</t>
  </si>
  <si>
    <t xml:space="preserve"> Elektromontáže</t>
  </si>
  <si>
    <t>87</t>
  </si>
  <si>
    <t>210-02</t>
  </si>
  <si>
    <t>Provedení dodatečné chráničky vč.obetonávky</t>
  </si>
  <si>
    <t>98111284</t>
  </si>
  <si>
    <t>42,5 "chránička elektro nn</t>
  </si>
  <si>
    <t>8,5 "chránička UPC</t>
  </si>
  <si>
    <t>9,5 "chránička CETIN</t>
  </si>
  <si>
    <t>36 - SO 301 - Dešťová kanalizace</t>
  </si>
  <si>
    <t xml:space="preserve"> ing.Ontko Petr</t>
  </si>
  <si>
    <t>D1 -  001: Zemní práce</t>
  </si>
  <si>
    <t>D2 -  004: Vodorovné konstrukce</t>
  </si>
  <si>
    <t>D3 -  008: Trubní vedení</t>
  </si>
  <si>
    <t>D4 -  009: Ostatní konstrukce a práce</t>
  </si>
  <si>
    <t>D5 -  099: Přesun hmot HSV</t>
  </si>
  <si>
    <t>D1</t>
  </si>
  <si>
    <t xml:space="preserve"> 001: Zemní práce</t>
  </si>
  <si>
    <t>130001101</t>
  </si>
  <si>
    <t>Příplatek za ztížení vykopávky v blízkosti podzemního vedení</t>
  </si>
  <si>
    <t>1376023864</t>
  </si>
  <si>
    <t>131201202</t>
  </si>
  <si>
    <t>Hloubení jam zapažených v hornině tř. 3 objemu do 1000 m3</t>
  </si>
  <si>
    <t>300544931</t>
  </si>
  <si>
    <t>131201209</t>
  </si>
  <si>
    <t>Příplatek za lepivost u hloubení jam zapažených v hornině tř. 3</t>
  </si>
  <si>
    <t>1095913942</t>
  </si>
  <si>
    <t>50%</t>
  </si>
  <si>
    <t>147,5*0,5</t>
  </si>
  <si>
    <t>xxxxxxxx</t>
  </si>
  <si>
    <t>Hloubení jam zapažených v hornině tř. 4 objemu do 1000 m3</t>
  </si>
  <si>
    <t>-504782562</t>
  </si>
  <si>
    <t>131201209.1</t>
  </si>
  <si>
    <t>Příplatek za lepivost u hloubení jam zapažených v hornině tř. 4</t>
  </si>
  <si>
    <t>-224019710</t>
  </si>
  <si>
    <t>63,2*0,5</t>
  </si>
  <si>
    <t>XXXXXXXX.1</t>
  </si>
  <si>
    <t>-1643369852</t>
  </si>
  <si>
    <t>XXXXXXXX.2</t>
  </si>
  <si>
    <t>Příplatek za lepivost k hloubení rýh š do 600 mm v hornině tř. 3</t>
  </si>
  <si>
    <t>70901222</t>
  </si>
  <si>
    <t>41,4*0,5</t>
  </si>
  <si>
    <t>132201202</t>
  </si>
  <si>
    <t>Hloubení rýh š do 2000 mm v hornině tř. 3 objemu do 1000 m3</t>
  </si>
  <si>
    <t>1247023212</t>
  </si>
  <si>
    <t>132201209</t>
  </si>
  <si>
    <t>Příplatek za lepivost k hloubení rýh š do 2000 mm v hornině tř. 3</t>
  </si>
  <si>
    <t>-1344620803</t>
  </si>
  <si>
    <t>264,4*0,5</t>
  </si>
  <si>
    <t>XXXXXXX</t>
  </si>
  <si>
    <t>Hloubení rýh š do 2000 mm v hornině tř. 4 objemu do 1000 m3</t>
  </si>
  <si>
    <t>827587655</t>
  </si>
  <si>
    <t>XXXXXXX.1</t>
  </si>
  <si>
    <t>Příplatek za lepivost k hloubení rýh š do 2000 mm v hornině tř. 4</t>
  </si>
  <si>
    <t>-90685503</t>
  </si>
  <si>
    <t>151101101</t>
  </si>
  <si>
    <t>Zřízení příložného pažení a rozepření stěn rýh hl do 2 m</t>
  </si>
  <si>
    <t>844099188</t>
  </si>
  <si>
    <t>151101111</t>
  </si>
  <si>
    <t>Odstranění příložného pažení a rozepření stěn rýh hl do 2 m</t>
  </si>
  <si>
    <t>-206755946</t>
  </si>
  <si>
    <t>151101102</t>
  </si>
  <si>
    <t>Zřízení příložného pažení a rozepření stěn rýh hl do 4 m</t>
  </si>
  <si>
    <t>979955618</t>
  </si>
  <si>
    <t>151101112</t>
  </si>
  <si>
    <t>Odstranění příložného pažení a rozepření stěn rýh hl do 4 m</t>
  </si>
  <si>
    <t>-264901062</t>
  </si>
  <si>
    <t>162701101</t>
  </si>
  <si>
    <t>Vodorovné přemístění do 6000 m výkopku/sypaniny z horniny tř. 1 až 4</t>
  </si>
  <si>
    <t>-1084535209</t>
  </si>
  <si>
    <t>nadbytečná zemina na skládku - (p.č.2+p.č.4+p.č.8+p.č.10-p.č.25-p.č.26)</t>
  </si>
  <si>
    <t>147,5+63,2+264,4+113,3-316-164,4</t>
  </si>
  <si>
    <t>-815948728</t>
  </si>
  <si>
    <t>108*1,8</t>
  </si>
  <si>
    <t>-1883594393</t>
  </si>
  <si>
    <t>nevhodná zemina k zásypům na skládku - 50% zásypu rýh p.č.25</t>
  </si>
  <si>
    <t>316/2</t>
  </si>
  <si>
    <t>1170372638</t>
  </si>
  <si>
    <t>158*1,8</t>
  </si>
  <si>
    <t>175151101</t>
  </si>
  <si>
    <t>Obsypání potrubí strojně sypaninou bez prohození, uloženou do 3 m</t>
  </si>
  <si>
    <t>307109146</t>
  </si>
  <si>
    <t>58333626</t>
  </si>
  <si>
    <t>Kamenivo těžené hrubé frakce 4-8</t>
  </si>
  <si>
    <t>-1376733373</t>
  </si>
  <si>
    <t>58337344</t>
  </si>
  <si>
    <t>Štěrkopísek frakce 0-32</t>
  </si>
  <si>
    <t>-1607515558</t>
  </si>
  <si>
    <t>174101101</t>
  </si>
  <si>
    <t>Zásyp jam, šachet rýh nebo kolem objektů sypaninou se zhutněním</t>
  </si>
  <si>
    <t>391940149</t>
  </si>
  <si>
    <t>362001166</t>
  </si>
  <si>
    <t>-184716505</t>
  </si>
  <si>
    <t>zásyp rýhy zeminou - stoka S1, přípojky vpustí, borání přípojek vpustí - (p.č.6+p.č.8+p.č.10-p.č.20-p.č.23-p.č.28)</t>
  </si>
  <si>
    <t>41,4+264,4+113,3-39,9-36,3-26,8</t>
  </si>
  <si>
    <t>XXXXXXXXXX</t>
  </si>
  <si>
    <t>Obsypání objektu sypaninou bez prohození, uloženou do 3 m</t>
  </si>
  <si>
    <t>-88710653</t>
  </si>
  <si>
    <t>58344121</t>
  </si>
  <si>
    <t>Hutnitelný materiál vhodný pro zásypy (např. Pískovna Dřenice)</t>
  </si>
  <si>
    <t>1936936577</t>
  </si>
  <si>
    <t>126,5*1,8</t>
  </si>
  <si>
    <t>D2</t>
  </si>
  <si>
    <t xml:space="preserve"> 004: Vodorovné konstrukce</t>
  </si>
  <si>
    <t>451573111</t>
  </si>
  <si>
    <t>Lože pod potrubí otevřený výkop ze štěrkopísku</t>
  </si>
  <si>
    <t>-177697058</t>
  </si>
  <si>
    <t>452311131</t>
  </si>
  <si>
    <t>Podkladní desky z betonu prostého tř. C 12/15 otevřený výkop</t>
  </si>
  <si>
    <t>537720646</t>
  </si>
  <si>
    <t>kanal.šachty, ul.vpusti, OLK - (N*L*Š*HL)</t>
  </si>
  <si>
    <t>4*1,5*1,5*0,15+6*1*1*0,1+1*3,5*3,5*0,2</t>
  </si>
  <si>
    <t>452351101</t>
  </si>
  <si>
    <t>Bednění podkladních desek nebo bloků nebo sedlového lože otevřený výkop</t>
  </si>
  <si>
    <t>1189415812</t>
  </si>
  <si>
    <t>4*(2*1,5+2*1,5)*0,15+6*(2*1+2*1)*0,1+1*(2*3,5+2*3,5)*0,2</t>
  </si>
  <si>
    <t>XXXXXXX.2</t>
  </si>
  <si>
    <t>Kari síť 100x100x6</t>
  </si>
  <si>
    <t>-667116401</t>
  </si>
  <si>
    <t>OLK - (2*L*Š)</t>
  </si>
  <si>
    <t>2*3,5*3,5</t>
  </si>
  <si>
    <t>D3</t>
  </si>
  <si>
    <t xml:space="preserve"> 008: Trubní vedení</t>
  </si>
  <si>
    <t>871218113</t>
  </si>
  <si>
    <t>Kladení drenážního potrubí z flexibilního PVC průměru do 65 mm</t>
  </si>
  <si>
    <t>1002899887</t>
  </si>
  <si>
    <t>změřeno v digitální verzi PD funkcí na měření délek</t>
  </si>
  <si>
    <t>157,5</t>
  </si>
  <si>
    <t>28611220</t>
  </si>
  <si>
    <t>Trubka drenážní flexibilní D 50 mm</t>
  </si>
  <si>
    <t>-1346423782</t>
  </si>
  <si>
    <t>871313121</t>
  </si>
  <si>
    <t>Montáž kanalizačního potrubí z PVC těsněné gumovým kroužkem otevřený výkop sklon do 20 % DN 160</t>
  </si>
  <si>
    <t>-1951241367</t>
  </si>
  <si>
    <t>přípojky přípojky vpustí, změřeno v digitální verzi PD funkcí na měření délek</t>
  </si>
  <si>
    <t>2+0,8+1,5+1,5+2,3+0,8</t>
  </si>
  <si>
    <t>28611263</t>
  </si>
  <si>
    <t>Trubka KGEM SN8 DN 160/2000</t>
  </si>
  <si>
    <t>-211364379</t>
  </si>
  <si>
    <t>28611262</t>
  </si>
  <si>
    <t>Trubka KGEM SN8 DN 160/1000</t>
  </si>
  <si>
    <t>-876479017</t>
  </si>
  <si>
    <t>XXXXXXX.3</t>
  </si>
  <si>
    <t>Montáž kanalizačního potrubí z PP těsněné gumovým kroužkem otevřený výkop sklon do 20 % DN 300</t>
  </si>
  <si>
    <t>1237545817</t>
  </si>
  <si>
    <t>stoka S1 - změřeno v digitální verzi PD funkcí na měření délek</t>
  </si>
  <si>
    <t>XXXXX</t>
  </si>
  <si>
    <t>Trubka kanalizační plastová PP SN10 300x6000 mm</t>
  </si>
  <si>
    <t>892728626</t>
  </si>
  <si>
    <t>877315211</t>
  </si>
  <si>
    <t>Montáž tvarovek z tvrdého PVC-systém KG nebo z polypropylenu-systém KG 2000 jednoosé DN 150</t>
  </si>
  <si>
    <t>1725635535</t>
  </si>
  <si>
    <t>XXXXXXX.4</t>
  </si>
  <si>
    <t>Montáž tvarovek z PP jednoosé DN 300</t>
  </si>
  <si>
    <t>1646618672</t>
  </si>
  <si>
    <t>28611361</t>
  </si>
  <si>
    <t>Koleno kanalizace plastové KGB 150x45°</t>
  </si>
  <si>
    <t>1653072057</t>
  </si>
  <si>
    <t>XXXXXX</t>
  </si>
  <si>
    <t>Spojka kanalizační plastové dvouhrdlo PP DN300</t>
  </si>
  <si>
    <t>434772524</t>
  </si>
  <si>
    <t>XXXX</t>
  </si>
  <si>
    <t>Montáž tvarovek z PP dvouosé DN 300</t>
  </si>
  <si>
    <t>-201249489</t>
  </si>
  <si>
    <t>XXXXX.1</t>
  </si>
  <si>
    <t>Kanal.tvarovka odbočka PP DN300/PVC DN 150/45°</t>
  </si>
  <si>
    <t>ks</t>
  </si>
  <si>
    <t>578063658</t>
  </si>
  <si>
    <t>894414111</t>
  </si>
  <si>
    <t>Osazení železobetonových dílců pro šachty skruží základových (dno)</t>
  </si>
  <si>
    <t>-463382460</t>
  </si>
  <si>
    <t>59224031</t>
  </si>
  <si>
    <t>Dno betonové šachtové - specifikace viz. příloha č.1</t>
  </si>
  <si>
    <t>1816416589</t>
  </si>
  <si>
    <t>894411311</t>
  </si>
  <si>
    <t>Osazení železobetonových dílců pro šachty skruží rovných - kanal.šachta a OLK</t>
  </si>
  <si>
    <t>-1686875717</t>
  </si>
  <si>
    <t>59224373</t>
  </si>
  <si>
    <t>Skruž betonová šachtová s těsněním 1000/250 100x25x12 cm - specifikace viz. příloha č.1 a výkres OLK</t>
  </si>
  <si>
    <t>-1238620223</t>
  </si>
  <si>
    <t>59224372</t>
  </si>
  <si>
    <t>Skruž betonová šachtová s těsněním 1000/500 100x50x12 cm -  specifikace viz. příloha č.1 a výkres OLK</t>
  </si>
  <si>
    <t>-745263183</t>
  </si>
  <si>
    <t>59224371</t>
  </si>
  <si>
    <t>Skruž betonová šachtová s těsněním 1000/1000 100x100x12 cm - specifikace viz. příloha č.1 a výkres OLK</t>
  </si>
  <si>
    <t>-881016004</t>
  </si>
  <si>
    <t>894412411</t>
  </si>
  <si>
    <t>Osazení železobetonových dílců pro šachty skruží přechodových</t>
  </si>
  <si>
    <t>-860364270</t>
  </si>
  <si>
    <t>59224168</t>
  </si>
  <si>
    <t>Skruž betonová přechodová 625/600/120 SPK 62,5/100x60x12 cm - specifikace viz. příloha č.1 a výkres OLK</t>
  </si>
  <si>
    <t>-381639792</t>
  </si>
  <si>
    <t>XXXXXX.1</t>
  </si>
  <si>
    <t>Prstenec betonový vyrovnávací 625/120/120 62,5x12x12 cm -specifikace viz. příloha č.1 a výkres OLK</t>
  </si>
  <si>
    <t>1634040005</t>
  </si>
  <si>
    <t>59224177</t>
  </si>
  <si>
    <t>Prstenec betonový vyrovnávací 625/100/120 62,5x10x12 cm -specifikace viz. příloha č.1 a výkres OLK</t>
  </si>
  <si>
    <t>-1042067148</t>
  </si>
  <si>
    <t>59224176</t>
  </si>
  <si>
    <t>Prstenec betonový vyrovnávací  625/80/120 62,5x8x12 cm - specifikace viz. příloha č.1 a výkres OLK</t>
  </si>
  <si>
    <t>-325528977</t>
  </si>
  <si>
    <t>59224175</t>
  </si>
  <si>
    <t>Prstenec betonový vyrovnávací 625/60/120 62,5x6x12 cm - specifikace viz. příloha č.1</t>
  </si>
  <si>
    <t>426016</t>
  </si>
  <si>
    <t>59224170-2</t>
  </si>
  <si>
    <t>Prstenec betonový vyrovnávací 625/40/120 62,5x4x12 cm - specifikace viz. příloha č.1</t>
  </si>
  <si>
    <t>1892055191</t>
  </si>
  <si>
    <t>899104112</t>
  </si>
  <si>
    <t>Osazení poklopů litinových nebo ocelových včetně rámů pro třídu zatížení D400</t>
  </si>
  <si>
    <t>2058449572</t>
  </si>
  <si>
    <t>55290001</t>
  </si>
  <si>
    <t>Poklop litinový třídy D400</t>
  </si>
  <si>
    <t>-1704333088</t>
  </si>
  <si>
    <t>899623131</t>
  </si>
  <si>
    <t>Obetonování potrubí nebo zdiva stok betonem prostým tř. C 8/10 otevřený výkop</t>
  </si>
  <si>
    <t>1517549880</t>
  </si>
  <si>
    <t>křížení s teplovodem a domovními přípojkami</t>
  </si>
  <si>
    <t>2*1+4*0,4</t>
  </si>
  <si>
    <t>895941111</t>
  </si>
  <si>
    <t>Zřízení vpusti kanalizační uliční z betonových dílců typ UV-50 normální</t>
  </si>
  <si>
    <t>1273296709</t>
  </si>
  <si>
    <t>59223852</t>
  </si>
  <si>
    <t>Dno betonové pro uliční vpusť s kalovou prohlubní TBV-Q 2a 45x30x5 cm</t>
  </si>
  <si>
    <t>-1072907145</t>
  </si>
  <si>
    <t>59223860</t>
  </si>
  <si>
    <t>Skruž betonová pro uliční vpusť středová TBV-Q 450/195/6b, 45x19,5x5 cm</t>
  </si>
  <si>
    <t>-357096404</t>
  </si>
  <si>
    <t>59223862</t>
  </si>
  <si>
    <t>Skruž betonová pro uliční vpusť středová TBV-Q 450/295/6a 45x29,5x5 cm</t>
  </si>
  <si>
    <t>-2132210911</t>
  </si>
  <si>
    <t>59223826</t>
  </si>
  <si>
    <t>Skruž betonová pro uliční vpusť středová TBV-Q 450/570/6d 45x57x5 cm</t>
  </si>
  <si>
    <t>-1357210362</t>
  </si>
  <si>
    <t>59223854</t>
  </si>
  <si>
    <t>Skruž betonová pro uliční vpusť středová s otvorem TBV-Q 450/350/3AP 45x35x5 cm</t>
  </si>
  <si>
    <t>-522001032</t>
  </si>
  <si>
    <t>59223858</t>
  </si>
  <si>
    <t>Skruž betonová pro uliční vpusť horní TBV-Q 450/570/5d, 45x57x5 cm</t>
  </si>
  <si>
    <t>887032103</t>
  </si>
  <si>
    <t>59223864</t>
  </si>
  <si>
    <t>Prstenec betonový pro uliční vpusť vyrovnávací TBV-Q 390/60/10a, 39x6x13 cm</t>
  </si>
  <si>
    <t>1032810531</t>
  </si>
  <si>
    <t>899204112</t>
  </si>
  <si>
    <t>Osazení mříží litinových včetně rámů a košů na bahno pro třídu zatížení D400, E600</t>
  </si>
  <si>
    <t>1873572083</t>
  </si>
  <si>
    <t>55242320</t>
  </si>
  <si>
    <t>Litinová mříž s rámem D400 500x500mm</t>
  </si>
  <si>
    <t>2113621684</t>
  </si>
  <si>
    <t>59223874</t>
  </si>
  <si>
    <t>Koš pozink</t>
  </si>
  <si>
    <t>817079691</t>
  </si>
  <si>
    <t>890908001</t>
  </si>
  <si>
    <t>Zaslepení kanalizačních přípojek</t>
  </si>
  <si>
    <t>283491300</t>
  </si>
  <si>
    <t>23080001</t>
  </si>
  <si>
    <t>Vysokopevnostní malta šachetní (např. Ergelit SBM) pro osazení poklopu a prstenců</t>
  </si>
  <si>
    <t>937856805</t>
  </si>
  <si>
    <t>23080002</t>
  </si>
  <si>
    <t>Polymercementový tmel (např. Hidrostop Kit) - šachta SK1</t>
  </si>
  <si>
    <t>-1021169999</t>
  </si>
  <si>
    <t>23080003</t>
  </si>
  <si>
    <t>Hydroizolační penetrační nátěr (např. Hidrostop Penetrat) - šachta SK1</t>
  </si>
  <si>
    <t>-1232985611</t>
  </si>
  <si>
    <t>D4</t>
  </si>
  <si>
    <t xml:space="preserve"> 009: Ostatní konstrukce a práce</t>
  </si>
  <si>
    <t>969021121</t>
  </si>
  <si>
    <t>Vybourání kanalizačního potrubí DN do 200</t>
  </si>
  <si>
    <t>-605576554</t>
  </si>
  <si>
    <t>stávající přípojky vpustí - změřeno v digitální verzi PD funkcí na měření délek</t>
  </si>
  <si>
    <t>969808001</t>
  </si>
  <si>
    <t>Bourání uličních vpustí</t>
  </si>
  <si>
    <t>-496697579</t>
  </si>
  <si>
    <t>898908001</t>
  </si>
  <si>
    <t>Zkouška vodotěsnosti potrubí a šachet</t>
  </si>
  <si>
    <t>soubor</t>
  </si>
  <si>
    <t>50382496</t>
  </si>
  <si>
    <t>D5</t>
  </si>
  <si>
    <t xml:space="preserve"> 099: Přesun hmot HSV</t>
  </si>
  <si>
    <t>997221571</t>
  </si>
  <si>
    <t>Vodorovná doprava vybouraných hmot do 1 km</t>
  </si>
  <si>
    <t>-969199525</t>
  </si>
  <si>
    <t>997221579</t>
  </si>
  <si>
    <t>Příplatek ZKD 1 km u vodorovné dopravy vybouraných hmot</t>
  </si>
  <si>
    <t>-513469204</t>
  </si>
  <si>
    <t>997221612</t>
  </si>
  <si>
    <t>Nakládání vybouraných hmot na dopravní prostředky pro vodorovnou dopravu</t>
  </si>
  <si>
    <t>251474306</t>
  </si>
  <si>
    <t>Poplatek za uložení stavebního betonového odpadu na skládce (skládkovné)</t>
  </si>
  <si>
    <t>-1936756224</t>
  </si>
  <si>
    <t>998276101</t>
  </si>
  <si>
    <t>Přesun hmot pro trubní vedení z trub z plastických hmot otevřený výkop</t>
  </si>
  <si>
    <t>-15884348</t>
  </si>
  <si>
    <t>Pol1</t>
  </si>
  <si>
    <t>Odlučovač lehkých kapalin (např. typ AS-TOP 40 VF/EO PB PP SV) dodávka+montáž</t>
  </si>
  <si>
    <t>-1110989791</t>
  </si>
  <si>
    <t>38 - SO 431 - Objekty veřejného osvětlení</t>
  </si>
  <si>
    <t xml:space="preserve"> Elvost</t>
  </si>
  <si>
    <t>stožár ocel. bezpatic. DOS 80+M, manžeta, žár. Zn</t>
  </si>
  <si>
    <t>256</t>
  </si>
  <si>
    <t>1598674171</t>
  </si>
  <si>
    <t>stožár ocel. bezpatic. DOS 80-V+M, manžeta, žár. Zn</t>
  </si>
  <si>
    <t>881605810</t>
  </si>
  <si>
    <t>výložník V89 200060-1-5°, žár. Zn</t>
  </si>
  <si>
    <t>1742150086</t>
  </si>
  <si>
    <t>stožárová výzbroj SV6.16.4, průběžná s pojistkou 4A</t>
  </si>
  <si>
    <t>970778234</t>
  </si>
  <si>
    <t>stožárová výzbroj SV9.16.4, odbočná s pojistkou 4A</t>
  </si>
  <si>
    <t>-208158987</t>
  </si>
  <si>
    <t>stožárová zemní svorka</t>
  </si>
  <si>
    <t>1989412193</t>
  </si>
  <si>
    <t>svítidlo Philips LED typ BGP 243.DM10.6350/830</t>
  </si>
  <si>
    <t>-839787757</t>
  </si>
  <si>
    <t>kabel CYKY-J 4x10</t>
  </si>
  <si>
    <t>-673135677</t>
  </si>
  <si>
    <t>kabel CYKY 3Cx1,5</t>
  </si>
  <si>
    <t>-124364046</t>
  </si>
  <si>
    <t>zemní kabelová spojka SVCZP 10-Cu</t>
  </si>
  <si>
    <t>1889261094</t>
  </si>
  <si>
    <t>chránička KF 09050</t>
  </si>
  <si>
    <t>-1202372680</t>
  </si>
  <si>
    <t>chránička KF 09040</t>
  </si>
  <si>
    <t>-834253757</t>
  </si>
  <si>
    <t>zemnící drát FeZn O 10 mm (0,62 kg/m)</t>
  </si>
  <si>
    <t>-1395097872</t>
  </si>
  <si>
    <t>svorka pro zemnící drát FeZn</t>
  </si>
  <si>
    <t>1208336925</t>
  </si>
  <si>
    <t>výstražná folie s bleskem</t>
  </si>
  <si>
    <t>-697493111</t>
  </si>
  <si>
    <t>krycí deska KAD 20</t>
  </si>
  <si>
    <t>495242138</t>
  </si>
  <si>
    <t>trubka AGROSIL plastová prům. 250 mm/1,5m</t>
  </si>
  <si>
    <t>-1032750000</t>
  </si>
  <si>
    <t>beton pro základ ocelového stožáru 8 (0,64)</t>
  </si>
  <si>
    <t>-852022706</t>
  </si>
  <si>
    <t>beton pro obetonování chrániček (0,06)</t>
  </si>
  <si>
    <t>-1981913166</t>
  </si>
  <si>
    <t>písek jemnozrnný</t>
  </si>
  <si>
    <t>488733178</t>
  </si>
  <si>
    <t>drobný a pomocný materiál</t>
  </si>
  <si>
    <t>-380655909</t>
  </si>
  <si>
    <t>odpojení vodičů připoj. kabelu svítidla 1,5 (žíly)</t>
  </si>
  <si>
    <t>388757257</t>
  </si>
  <si>
    <t>demontáž vývodu ke svítidlu, kabel pr. 1,5</t>
  </si>
  <si>
    <t>-518746395</t>
  </si>
  <si>
    <t>demontáž svítidla z výložníku/konzole 8m</t>
  </si>
  <si>
    <t>1998712663</t>
  </si>
  <si>
    <t>demontáž výložníku/příruby pro svítidlo</t>
  </si>
  <si>
    <t>-81052425</t>
  </si>
  <si>
    <t>odpojení vodičů napáj. kabelu ze svorkovnice do CY16 žíly</t>
  </si>
  <si>
    <t>-2126367729</t>
  </si>
  <si>
    <t>demontáž svorkovnice z ocel. stožáru</t>
  </si>
  <si>
    <t>-1329701703</t>
  </si>
  <si>
    <t>odkopání stožárové patky</t>
  </si>
  <si>
    <t>152736666</t>
  </si>
  <si>
    <t>vytažení kabelu ze stožáru</t>
  </si>
  <si>
    <t>-1260847231</t>
  </si>
  <si>
    <t>demontáž ocelového stožáru 8m</t>
  </si>
  <si>
    <t>2129490605</t>
  </si>
  <si>
    <t>vybourání patky stožáru světelného bodu 8m (0,7)</t>
  </si>
  <si>
    <t>-44699333</t>
  </si>
  <si>
    <t>zahození a zhutnění vybourané patky stožáru 8 (0,7)</t>
  </si>
  <si>
    <t>953714750</t>
  </si>
  <si>
    <t>demontáž podzemního vedení bez výkopu</t>
  </si>
  <si>
    <t>254982150</t>
  </si>
  <si>
    <t>vytýčení nových světelných bodů</t>
  </si>
  <si>
    <t>759150991</t>
  </si>
  <si>
    <t>výkop základu pro silniční ocelový stožár 8 (0,7)</t>
  </si>
  <si>
    <t>-866620167</t>
  </si>
  <si>
    <t>stavba patky pro stožár 8</t>
  </si>
  <si>
    <t>449164588</t>
  </si>
  <si>
    <t>instalace sloupu silničního světelného bodu (8)</t>
  </si>
  <si>
    <t>-372506722</t>
  </si>
  <si>
    <t>instalace výložníku silničního světelného bodu (8)</t>
  </si>
  <si>
    <t>-1935074159</t>
  </si>
  <si>
    <t>instalace svítidla silničního světelného bodu (8)</t>
  </si>
  <si>
    <t>2074396909</t>
  </si>
  <si>
    <t>instalace svorkovnice</t>
  </si>
  <si>
    <t>771781520</t>
  </si>
  <si>
    <t>zatažení kabelu pr. 1,5 do sloupu</t>
  </si>
  <si>
    <t>-436999336</t>
  </si>
  <si>
    <t>připojení kabelu do svorkovnice a svítidla 1,5 (žíly)</t>
  </si>
  <si>
    <t>1704142506</t>
  </si>
  <si>
    <t>zavedení kabelu do pr. 16 do sloupu</t>
  </si>
  <si>
    <t>1886503072</t>
  </si>
  <si>
    <t>připojení kabelu do pr. 16 do svorkovnice (žíly)</t>
  </si>
  <si>
    <t>830659805</t>
  </si>
  <si>
    <t>vytýčení trasy kabelového vedení</t>
  </si>
  <si>
    <t>1249825703</t>
  </si>
  <si>
    <t>výkop v komunikaci (0,5x0,8)</t>
  </si>
  <si>
    <t>623229760</t>
  </si>
  <si>
    <t>výkop v zeleném pásu (0,3x0,7)</t>
  </si>
  <si>
    <t>1127170600</t>
  </si>
  <si>
    <t>výkop v chodníku (0,3x0,35)</t>
  </si>
  <si>
    <t>-160370078</t>
  </si>
  <si>
    <t>pokládka zemnícího drátu</t>
  </si>
  <si>
    <t>-1554968800</t>
  </si>
  <si>
    <t>pokládka kabelů do pr. 16</t>
  </si>
  <si>
    <t>1623767111</t>
  </si>
  <si>
    <t>pokládka chrániček</t>
  </si>
  <si>
    <t>-394062639</t>
  </si>
  <si>
    <t>příplatek za zatažení kabelu do r. 16 do chráničky</t>
  </si>
  <si>
    <t>2018158080</t>
  </si>
  <si>
    <t>obetonování chrániček</t>
  </si>
  <si>
    <t>-1296004909</t>
  </si>
  <si>
    <t>násyp pískového lože (0,3x0,2)</t>
  </si>
  <si>
    <t>-575171975</t>
  </si>
  <si>
    <t>montáž kabelové zemní spojky</t>
  </si>
  <si>
    <t>-21543281</t>
  </si>
  <si>
    <t>pokládka krycích desek CAD</t>
  </si>
  <si>
    <t>1256294370</t>
  </si>
  <si>
    <t>zahození a zhutnění výkopů (0,5x0,65)</t>
  </si>
  <si>
    <t>-383798834</t>
  </si>
  <si>
    <t>zahození a zhutnění výkopů (0,3x0,5)</t>
  </si>
  <si>
    <t>1209890705</t>
  </si>
  <si>
    <t>zahození a zhutnění výkopů (0,3x0,15)</t>
  </si>
  <si>
    <t>75541606</t>
  </si>
  <si>
    <t>odkop kabelu v komunikaci vč. záhozu (0,3x0,8)</t>
  </si>
  <si>
    <t>302397688</t>
  </si>
  <si>
    <t>odkop kabelu v zeleném pásu  vč. záhozu (0,3x0,7)</t>
  </si>
  <si>
    <t>-1996820415</t>
  </si>
  <si>
    <t>odkop kabelu v chodníku  vč. záhozu (0,3x0,15)</t>
  </si>
  <si>
    <t>-1123682531</t>
  </si>
  <si>
    <t>ostatní montážní a pomocné práce</t>
  </si>
  <si>
    <t>1782392104</t>
  </si>
  <si>
    <t>odvoz výkopku do 5 km a uložení na skládku vč. poplatku</t>
  </si>
  <si>
    <t>1785751618</t>
  </si>
  <si>
    <t>ekologická likvidace svítidel</t>
  </si>
  <si>
    <t>1416880293</t>
  </si>
  <si>
    <t>revize</t>
  </si>
  <si>
    <t>1283084039</t>
  </si>
  <si>
    <t>doprava</t>
  </si>
  <si>
    <t>-1500524859</t>
  </si>
  <si>
    <t>zákres dle skutečného stavu</t>
  </si>
  <si>
    <t>1904180441</t>
  </si>
  <si>
    <t>39 - SO 501 - Objekty trubního vedení</t>
  </si>
  <si>
    <t>Volek</t>
  </si>
  <si>
    <t>11 -  Přípravné a přidružené práce</t>
  </si>
  <si>
    <t>17 -  Konstrukce ze zemin</t>
  </si>
  <si>
    <t>58 -  Kryty pozemních komunikací, letišť a ploch z betonu a ostatních hmot</t>
  </si>
  <si>
    <t>89 -  Ostatní konstrukce a práce na trubním vedení</t>
  </si>
  <si>
    <t>H22 -  Komunikace pozemní a letiště</t>
  </si>
  <si>
    <t>S -  Přesuny sutí</t>
  </si>
  <si>
    <t xml:space="preserve"> Přípravné a přidružené práce</t>
  </si>
  <si>
    <t>113106241R00</t>
  </si>
  <si>
    <t>Rozebrání ploch komunikací ze silničních panelů - stávající desky</t>
  </si>
  <si>
    <t>2101565998</t>
  </si>
  <si>
    <t xml:space="preserve"> Konstrukce ze zemin</t>
  </si>
  <si>
    <t>174101101R00</t>
  </si>
  <si>
    <t>Zásyp jam, rýh, šachet se zhutněním</t>
  </si>
  <si>
    <t>1673904657</t>
  </si>
  <si>
    <t>58337320</t>
  </si>
  <si>
    <t>Štěrkopísek frakce 0-8 C</t>
  </si>
  <si>
    <t>505895005</t>
  </si>
  <si>
    <t xml:space="preserve"> Kryty pozemních komunikací, letišť a ploch z betonu a ostatních hmot</t>
  </si>
  <si>
    <t>584921121R00</t>
  </si>
  <si>
    <t>Zřízení plochy ze silničních panelů lože kam.5 cm</t>
  </si>
  <si>
    <t>616378557</t>
  </si>
  <si>
    <t>59381184</t>
  </si>
  <si>
    <t>Panel silniční IZD 85/10 300x150x21,5 cm</t>
  </si>
  <si>
    <t>-35437826</t>
  </si>
  <si>
    <t>89</t>
  </si>
  <si>
    <t xml:space="preserve"> Ostatní konstrukce a práce na trubním vedení</t>
  </si>
  <si>
    <t>899711122R00</t>
  </si>
  <si>
    <t>Fólie výstražná z PVC zelená, šířka 30 cm</t>
  </si>
  <si>
    <t>940780090</t>
  </si>
  <si>
    <t>H22</t>
  </si>
  <si>
    <t xml:space="preserve"> Komunikace pozemní a letiště</t>
  </si>
  <si>
    <t>998226011R00</t>
  </si>
  <si>
    <t>Přesun hmot, pozemní komunikace, kryt montovaný</t>
  </si>
  <si>
    <t>1892690666</t>
  </si>
  <si>
    <t>S</t>
  </si>
  <si>
    <t xml:space="preserve"> Přesuny sutí</t>
  </si>
  <si>
    <t>979082113R00</t>
  </si>
  <si>
    <t>Vodorovná doprava suti po suchu do 1000 m</t>
  </si>
  <si>
    <t>1626723525</t>
  </si>
  <si>
    <t>979082119R00</t>
  </si>
  <si>
    <t>Příplatek k přesunu suti za každých dalších 1000 m</t>
  </si>
  <si>
    <t>-464945152</t>
  </si>
  <si>
    <t>979990104R00</t>
  </si>
  <si>
    <t>Poplatek za skládku suti - beton nad 30x30 cm</t>
  </si>
  <si>
    <t>1481114896</t>
  </si>
  <si>
    <t>4 - IV.etapa</t>
  </si>
  <si>
    <t>04 - 04 - VRN</t>
  </si>
  <si>
    <t>395165086</t>
  </si>
  <si>
    <t>1983895321</t>
  </si>
  <si>
    <t>105277145</t>
  </si>
  <si>
    <t>-979214408</t>
  </si>
  <si>
    <t>-1204980510</t>
  </si>
  <si>
    <t>-1338959883</t>
  </si>
  <si>
    <t>-1812646589</t>
  </si>
  <si>
    <t>395212869</t>
  </si>
  <si>
    <t>-240475441</t>
  </si>
  <si>
    <t>-793044040</t>
  </si>
  <si>
    <t>40 - SO 102 - Objekty pozemních komunikací</t>
  </si>
  <si>
    <t>-1374143482</t>
  </si>
  <si>
    <t>-1243132769</t>
  </si>
  <si>
    <t>0,4*0,4*11</t>
  </si>
  <si>
    <t>1775003971</t>
  </si>
  <si>
    <t>1187 "chodník asfalt</t>
  </si>
  <si>
    <t>1429448592</t>
  </si>
  <si>
    <t>863 "vozovka asfalt</t>
  </si>
  <si>
    <t>-1514452658</t>
  </si>
  <si>
    <t>-591113126</t>
  </si>
  <si>
    <t>1678200596</t>
  </si>
  <si>
    <t>-587935228</t>
  </si>
  <si>
    <t>618 "obruba chodníková</t>
  </si>
  <si>
    <t>-631529005</t>
  </si>
  <si>
    <t>319 "obruba silniční</t>
  </si>
  <si>
    <t>1350656788</t>
  </si>
  <si>
    <t>1052*0,1 "ornice</t>
  </si>
  <si>
    <t>97283791</t>
  </si>
  <si>
    <t>(2848-2050)*0,3</t>
  </si>
  <si>
    <t>625972141</t>
  </si>
  <si>
    <t>1605*0,25 "sanace pláně</t>
  </si>
  <si>
    <t>-1754581224</t>
  </si>
  <si>
    <t>144*0,3*0,4 "drenáž</t>
  </si>
  <si>
    <t>714117138</t>
  </si>
  <si>
    <t>239,4+17,28</t>
  </si>
  <si>
    <t>401,25 "sanace pláně</t>
  </si>
  <si>
    <t>1787388308</t>
  </si>
  <si>
    <t>-1866372755</t>
  </si>
  <si>
    <t>97778356</t>
  </si>
  <si>
    <t>1199553597</t>
  </si>
  <si>
    <t>620864350</t>
  </si>
  <si>
    <t>657,93*2 "Přepočtené koeficientem množství</t>
  </si>
  <si>
    <t>1992831481</t>
  </si>
  <si>
    <t>621 "trávník</t>
  </si>
  <si>
    <t>-1433731740</t>
  </si>
  <si>
    <t>621*0,015 "Přepočtené koeficientem množství</t>
  </si>
  <si>
    <t>1746278219</t>
  </si>
  <si>
    <t>1563030147</t>
  </si>
  <si>
    <t>548 "komunikace asfalt</t>
  </si>
  <si>
    <t>1002 "parkoviště bet.dlažba tl.80 mm</t>
  </si>
  <si>
    <t>55 "přejezd chodníkový bet.dlažba tl.80 mm</t>
  </si>
  <si>
    <t>1194 "chodník bet.dlažba tl.60 mm</t>
  </si>
  <si>
    <t>49 "varovný a signální pás</t>
  </si>
  <si>
    <t>-1691143179</t>
  </si>
  <si>
    <t>-1675957703</t>
  </si>
  <si>
    <t>621*0,1 "Přepočtené koeficientem množství</t>
  </si>
  <si>
    <t>251415829</t>
  </si>
  <si>
    <t>-404075427</t>
  </si>
  <si>
    <t>-862971562</t>
  </si>
  <si>
    <t>-202886291</t>
  </si>
  <si>
    <t>1731850163</t>
  </si>
  <si>
    <t>-126540185</t>
  </si>
  <si>
    <t>13*2*3*0,005</t>
  </si>
  <si>
    <t>1038633951</t>
  </si>
  <si>
    <t>-200216881</t>
  </si>
  <si>
    <t>13*0,001 "Přepočtené koeficientem množství</t>
  </si>
  <si>
    <t>-519388880</t>
  </si>
  <si>
    <t>13*2</t>
  </si>
  <si>
    <t>-991329944</t>
  </si>
  <si>
    <t>-1171736238</t>
  </si>
  <si>
    <t>144*0,3*4 "drenáž</t>
  </si>
  <si>
    <t>1487413971</t>
  </si>
  <si>
    <t>172,8*1,1 "Přepočtené koeficientem množství</t>
  </si>
  <si>
    <t>-108280292</t>
  </si>
  <si>
    <t>144 "drenáž</t>
  </si>
  <si>
    <t>-423074768</t>
  </si>
  <si>
    <t>548 "komunikace asfalt - sanace pláně</t>
  </si>
  <si>
    <t>1002 "parkoviště bet.dlažba tl.80 mm - sanace pláně</t>
  </si>
  <si>
    <t>55 "přejezd chodníkový bet.dlažba tl.80 mm - sanace pláně</t>
  </si>
  <si>
    <t>681403024</t>
  </si>
  <si>
    <t>433282571</t>
  </si>
  <si>
    <t>1833291301</t>
  </si>
  <si>
    <t>1391986371</t>
  </si>
  <si>
    <t>-885824417</t>
  </si>
  <si>
    <t>2 "asfaltová zálivka</t>
  </si>
  <si>
    <t>428759270</t>
  </si>
  <si>
    <t>1862827276</t>
  </si>
  <si>
    <t>995972865</t>
  </si>
  <si>
    <t>36812419</t>
  </si>
  <si>
    <t>14 "pracovní spára</t>
  </si>
  <si>
    <t>-1977230116</t>
  </si>
  <si>
    <t>-20988425</t>
  </si>
  <si>
    <t>1194*1,03 "Přepočtené koeficientem množství</t>
  </si>
  <si>
    <t>-376194153</t>
  </si>
  <si>
    <t>49*1,03 "Přepočtené koeficientem množství</t>
  </si>
  <si>
    <t>12425109</t>
  </si>
  <si>
    <t>308047654</t>
  </si>
  <si>
    <t>-69049732</t>
  </si>
  <si>
    <t>1219683014</t>
  </si>
  <si>
    <t>1770334174</t>
  </si>
  <si>
    <t>-524608309</t>
  </si>
  <si>
    <t>značka svislá - IZ8b</t>
  </si>
  <si>
    <t>659437320</t>
  </si>
  <si>
    <t>-925865719</t>
  </si>
  <si>
    <t>404442603</t>
  </si>
  <si>
    <t>značka svislá - P4</t>
  </si>
  <si>
    <t>-480076181</t>
  </si>
  <si>
    <t>-1706515912</t>
  </si>
  <si>
    <t>300649150</t>
  </si>
  <si>
    <t>-1850958342</t>
  </si>
  <si>
    <t>-1920274605</t>
  </si>
  <si>
    <t>1500420244</t>
  </si>
  <si>
    <t>-2016533617</t>
  </si>
  <si>
    <t>1,5*1,5*4 "inv.</t>
  </si>
  <si>
    <t>-143294485</t>
  </si>
  <si>
    <t>-1400474052</t>
  </si>
  <si>
    <t>66085856</t>
  </si>
  <si>
    <t>368+66+20</t>
  </si>
  <si>
    <t>781644328</t>
  </si>
  <si>
    <t>368*1,02 "Přepočtené koeficientem množství</t>
  </si>
  <si>
    <t>1757780534</t>
  </si>
  <si>
    <t>66*1,02 "Přepočtené koeficientem množství</t>
  </si>
  <si>
    <t>-1080544893</t>
  </si>
  <si>
    <t>20*1,02 "Přepočtené koeficientem množství</t>
  </si>
  <si>
    <t>-549207341</t>
  </si>
  <si>
    <t>-1801984974</t>
  </si>
  <si>
    <t>845*1,02 "Přepočtené koeficientem množství</t>
  </si>
  <si>
    <t>-1627637582</t>
  </si>
  <si>
    <t>-160346514</t>
  </si>
  <si>
    <t>-929891898</t>
  </si>
  <si>
    <t>-1899215846</t>
  </si>
  <si>
    <t>-551134077</t>
  </si>
  <si>
    <t>1850,002*29 "Přepočtené koeficientem množství</t>
  </si>
  <si>
    <t>-1849001148</t>
  </si>
  <si>
    <t>-2094104238</t>
  </si>
  <si>
    <t>-1215347412</t>
  </si>
  <si>
    <t>-794295238</t>
  </si>
  <si>
    <t>-497042754</t>
  </si>
  <si>
    <t>1688132697</t>
  </si>
  <si>
    <t>1605*1,15 'Přepočtené koeficientem množství</t>
  </si>
  <si>
    <t>-1072491029</t>
  </si>
  <si>
    <t>593371284</t>
  </si>
  <si>
    <t>13,5 "chránička NN</t>
  </si>
  <si>
    <t>10 "chránička UPC</t>
  </si>
  <si>
    <t>15 "chránička CETIN</t>
  </si>
  <si>
    <t>46 - SO 302 - Dešťová kanalizace</t>
  </si>
  <si>
    <t>D4 -  099: Přesun hmot HSV</t>
  </si>
  <si>
    <t>361308012</t>
  </si>
  <si>
    <t>-93871289</t>
  </si>
  <si>
    <t>416213597</t>
  </si>
  <si>
    <t>XXXXXXXX</t>
  </si>
  <si>
    <t>61242139</t>
  </si>
  <si>
    <t>1986935639</t>
  </si>
  <si>
    <t>-1925878112</t>
  </si>
  <si>
    <t>-1571952802</t>
  </si>
  <si>
    <t>224,5*0,5</t>
  </si>
  <si>
    <t>-1974905109</t>
  </si>
  <si>
    <t>-196176903</t>
  </si>
  <si>
    <t>-1708058461</t>
  </si>
  <si>
    <t>nadbytečná zemina na skládku - (p.č.2+p.č.4+p.č.6-p.č.19-p.č.20)</t>
  </si>
  <si>
    <t>65,7+51,3+224,5-190,9-56,6</t>
  </si>
  <si>
    <t>-1444479871</t>
  </si>
  <si>
    <t>94*1,8</t>
  </si>
  <si>
    <t>1620796623</t>
  </si>
  <si>
    <t>-734555171</t>
  </si>
  <si>
    <t>-1590526483</t>
  </si>
  <si>
    <t>377225247</t>
  </si>
  <si>
    <t>751276420</t>
  </si>
  <si>
    <t>1325027052</t>
  </si>
  <si>
    <t>-822886225</t>
  </si>
  <si>
    <t>1505395337</t>
  </si>
  <si>
    <t>zásyp rýhy zeminou - stoka S2, přípojky vpustí, přeložka přípojky - (p.č.4+p.č.6-p.č.14-p.č.17-p.č.22)</t>
  </si>
  <si>
    <t>51,3+224,5-31,4-30,7-22,8</t>
  </si>
  <si>
    <t>-1219763333</t>
  </si>
  <si>
    <t>517351710</t>
  </si>
  <si>
    <t>707328546</t>
  </si>
  <si>
    <t>-203013619</t>
  </si>
  <si>
    <t>-1956502355</t>
  </si>
  <si>
    <t>3*(2*1,5+2*1,5)*0,15+6*(2*1+2*1)*0,1</t>
  </si>
  <si>
    <t>586442604</t>
  </si>
  <si>
    <t>122</t>
  </si>
  <si>
    <t>-419730600</t>
  </si>
  <si>
    <t>-779190883</t>
  </si>
  <si>
    <t>0,6+0,7+1,5+3+1,6</t>
  </si>
  <si>
    <t>-1661649447</t>
  </si>
  <si>
    <t>-2013177861</t>
  </si>
  <si>
    <t>871353121</t>
  </si>
  <si>
    <t>Montáž kanalizačního potrubí z PVC těsněné gumovým kroužkem otevřený výkop sklon do 20 % DN 200</t>
  </si>
  <si>
    <t>-1081058180</t>
  </si>
  <si>
    <t>1,8+12</t>
  </si>
  <si>
    <t>28611265</t>
  </si>
  <si>
    <t>Trubka KGEM SN8 DN 200/1000</t>
  </si>
  <si>
    <t>-631802161</t>
  </si>
  <si>
    <t>Montáž kanalizačního potrubí z PP těsněné gumovým kroužkem otevřený výkop sklon do 20 % DN 250</t>
  </si>
  <si>
    <t>-470105347</t>
  </si>
  <si>
    <t>stoka S2 - změřeno v digitální verzi PD funkcí na měření délek</t>
  </si>
  <si>
    <t>Trubka kanalizační plastová PP SN10 250x6000 mm</t>
  </si>
  <si>
    <t>8126839</t>
  </si>
  <si>
    <t>Montáž tvarovek z tvrdého PVC-systém KG nebo jednoosé DN 150</t>
  </si>
  <si>
    <t>-1342183313</t>
  </si>
  <si>
    <t>877355211</t>
  </si>
  <si>
    <t>Montáž tvarovek z tvrdého PVC-systém KG nebo z polypropylenu-systém KG 2000 jednoosé DN 200</t>
  </si>
  <si>
    <t>-1336058812</t>
  </si>
  <si>
    <t>Montáž tvarovek z PP jednoosé DN 250</t>
  </si>
  <si>
    <t>1359725340</t>
  </si>
  <si>
    <t>-208273024</t>
  </si>
  <si>
    <t>28611366</t>
  </si>
  <si>
    <t>Koleno kanalizace plastové KGB 200x45°</t>
  </si>
  <si>
    <t>-1168319016</t>
  </si>
  <si>
    <t>Spojka kanalizační plastové dvouhrdlo PP DN250</t>
  </si>
  <si>
    <t>1184107967</t>
  </si>
  <si>
    <t>877355221</t>
  </si>
  <si>
    <t>Montáž tvarovek z tvrdého PVC-systém KG nebo z polypropylenu-systém KG 2000 dvouosé DN 200</t>
  </si>
  <si>
    <t>-377830914</t>
  </si>
  <si>
    <t>Montáž tvarovek z PP dvouosé DN 250</t>
  </si>
  <si>
    <t>-2103430500</t>
  </si>
  <si>
    <t>28611918</t>
  </si>
  <si>
    <t>Odbočka kanalizační plastová s hrdlem PPKGEA-200/160/45°</t>
  </si>
  <si>
    <t>-1291694564</t>
  </si>
  <si>
    <t>Kanal.tvarovka odbočka PP DN250/PVC DN 150/45°</t>
  </si>
  <si>
    <t>-751608795</t>
  </si>
  <si>
    <t>456035144</t>
  </si>
  <si>
    <t>346519559</t>
  </si>
  <si>
    <t>-180745506</t>
  </si>
  <si>
    <t>Skruž betonová šachtová s těsněním 1000/250 100x25x12 cm - specifikace viz. příloha č.1</t>
  </si>
  <si>
    <t>1429665121</t>
  </si>
  <si>
    <t>Skruž betonová šachtová s těsněním 1000/500 100x50x12 cm - OLK</t>
  </si>
  <si>
    <t>1834403671</t>
  </si>
  <si>
    <t>-702112681</t>
  </si>
  <si>
    <t>Skruž betonová přechodová 625/600/120 SPK 62,5/100x60x12 cm - specifikace viz. příloha č.1</t>
  </si>
  <si>
    <t>124104517</t>
  </si>
  <si>
    <t>-1145310532</t>
  </si>
  <si>
    <t>Prstenec betonový vyrovnávací 625/100/120 62,5x10x12 cm - specifikace viz. příloha č.1</t>
  </si>
  <si>
    <t>-754952651</t>
  </si>
  <si>
    <t>691314898</t>
  </si>
  <si>
    <t>-731800533</t>
  </si>
  <si>
    <t>-1317819759</t>
  </si>
  <si>
    <t>křížení s teplovodem</t>
  </si>
  <si>
    <t>1*0,8</t>
  </si>
  <si>
    <t>-63548555</t>
  </si>
  <si>
    <t>-382394699</t>
  </si>
  <si>
    <t>1095696069</t>
  </si>
  <si>
    <t>-677701443</t>
  </si>
  <si>
    <t>-2028296993</t>
  </si>
  <si>
    <t>1506545435</t>
  </si>
  <si>
    <t>XXXXXX.2</t>
  </si>
  <si>
    <t>-1474856039</t>
  </si>
  <si>
    <t>-1870177469</t>
  </si>
  <si>
    <t>1134700038</t>
  </si>
  <si>
    <t>723740911</t>
  </si>
  <si>
    <t>-378167574</t>
  </si>
  <si>
    <t>594912375</t>
  </si>
  <si>
    <t>658542849</t>
  </si>
  <si>
    <t>518564375</t>
  </si>
  <si>
    <t>1847898574</t>
  </si>
  <si>
    <t>7,5+2,5+6,5+4+7,5+2</t>
  </si>
  <si>
    <t>1531087146</t>
  </si>
  <si>
    <t>1146272652</t>
  </si>
  <si>
    <t>-1804314048</t>
  </si>
  <si>
    <t>-1837794245</t>
  </si>
  <si>
    <t>-1370118752</t>
  </si>
  <si>
    <t>-940046952</t>
  </si>
  <si>
    <t>1316651448</t>
  </si>
  <si>
    <t>48 - SO 432 - Objekty veřejného osvětlení</t>
  </si>
  <si>
    <t>2020870960</t>
  </si>
  <si>
    <t>1816770663</t>
  </si>
  <si>
    <t>-292178718</t>
  </si>
  <si>
    <t>36250698</t>
  </si>
  <si>
    <t>5.1</t>
  </si>
  <si>
    <t>-591866281</t>
  </si>
  <si>
    <t>6.1</t>
  </si>
  <si>
    <t>417560189</t>
  </si>
  <si>
    <t>7.1</t>
  </si>
  <si>
    <t>-1040829125</t>
  </si>
  <si>
    <t>8.1</t>
  </si>
  <si>
    <t>1466173653</t>
  </si>
  <si>
    <t>9.1</t>
  </si>
  <si>
    <t>-1699132913</t>
  </si>
  <si>
    <t>10.1</t>
  </si>
  <si>
    <t>-1870860205</t>
  </si>
  <si>
    <t>11.1</t>
  </si>
  <si>
    <t>-310361367</t>
  </si>
  <si>
    <t>12.1</t>
  </si>
  <si>
    <t>-1333563939</t>
  </si>
  <si>
    <t>13.1</t>
  </si>
  <si>
    <t>1952855930</t>
  </si>
  <si>
    <t>14.1</t>
  </si>
  <si>
    <t>246202271</t>
  </si>
  <si>
    <t>15.1</t>
  </si>
  <si>
    <t>-1184059619</t>
  </si>
  <si>
    <t>16.1</t>
  </si>
  <si>
    <t>-1863111648</t>
  </si>
  <si>
    <t>17.1</t>
  </si>
  <si>
    <t>-186641910</t>
  </si>
  <si>
    <t>18.1</t>
  </si>
  <si>
    <t>-2054193824</t>
  </si>
  <si>
    <t>19.1</t>
  </si>
  <si>
    <t>180092986</t>
  </si>
  <si>
    <t>20.1</t>
  </si>
  <si>
    <t>-308876560</t>
  </si>
  <si>
    <t>21.1</t>
  </si>
  <si>
    <t>1058338171</t>
  </si>
  <si>
    <t>22.1</t>
  </si>
  <si>
    <t>-442184544</t>
  </si>
  <si>
    <t>23.1</t>
  </si>
  <si>
    <t>-1918793821</t>
  </si>
  <si>
    <t>24.1</t>
  </si>
  <si>
    <t>-449184599</t>
  </si>
  <si>
    <t>25.1</t>
  </si>
  <si>
    <t>-1598590824</t>
  </si>
  <si>
    <t>26.1</t>
  </si>
  <si>
    <t>-300676695</t>
  </si>
  <si>
    <t>27.1</t>
  </si>
  <si>
    <t>904515725</t>
  </si>
  <si>
    <t>28.1</t>
  </si>
  <si>
    <t>-1940984909</t>
  </si>
  <si>
    <t>29.1</t>
  </si>
  <si>
    <t>-478942786</t>
  </si>
  <si>
    <t>30.1</t>
  </si>
  <si>
    <t>odkopání kabelu pro přeložku/naspojkování</t>
  </si>
  <si>
    <t>961454488</t>
  </si>
  <si>
    <t>31.1</t>
  </si>
  <si>
    <t>385195679</t>
  </si>
  <si>
    <t>32.1</t>
  </si>
  <si>
    <t>-1771282453</t>
  </si>
  <si>
    <t>33.1</t>
  </si>
  <si>
    <t>1012865695</t>
  </si>
  <si>
    <t>34.1</t>
  </si>
  <si>
    <t>-1566815876</t>
  </si>
  <si>
    <t>35.1</t>
  </si>
  <si>
    <t>452748904</t>
  </si>
  <si>
    <t>36.1</t>
  </si>
  <si>
    <t>1499733160</t>
  </si>
  <si>
    <t>37.1</t>
  </si>
  <si>
    <t>159397533</t>
  </si>
  <si>
    <t>38.1</t>
  </si>
  <si>
    <t>978487749</t>
  </si>
  <si>
    <t>39.1</t>
  </si>
  <si>
    <t>258487979</t>
  </si>
  <si>
    <t>40.1</t>
  </si>
  <si>
    <t>1851281916</t>
  </si>
  <si>
    <t>41.1</t>
  </si>
  <si>
    <t>-15726176</t>
  </si>
  <si>
    <t>42.1</t>
  </si>
  <si>
    <t>-655679608</t>
  </si>
  <si>
    <t>43.1</t>
  </si>
  <si>
    <t>-1839897776</t>
  </si>
  <si>
    <t>44.1</t>
  </si>
  <si>
    <t>-1034491952</t>
  </si>
  <si>
    <t>45.1</t>
  </si>
  <si>
    <t>770459026</t>
  </si>
  <si>
    <t>46.1</t>
  </si>
  <si>
    <t>114418906</t>
  </si>
  <si>
    <t>47.1</t>
  </si>
  <si>
    <t>-2022363889</t>
  </si>
  <si>
    <t>48.1</t>
  </si>
  <si>
    <t>1247676668</t>
  </si>
  <si>
    <t>49.1</t>
  </si>
  <si>
    <t>-70461908</t>
  </si>
  <si>
    <t>50.1</t>
  </si>
  <si>
    <t>1489143079</t>
  </si>
  <si>
    <t>51.1</t>
  </si>
  <si>
    <t>1854143591</t>
  </si>
  <si>
    <t>52.1</t>
  </si>
  <si>
    <t>1651637955</t>
  </si>
  <si>
    <t>53.1</t>
  </si>
  <si>
    <t>-1363370187</t>
  </si>
  <si>
    <t>54.1</t>
  </si>
  <si>
    <t>1835714913</t>
  </si>
  <si>
    <t>55.1</t>
  </si>
  <si>
    <t>352693187</t>
  </si>
  <si>
    <t>56.1</t>
  </si>
  <si>
    <t>860156146</t>
  </si>
  <si>
    <t>57.1</t>
  </si>
  <si>
    <t>-1514671640</t>
  </si>
  <si>
    <t>58.1</t>
  </si>
  <si>
    <t>-253191948</t>
  </si>
  <si>
    <t>59.1</t>
  </si>
  <si>
    <t>663778400</t>
  </si>
  <si>
    <t>60.1</t>
  </si>
  <si>
    <t>-26763101</t>
  </si>
  <si>
    <t>61.1</t>
  </si>
  <si>
    <t>1630116016</t>
  </si>
  <si>
    <t>62.1</t>
  </si>
  <si>
    <t>1585539144</t>
  </si>
  <si>
    <t>49 - SO 502 - Objekty trubního vedení</t>
  </si>
  <si>
    <t>2065246724</t>
  </si>
  <si>
    <t>1457336010</t>
  </si>
  <si>
    <t>1231951037</t>
  </si>
  <si>
    <t>-1192750144</t>
  </si>
  <si>
    <t>59381188</t>
  </si>
  <si>
    <t>Panel silniční IZD 300x200x22 20 tun</t>
  </si>
  <si>
    <t>-438770626</t>
  </si>
  <si>
    <t>-834556033</t>
  </si>
  <si>
    <t>-730944355</t>
  </si>
  <si>
    <t>-2106587804</t>
  </si>
  <si>
    <t>1137213062</t>
  </si>
  <si>
    <t>-533499071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</si>
</sst>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Y244A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Sídliště Spáleniště - III. a IV. etapa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 xml:space="preserve"> Cheb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28. 1. 2019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 Město Cheb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 xml:space="preserve"> Bc.Pašava Michal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ROUND(AG55+AG61,2)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ROUND(AS55+AS61,2)</f>
        <v>0</v>
      </c>
      <c r="AT54" s="101">
        <f>ROUND(SUM(AV54:AW54),2)</f>
        <v>0</v>
      </c>
      <c r="AU54" s="102">
        <f>ROUND(AU55+AU61,5)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ROUND(AZ55+AZ61,2)</f>
        <v>0</v>
      </c>
      <c r="BA54" s="101">
        <f>ROUND(BA55+BA61,2)</f>
        <v>0</v>
      </c>
      <c r="BB54" s="101">
        <f>ROUND(BB55+BB61,2)</f>
        <v>0</v>
      </c>
      <c r="BC54" s="101">
        <f>ROUND(BC55+BC61,2)</f>
        <v>0</v>
      </c>
      <c r="BD54" s="103">
        <f>ROUND(BD55+BD61,2)</f>
        <v>0</v>
      </c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</v>
      </c>
    </row>
    <row r="55" spans="2:91" s="5" customFormat="1" ht="16.5" customHeight="1">
      <c r="B55" s="106"/>
      <c r="C55" s="107"/>
      <c r="D55" s="108" t="s">
        <v>74</v>
      </c>
      <c r="E55" s="108"/>
      <c r="F55" s="108"/>
      <c r="G55" s="108"/>
      <c r="H55" s="108"/>
      <c r="I55" s="109"/>
      <c r="J55" s="108" t="s">
        <v>75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ROUND(SUM(AG56:AG60),2)</f>
        <v>0</v>
      </c>
      <c r="AH55" s="109"/>
      <c r="AI55" s="109"/>
      <c r="AJ55" s="109"/>
      <c r="AK55" s="109"/>
      <c r="AL55" s="109"/>
      <c r="AM55" s="109"/>
      <c r="AN55" s="111">
        <f>SUM(AG55,AT55)</f>
        <v>0</v>
      </c>
      <c r="AO55" s="109"/>
      <c r="AP55" s="109"/>
      <c r="AQ55" s="112" t="s">
        <v>76</v>
      </c>
      <c r="AR55" s="113"/>
      <c r="AS55" s="114">
        <f>ROUND(SUM(AS56:AS60),2)</f>
        <v>0</v>
      </c>
      <c r="AT55" s="115">
        <f>ROUND(SUM(AV55:AW55),2)</f>
        <v>0</v>
      </c>
      <c r="AU55" s="116">
        <f>ROUND(SUM(AU56:AU60),5)</f>
        <v>0</v>
      </c>
      <c r="AV55" s="115">
        <f>ROUND(AZ55*L29,2)</f>
        <v>0</v>
      </c>
      <c r="AW55" s="115">
        <f>ROUND(BA55*L30,2)</f>
        <v>0</v>
      </c>
      <c r="AX55" s="115">
        <f>ROUND(BB55*L29,2)</f>
        <v>0</v>
      </c>
      <c r="AY55" s="115">
        <f>ROUND(BC55*L30,2)</f>
        <v>0</v>
      </c>
      <c r="AZ55" s="115">
        <f>ROUND(SUM(AZ56:AZ60),2)</f>
        <v>0</v>
      </c>
      <c r="BA55" s="115">
        <f>ROUND(SUM(BA56:BA60),2)</f>
        <v>0</v>
      </c>
      <c r="BB55" s="115">
        <f>ROUND(SUM(BB56:BB60),2)</f>
        <v>0</v>
      </c>
      <c r="BC55" s="115">
        <f>ROUND(SUM(BC56:BC60),2)</f>
        <v>0</v>
      </c>
      <c r="BD55" s="117">
        <f>ROUND(SUM(BD56:BD60),2)</f>
        <v>0</v>
      </c>
      <c r="BS55" s="118" t="s">
        <v>69</v>
      </c>
      <c r="BT55" s="118" t="s">
        <v>77</v>
      </c>
      <c r="BU55" s="118" t="s">
        <v>71</v>
      </c>
      <c r="BV55" s="118" t="s">
        <v>72</v>
      </c>
      <c r="BW55" s="118" t="s">
        <v>78</v>
      </c>
      <c r="BX55" s="118" t="s">
        <v>5</v>
      </c>
      <c r="CL55" s="118" t="s">
        <v>1</v>
      </c>
      <c r="CM55" s="118" t="s">
        <v>79</v>
      </c>
    </row>
    <row r="56" spans="1:90" s="6" customFormat="1" ht="16.5" customHeight="1">
      <c r="A56" s="119" t="s">
        <v>80</v>
      </c>
      <c r="B56" s="120"/>
      <c r="C56" s="121"/>
      <c r="D56" s="121"/>
      <c r="E56" s="122" t="s">
        <v>81</v>
      </c>
      <c r="F56" s="122"/>
      <c r="G56" s="122"/>
      <c r="H56" s="122"/>
      <c r="I56" s="122"/>
      <c r="J56" s="121"/>
      <c r="K56" s="122" t="s">
        <v>82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>
        <f>'03 - 03 - VRN'!J32</f>
        <v>0</v>
      </c>
      <c r="AH56" s="121"/>
      <c r="AI56" s="121"/>
      <c r="AJ56" s="121"/>
      <c r="AK56" s="121"/>
      <c r="AL56" s="121"/>
      <c r="AM56" s="121"/>
      <c r="AN56" s="123">
        <f>SUM(AG56,AT56)</f>
        <v>0</v>
      </c>
      <c r="AO56" s="121"/>
      <c r="AP56" s="121"/>
      <c r="AQ56" s="124" t="s">
        <v>83</v>
      </c>
      <c r="AR56" s="125"/>
      <c r="AS56" s="126">
        <v>0</v>
      </c>
      <c r="AT56" s="127">
        <f>ROUND(SUM(AV56:AW56),2)</f>
        <v>0</v>
      </c>
      <c r="AU56" s="128">
        <f>'03 - 03 - VRN'!P87</f>
        <v>0</v>
      </c>
      <c r="AV56" s="127">
        <f>'03 - 03 - VRN'!J35</f>
        <v>0</v>
      </c>
      <c r="AW56" s="127">
        <f>'03 - 03 - VRN'!J36</f>
        <v>0</v>
      </c>
      <c r="AX56" s="127">
        <f>'03 - 03 - VRN'!J37</f>
        <v>0</v>
      </c>
      <c r="AY56" s="127">
        <f>'03 - 03 - VRN'!J38</f>
        <v>0</v>
      </c>
      <c r="AZ56" s="127">
        <f>'03 - 03 - VRN'!F35</f>
        <v>0</v>
      </c>
      <c r="BA56" s="127">
        <f>'03 - 03 - VRN'!F36</f>
        <v>0</v>
      </c>
      <c r="BB56" s="127">
        <f>'03 - 03 - VRN'!F37</f>
        <v>0</v>
      </c>
      <c r="BC56" s="127">
        <f>'03 - 03 - VRN'!F38</f>
        <v>0</v>
      </c>
      <c r="BD56" s="129">
        <f>'03 - 03 - VRN'!F39</f>
        <v>0</v>
      </c>
      <c r="BT56" s="130" t="s">
        <v>79</v>
      </c>
      <c r="BV56" s="130" t="s">
        <v>72</v>
      </c>
      <c r="BW56" s="130" t="s">
        <v>84</v>
      </c>
      <c r="BX56" s="130" t="s">
        <v>78</v>
      </c>
      <c r="CL56" s="130" t="s">
        <v>1</v>
      </c>
    </row>
    <row r="57" spans="1:90" s="6" customFormat="1" ht="16.5" customHeight="1">
      <c r="A57" s="119" t="s">
        <v>80</v>
      </c>
      <c r="B57" s="120"/>
      <c r="C57" s="121"/>
      <c r="D57" s="121"/>
      <c r="E57" s="122" t="s">
        <v>85</v>
      </c>
      <c r="F57" s="122"/>
      <c r="G57" s="122"/>
      <c r="H57" s="122"/>
      <c r="I57" s="122"/>
      <c r="J57" s="121"/>
      <c r="K57" s="122" t="s">
        <v>86</v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3">
        <f>'30 - SO 101 - Objekty poz...'!J32</f>
        <v>0</v>
      </c>
      <c r="AH57" s="121"/>
      <c r="AI57" s="121"/>
      <c r="AJ57" s="121"/>
      <c r="AK57" s="121"/>
      <c r="AL57" s="121"/>
      <c r="AM57" s="121"/>
      <c r="AN57" s="123">
        <f>SUM(AG57,AT57)</f>
        <v>0</v>
      </c>
      <c r="AO57" s="121"/>
      <c r="AP57" s="121"/>
      <c r="AQ57" s="124" t="s">
        <v>83</v>
      </c>
      <c r="AR57" s="125"/>
      <c r="AS57" s="126">
        <v>0</v>
      </c>
      <c r="AT57" s="127">
        <f>ROUND(SUM(AV57:AW57),2)</f>
        <v>0</v>
      </c>
      <c r="AU57" s="128">
        <f>'30 - SO 101 - Objekty poz...'!P97</f>
        <v>0</v>
      </c>
      <c r="AV57" s="127">
        <f>'30 - SO 101 - Objekty poz...'!J35</f>
        <v>0</v>
      </c>
      <c r="AW57" s="127">
        <f>'30 - SO 101 - Objekty poz...'!J36</f>
        <v>0</v>
      </c>
      <c r="AX57" s="127">
        <f>'30 - SO 101 - Objekty poz...'!J37</f>
        <v>0</v>
      </c>
      <c r="AY57" s="127">
        <f>'30 - SO 101 - Objekty poz...'!J38</f>
        <v>0</v>
      </c>
      <c r="AZ57" s="127">
        <f>'30 - SO 101 - Objekty poz...'!F35</f>
        <v>0</v>
      </c>
      <c r="BA57" s="127">
        <f>'30 - SO 101 - Objekty poz...'!F36</f>
        <v>0</v>
      </c>
      <c r="BB57" s="127">
        <f>'30 - SO 101 - Objekty poz...'!F37</f>
        <v>0</v>
      </c>
      <c r="BC57" s="127">
        <f>'30 - SO 101 - Objekty poz...'!F38</f>
        <v>0</v>
      </c>
      <c r="BD57" s="129">
        <f>'30 - SO 101 - Objekty poz...'!F39</f>
        <v>0</v>
      </c>
      <c r="BT57" s="130" t="s">
        <v>79</v>
      </c>
      <c r="BV57" s="130" t="s">
        <v>72</v>
      </c>
      <c r="BW57" s="130" t="s">
        <v>87</v>
      </c>
      <c r="BX57" s="130" t="s">
        <v>78</v>
      </c>
      <c r="CL57" s="130" t="s">
        <v>1</v>
      </c>
    </row>
    <row r="58" spans="1:90" s="6" customFormat="1" ht="16.5" customHeight="1">
      <c r="A58" s="119" t="s">
        <v>80</v>
      </c>
      <c r="B58" s="120"/>
      <c r="C58" s="121"/>
      <c r="D58" s="121"/>
      <c r="E58" s="122" t="s">
        <v>88</v>
      </c>
      <c r="F58" s="122"/>
      <c r="G58" s="122"/>
      <c r="H58" s="122"/>
      <c r="I58" s="122"/>
      <c r="J58" s="121"/>
      <c r="K58" s="122" t="s">
        <v>89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3">
        <f>'36 - SO 301 - Dešťová kan...'!J32</f>
        <v>0</v>
      </c>
      <c r="AH58" s="121"/>
      <c r="AI58" s="121"/>
      <c r="AJ58" s="121"/>
      <c r="AK58" s="121"/>
      <c r="AL58" s="121"/>
      <c r="AM58" s="121"/>
      <c r="AN58" s="123">
        <f>SUM(AG58,AT58)</f>
        <v>0</v>
      </c>
      <c r="AO58" s="121"/>
      <c r="AP58" s="121"/>
      <c r="AQ58" s="124" t="s">
        <v>83</v>
      </c>
      <c r="AR58" s="125"/>
      <c r="AS58" s="126">
        <v>0</v>
      </c>
      <c r="AT58" s="127">
        <f>ROUND(SUM(AV58:AW58),2)</f>
        <v>0</v>
      </c>
      <c r="AU58" s="128">
        <f>'36 - SO 301 - Dešťová kan...'!P90</f>
        <v>0</v>
      </c>
      <c r="AV58" s="127">
        <f>'36 - SO 301 - Dešťová kan...'!J35</f>
        <v>0</v>
      </c>
      <c r="AW58" s="127">
        <f>'36 - SO 301 - Dešťová kan...'!J36</f>
        <v>0</v>
      </c>
      <c r="AX58" s="127">
        <f>'36 - SO 301 - Dešťová kan...'!J37</f>
        <v>0</v>
      </c>
      <c r="AY58" s="127">
        <f>'36 - SO 301 - Dešťová kan...'!J38</f>
        <v>0</v>
      </c>
      <c r="AZ58" s="127">
        <f>'36 - SO 301 - Dešťová kan...'!F35</f>
        <v>0</v>
      </c>
      <c r="BA58" s="127">
        <f>'36 - SO 301 - Dešťová kan...'!F36</f>
        <v>0</v>
      </c>
      <c r="BB58" s="127">
        <f>'36 - SO 301 - Dešťová kan...'!F37</f>
        <v>0</v>
      </c>
      <c r="BC58" s="127">
        <f>'36 - SO 301 - Dešťová kan...'!F38</f>
        <v>0</v>
      </c>
      <c r="BD58" s="129">
        <f>'36 - SO 301 - Dešťová kan...'!F39</f>
        <v>0</v>
      </c>
      <c r="BT58" s="130" t="s">
        <v>79</v>
      </c>
      <c r="BV58" s="130" t="s">
        <v>72</v>
      </c>
      <c r="BW58" s="130" t="s">
        <v>90</v>
      </c>
      <c r="BX58" s="130" t="s">
        <v>78</v>
      </c>
      <c r="CL58" s="130" t="s">
        <v>1</v>
      </c>
    </row>
    <row r="59" spans="1:90" s="6" customFormat="1" ht="16.5" customHeight="1">
      <c r="A59" s="119" t="s">
        <v>80</v>
      </c>
      <c r="B59" s="120"/>
      <c r="C59" s="121"/>
      <c r="D59" s="121"/>
      <c r="E59" s="122" t="s">
        <v>91</v>
      </c>
      <c r="F59" s="122"/>
      <c r="G59" s="122"/>
      <c r="H59" s="122"/>
      <c r="I59" s="122"/>
      <c r="J59" s="121"/>
      <c r="K59" s="122" t="s">
        <v>92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>
        <f>'38 - SO 431 - Objekty veř...'!J32</f>
        <v>0</v>
      </c>
      <c r="AH59" s="121"/>
      <c r="AI59" s="121"/>
      <c r="AJ59" s="121"/>
      <c r="AK59" s="121"/>
      <c r="AL59" s="121"/>
      <c r="AM59" s="121"/>
      <c r="AN59" s="123">
        <f>SUM(AG59,AT59)</f>
        <v>0</v>
      </c>
      <c r="AO59" s="121"/>
      <c r="AP59" s="121"/>
      <c r="AQ59" s="124" t="s">
        <v>83</v>
      </c>
      <c r="AR59" s="125"/>
      <c r="AS59" s="126">
        <v>0</v>
      </c>
      <c r="AT59" s="127">
        <f>ROUND(SUM(AV59:AW59),2)</f>
        <v>0</v>
      </c>
      <c r="AU59" s="128">
        <f>'38 - SO 431 - Objekty veř...'!P87</f>
        <v>0</v>
      </c>
      <c r="AV59" s="127">
        <f>'38 - SO 431 - Objekty veř...'!J35</f>
        <v>0</v>
      </c>
      <c r="AW59" s="127">
        <f>'38 - SO 431 - Objekty veř...'!J36</f>
        <v>0</v>
      </c>
      <c r="AX59" s="127">
        <f>'38 - SO 431 - Objekty veř...'!J37</f>
        <v>0</v>
      </c>
      <c r="AY59" s="127">
        <f>'38 - SO 431 - Objekty veř...'!J38</f>
        <v>0</v>
      </c>
      <c r="AZ59" s="127">
        <f>'38 - SO 431 - Objekty veř...'!F35</f>
        <v>0</v>
      </c>
      <c r="BA59" s="127">
        <f>'38 - SO 431 - Objekty veř...'!F36</f>
        <v>0</v>
      </c>
      <c r="BB59" s="127">
        <f>'38 - SO 431 - Objekty veř...'!F37</f>
        <v>0</v>
      </c>
      <c r="BC59" s="127">
        <f>'38 - SO 431 - Objekty veř...'!F38</f>
        <v>0</v>
      </c>
      <c r="BD59" s="129">
        <f>'38 - SO 431 - Objekty veř...'!F39</f>
        <v>0</v>
      </c>
      <c r="BT59" s="130" t="s">
        <v>79</v>
      </c>
      <c r="BV59" s="130" t="s">
        <v>72</v>
      </c>
      <c r="BW59" s="130" t="s">
        <v>93</v>
      </c>
      <c r="BX59" s="130" t="s">
        <v>78</v>
      </c>
      <c r="CL59" s="130" t="s">
        <v>1</v>
      </c>
    </row>
    <row r="60" spans="1:90" s="6" customFormat="1" ht="16.5" customHeight="1">
      <c r="A60" s="119" t="s">
        <v>80</v>
      </c>
      <c r="B60" s="120"/>
      <c r="C60" s="121"/>
      <c r="D60" s="121"/>
      <c r="E60" s="122" t="s">
        <v>94</v>
      </c>
      <c r="F60" s="122"/>
      <c r="G60" s="122"/>
      <c r="H60" s="122"/>
      <c r="I60" s="122"/>
      <c r="J60" s="121"/>
      <c r="K60" s="122" t="s">
        <v>95</v>
      </c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3">
        <f>'39 - SO 501 - Objekty tru...'!J32</f>
        <v>0</v>
      </c>
      <c r="AH60" s="121"/>
      <c r="AI60" s="121"/>
      <c r="AJ60" s="121"/>
      <c r="AK60" s="121"/>
      <c r="AL60" s="121"/>
      <c r="AM60" s="121"/>
      <c r="AN60" s="123">
        <f>SUM(AG60,AT60)</f>
        <v>0</v>
      </c>
      <c r="AO60" s="121"/>
      <c r="AP60" s="121"/>
      <c r="AQ60" s="124" t="s">
        <v>83</v>
      </c>
      <c r="AR60" s="125"/>
      <c r="AS60" s="126">
        <v>0</v>
      </c>
      <c r="AT60" s="127">
        <f>ROUND(SUM(AV60:AW60),2)</f>
        <v>0</v>
      </c>
      <c r="AU60" s="128">
        <f>'39 - SO 501 - Objekty tru...'!P91</f>
        <v>0</v>
      </c>
      <c r="AV60" s="127">
        <f>'39 - SO 501 - Objekty tru...'!J35</f>
        <v>0</v>
      </c>
      <c r="AW60" s="127">
        <f>'39 - SO 501 - Objekty tru...'!J36</f>
        <v>0</v>
      </c>
      <c r="AX60" s="127">
        <f>'39 - SO 501 - Objekty tru...'!J37</f>
        <v>0</v>
      </c>
      <c r="AY60" s="127">
        <f>'39 - SO 501 - Objekty tru...'!J38</f>
        <v>0</v>
      </c>
      <c r="AZ60" s="127">
        <f>'39 - SO 501 - Objekty tru...'!F35</f>
        <v>0</v>
      </c>
      <c r="BA60" s="127">
        <f>'39 - SO 501 - Objekty tru...'!F36</f>
        <v>0</v>
      </c>
      <c r="BB60" s="127">
        <f>'39 - SO 501 - Objekty tru...'!F37</f>
        <v>0</v>
      </c>
      <c r="BC60" s="127">
        <f>'39 - SO 501 - Objekty tru...'!F38</f>
        <v>0</v>
      </c>
      <c r="BD60" s="129">
        <f>'39 - SO 501 - Objekty tru...'!F39</f>
        <v>0</v>
      </c>
      <c r="BT60" s="130" t="s">
        <v>79</v>
      </c>
      <c r="BV60" s="130" t="s">
        <v>72</v>
      </c>
      <c r="BW60" s="130" t="s">
        <v>96</v>
      </c>
      <c r="BX60" s="130" t="s">
        <v>78</v>
      </c>
      <c r="CL60" s="130" t="s">
        <v>1</v>
      </c>
    </row>
    <row r="61" spans="2:91" s="5" customFormat="1" ht="16.5" customHeight="1">
      <c r="B61" s="106"/>
      <c r="C61" s="107"/>
      <c r="D61" s="108" t="s">
        <v>97</v>
      </c>
      <c r="E61" s="108"/>
      <c r="F61" s="108"/>
      <c r="G61" s="108"/>
      <c r="H61" s="108"/>
      <c r="I61" s="109"/>
      <c r="J61" s="108" t="s">
        <v>98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10">
        <f>ROUND(SUM(AG62:AG66),2)</f>
        <v>0</v>
      </c>
      <c r="AH61" s="109"/>
      <c r="AI61" s="109"/>
      <c r="AJ61" s="109"/>
      <c r="AK61" s="109"/>
      <c r="AL61" s="109"/>
      <c r="AM61" s="109"/>
      <c r="AN61" s="111">
        <f>SUM(AG61,AT61)</f>
        <v>0</v>
      </c>
      <c r="AO61" s="109"/>
      <c r="AP61" s="109"/>
      <c r="AQ61" s="112" t="s">
        <v>76</v>
      </c>
      <c r="AR61" s="113"/>
      <c r="AS61" s="114">
        <f>ROUND(SUM(AS62:AS66),2)</f>
        <v>0</v>
      </c>
      <c r="AT61" s="115">
        <f>ROUND(SUM(AV61:AW61),2)</f>
        <v>0</v>
      </c>
      <c r="AU61" s="116">
        <f>ROUND(SUM(AU62:AU66),5)</f>
        <v>0</v>
      </c>
      <c r="AV61" s="115">
        <f>ROUND(AZ61*L29,2)</f>
        <v>0</v>
      </c>
      <c r="AW61" s="115">
        <f>ROUND(BA61*L30,2)</f>
        <v>0</v>
      </c>
      <c r="AX61" s="115">
        <f>ROUND(BB61*L29,2)</f>
        <v>0</v>
      </c>
      <c r="AY61" s="115">
        <f>ROUND(BC61*L30,2)</f>
        <v>0</v>
      </c>
      <c r="AZ61" s="115">
        <f>ROUND(SUM(AZ62:AZ66),2)</f>
        <v>0</v>
      </c>
      <c r="BA61" s="115">
        <f>ROUND(SUM(BA62:BA66),2)</f>
        <v>0</v>
      </c>
      <c r="BB61" s="115">
        <f>ROUND(SUM(BB62:BB66),2)</f>
        <v>0</v>
      </c>
      <c r="BC61" s="115">
        <f>ROUND(SUM(BC62:BC66),2)</f>
        <v>0</v>
      </c>
      <c r="BD61" s="117">
        <f>ROUND(SUM(BD62:BD66),2)</f>
        <v>0</v>
      </c>
      <c r="BS61" s="118" t="s">
        <v>69</v>
      </c>
      <c r="BT61" s="118" t="s">
        <v>77</v>
      </c>
      <c r="BU61" s="118" t="s">
        <v>71</v>
      </c>
      <c r="BV61" s="118" t="s">
        <v>72</v>
      </c>
      <c r="BW61" s="118" t="s">
        <v>99</v>
      </c>
      <c r="BX61" s="118" t="s">
        <v>5</v>
      </c>
      <c r="CL61" s="118" t="s">
        <v>1</v>
      </c>
      <c r="CM61" s="118" t="s">
        <v>79</v>
      </c>
    </row>
    <row r="62" spans="1:90" s="6" customFormat="1" ht="16.5" customHeight="1">
      <c r="A62" s="119" t="s">
        <v>80</v>
      </c>
      <c r="B62" s="120"/>
      <c r="C62" s="121"/>
      <c r="D62" s="121"/>
      <c r="E62" s="122" t="s">
        <v>100</v>
      </c>
      <c r="F62" s="122"/>
      <c r="G62" s="122"/>
      <c r="H62" s="122"/>
      <c r="I62" s="122"/>
      <c r="J62" s="121"/>
      <c r="K62" s="122" t="s">
        <v>101</v>
      </c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3">
        <f>'04 - 04 - VRN'!J32</f>
        <v>0</v>
      </c>
      <c r="AH62" s="121"/>
      <c r="AI62" s="121"/>
      <c r="AJ62" s="121"/>
      <c r="AK62" s="121"/>
      <c r="AL62" s="121"/>
      <c r="AM62" s="121"/>
      <c r="AN62" s="123">
        <f>SUM(AG62,AT62)</f>
        <v>0</v>
      </c>
      <c r="AO62" s="121"/>
      <c r="AP62" s="121"/>
      <c r="AQ62" s="124" t="s">
        <v>83</v>
      </c>
      <c r="AR62" s="125"/>
      <c r="AS62" s="126">
        <v>0</v>
      </c>
      <c r="AT62" s="127">
        <f>ROUND(SUM(AV62:AW62),2)</f>
        <v>0</v>
      </c>
      <c r="AU62" s="128">
        <f>'04 - 04 - VRN'!P87</f>
        <v>0</v>
      </c>
      <c r="AV62" s="127">
        <f>'04 - 04 - VRN'!J35</f>
        <v>0</v>
      </c>
      <c r="AW62" s="127">
        <f>'04 - 04 - VRN'!J36</f>
        <v>0</v>
      </c>
      <c r="AX62" s="127">
        <f>'04 - 04 - VRN'!J37</f>
        <v>0</v>
      </c>
      <c r="AY62" s="127">
        <f>'04 - 04 - VRN'!J38</f>
        <v>0</v>
      </c>
      <c r="AZ62" s="127">
        <f>'04 - 04 - VRN'!F35</f>
        <v>0</v>
      </c>
      <c r="BA62" s="127">
        <f>'04 - 04 - VRN'!F36</f>
        <v>0</v>
      </c>
      <c r="BB62" s="127">
        <f>'04 - 04 - VRN'!F37</f>
        <v>0</v>
      </c>
      <c r="BC62" s="127">
        <f>'04 - 04 - VRN'!F38</f>
        <v>0</v>
      </c>
      <c r="BD62" s="129">
        <f>'04 - 04 - VRN'!F39</f>
        <v>0</v>
      </c>
      <c r="BT62" s="130" t="s">
        <v>79</v>
      </c>
      <c r="BV62" s="130" t="s">
        <v>72</v>
      </c>
      <c r="BW62" s="130" t="s">
        <v>102</v>
      </c>
      <c r="BX62" s="130" t="s">
        <v>99</v>
      </c>
      <c r="CL62" s="130" t="s">
        <v>1</v>
      </c>
    </row>
    <row r="63" spans="1:90" s="6" customFormat="1" ht="16.5" customHeight="1">
      <c r="A63" s="119" t="s">
        <v>80</v>
      </c>
      <c r="B63" s="120"/>
      <c r="C63" s="121"/>
      <c r="D63" s="121"/>
      <c r="E63" s="122" t="s">
        <v>103</v>
      </c>
      <c r="F63" s="122"/>
      <c r="G63" s="122"/>
      <c r="H63" s="122"/>
      <c r="I63" s="122"/>
      <c r="J63" s="121"/>
      <c r="K63" s="122" t="s">
        <v>104</v>
      </c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3">
        <f>'40 - SO 102 - Objekty poz...'!J32</f>
        <v>0</v>
      </c>
      <c r="AH63" s="121"/>
      <c r="AI63" s="121"/>
      <c r="AJ63" s="121"/>
      <c r="AK63" s="121"/>
      <c r="AL63" s="121"/>
      <c r="AM63" s="121"/>
      <c r="AN63" s="123">
        <f>SUM(AG63,AT63)</f>
        <v>0</v>
      </c>
      <c r="AO63" s="121"/>
      <c r="AP63" s="121"/>
      <c r="AQ63" s="124" t="s">
        <v>83</v>
      </c>
      <c r="AR63" s="125"/>
      <c r="AS63" s="126">
        <v>0</v>
      </c>
      <c r="AT63" s="127">
        <f>ROUND(SUM(AV63:AW63),2)</f>
        <v>0</v>
      </c>
      <c r="AU63" s="128">
        <f>'40 - SO 102 - Objekty poz...'!P97</f>
        <v>0</v>
      </c>
      <c r="AV63" s="127">
        <f>'40 - SO 102 - Objekty poz...'!J35</f>
        <v>0</v>
      </c>
      <c r="AW63" s="127">
        <f>'40 - SO 102 - Objekty poz...'!J36</f>
        <v>0</v>
      </c>
      <c r="AX63" s="127">
        <f>'40 - SO 102 - Objekty poz...'!J37</f>
        <v>0</v>
      </c>
      <c r="AY63" s="127">
        <f>'40 - SO 102 - Objekty poz...'!J38</f>
        <v>0</v>
      </c>
      <c r="AZ63" s="127">
        <f>'40 - SO 102 - Objekty poz...'!F35</f>
        <v>0</v>
      </c>
      <c r="BA63" s="127">
        <f>'40 - SO 102 - Objekty poz...'!F36</f>
        <v>0</v>
      </c>
      <c r="BB63" s="127">
        <f>'40 - SO 102 - Objekty poz...'!F37</f>
        <v>0</v>
      </c>
      <c r="BC63" s="127">
        <f>'40 - SO 102 - Objekty poz...'!F38</f>
        <v>0</v>
      </c>
      <c r="BD63" s="129">
        <f>'40 - SO 102 - Objekty poz...'!F39</f>
        <v>0</v>
      </c>
      <c r="BT63" s="130" t="s">
        <v>79</v>
      </c>
      <c r="BV63" s="130" t="s">
        <v>72</v>
      </c>
      <c r="BW63" s="130" t="s">
        <v>105</v>
      </c>
      <c r="BX63" s="130" t="s">
        <v>99</v>
      </c>
      <c r="CL63" s="130" t="s">
        <v>1</v>
      </c>
    </row>
    <row r="64" spans="1:90" s="6" customFormat="1" ht="16.5" customHeight="1">
      <c r="A64" s="119" t="s">
        <v>80</v>
      </c>
      <c r="B64" s="120"/>
      <c r="C64" s="121"/>
      <c r="D64" s="121"/>
      <c r="E64" s="122" t="s">
        <v>106</v>
      </c>
      <c r="F64" s="122"/>
      <c r="G64" s="122"/>
      <c r="H64" s="122"/>
      <c r="I64" s="122"/>
      <c r="J64" s="121"/>
      <c r="K64" s="122" t="s">
        <v>107</v>
      </c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3">
        <f>'46 - SO 302 - Dešťová kan...'!J32</f>
        <v>0</v>
      </c>
      <c r="AH64" s="121"/>
      <c r="AI64" s="121"/>
      <c r="AJ64" s="121"/>
      <c r="AK64" s="121"/>
      <c r="AL64" s="121"/>
      <c r="AM64" s="121"/>
      <c r="AN64" s="123">
        <f>SUM(AG64,AT64)</f>
        <v>0</v>
      </c>
      <c r="AO64" s="121"/>
      <c r="AP64" s="121"/>
      <c r="AQ64" s="124" t="s">
        <v>83</v>
      </c>
      <c r="AR64" s="125"/>
      <c r="AS64" s="126">
        <v>0</v>
      </c>
      <c r="AT64" s="127">
        <f>ROUND(SUM(AV64:AW64),2)</f>
        <v>0</v>
      </c>
      <c r="AU64" s="128">
        <f>'46 - SO 302 - Dešťová kan...'!P89</f>
        <v>0</v>
      </c>
      <c r="AV64" s="127">
        <f>'46 - SO 302 - Dešťová kan...'!J35</f>
        <v>0</v>
      </c>
      <c r="AW64" s="127">
        <f>'46 - SO 302 - Dešťová kan...'!J36</f>
        <v>0</v>
      </c>
      <c r="AX64" s="127">
        <f>'46 - SO 302 - Dešťová kan...'!J37</f>
        <v>0</v>
      </c>
      <c r="AY64" s="127">
        <f>'46 - SO 302 - Dešťová kan...'!J38</f>
        <v>0</v>
      </c>
      <c r="AZ64" s="127">
        <f>'46 - SO 302 - Dešťová kan...'!F35</f>
        <v>0</v>
      </c>
      <c r="BA64" s="127">
        <f>'46 - SO 302 - Dešťová kan...'!F36</f>
        <v>0</v>
      </c>
      <c r="BB64" s="127">
        <f>'46 - SO 302 - Dešťová kan...'!F37</f>
        <v>0</v>
      </c>
      <c r="BC64" s="127">
        <f>'46 - SO 302 - Dešťová kan...'!F38</f>
        <v>0</v>
      </c>
      <c r="BD64" s="129">
        <f>'46 - SO 302 - Dešťová kan...'!F39</f>
        <v>0</v>
      </c>
      <c r="BT64" s="130" t="s">
        <v>79</v>
      </c>
      <c r="BV64" s="130" t="s">
        <v>72</v>
      </c>
      <c r="BW64" s="130" t="s">
        <v>108</v>
      </c>
      <c r="BX64" s="130" t="s">
        <v>99</v>
      </c>
      <c r="CL64" s="130" t="s">
        <v>1</v>
      </c>
    </row>
    <row r="65" spans="1:90" s="6" customFormat="1" ht="16.5" customHeight="1">
      <c r="A65" s="119" t="s">
        <v>80</v>
      </c>
      <c r="B65" s="120"/>
      <c r="C65" s="121"/>
      <c r="D65" s="121"/>
      <c r="E65" s="122" t="s">
        <v>109</v>
      </c>
      <c r="F65" s="122"/>
      <c r="G65" s="122"/>
      <c r="H65" s="122"/>
      <c r="I65" s="122"/>
      <c r="J65" s="121"/>
      <c r="K65" s="122" t="s">
        <v>110</v>
      </c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3">
        <f>'48 - SO 432 - Objekty veř...'!J32</f>
        <v>0</v>
      </c>
      <c r="AH65" s="121"/>
      <c r="AI65" s="121"/>
      <c r="AJ65" s="121"/>
      <c r="AK65" s="121"/>
      <c r="AL65" s="121"/>
      <c r="AM65" s="121"/>
      <c r="AN65" s="123">
        <f>SUM(AG65,AT65)</f>
        <v>0</v>
      </c>
      <c r="AO65" s="121"/>
      <c r="AP65" s="121"/>
      <c r="AQ65" s="124" t="s">
        <v>83</v>
      </c>
      <c r="AR65" s="125"/>
      <c r="AS65" s="126">
        <v>0</v>
      </c>
      <c r="AT65" s="127">
        <f>ROUND(SUM(AV65:AW65),2)</f>
        <v>0</v>
      </c>
      <c r="AU65" s="128">
        <f>'48 - SO 432 - Objekty veř...'!P87</f>
        <v>0</v>
      </c>
      <c r="AV65" s="127">
        <f>'48 - SO 432 - Objekty veř...'!J35</f>
        <v>0</v>
      </c>
      <c r="AW65" s="127">
        <f>'48 - SO 432 - Objekty veř...'!J36</f>
        <v>0</v>
      </c>
      <c r="AX65" s="127">
        <f>'48 - SO 432 - Objekty veř...'!J37</f>
        <v>0</v>
      </c>
      <c r="AY65" s="127">
        <f>'48 - SO 432 - Objekty veř...'!J38</f>
        <v>0</v>
      </c>
      <c r="AZ65" s="127">
        <f>'48 - SO 432 - Objekty veř...'!F35</f>
        <v>0</v>
      </c>
      <c r="BA65" s="127">
        <f>'48 - SO 432 - Objekty veř...'!F36</f>
        <v>0</v>
      </c>
      <c r="BB65" s="127">
        <f>'48 - SO 432 - Objekty veř...'!F37</f>
        <v>0</v>
      </c>
      <c r="BC65" s="127">
        <f>'48 - SO 432 - Objekty veř...'!F38</f>
        <v>0</v>
      </c>
      <c r="BD65" s="129">
        <f>'48 - SO 432 - Objekty veř...'!F39</f>
        <v>0</v>
      </c>
      <c r="BT65" s="130" t="s">
        <v>79</v>
      </c>
      <c r="BV65" s="130" t="s">
        <v>72</v>
      </c>
      <c r="BW65" s="130" t="s">
        <v>111</v>
      </c>
      <c r="BX65" s="130" t="s">
        <v>99</v>
      </c>
      <c r="CL65" s="130" t="s">
        <v>1</v>
      </c>
    </row>
    <row r="66" spans="1:90" s="6" customFormat="1" ht="16.5" customHeight="1">
      <c r="A66" s="119" t="s">
        <v>80</v>
      </c>
      <c r="B66" s="120"/>
      <c r="C66" s="121"/>
      <c r="D66" s="121"/>
      <c r="E66" s="122" t="s">
        <v>112</v>
      </c>
      <c r="F66" s="122"/>
      <c r="G66" s="122"/>
      <c r="H66" s="122"/>
      <c r="I66" s="122"/>
      <c r="J66" s="121"/>
      <c r="K66" s="122" t="s">
        <v>113</v>
      </c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3">
        <f>'49 - SO 502 - Objekty tru...'!J32</f>
        <v>0</v>
      </c>
      <c r="AH66" s="121"/>
      <c r="AI66" s="121"/>
      <c r="AJ66" s="121"/>
      <c r="AK66" s="121"/>
      <c r="AL66" s="121"/>
      <c r="AM66" s="121"/>
      <c r="AN66" s="123">
        <f>SUM(AG66,AT66)</f>
        <v>0</v>
      </c>
      <c r="AO66" s="121"/>
      <c r="AP66" s="121"/>
      <c r="AQ66" s="124" t="s">
        <v>83</v>
      </c>
      <c r="AR66" s="125"/>
      <c r="AS66" s="131">
        <v>0</v>
      </c>
      <c r="AT66" s="132">
        <f>ROUND(SUM(AV66:AW66),2)</f>
        <v>0</v>
      </c>
      <c r="AU66" s="133">
        <f>'49 - SO 502 - Objekty tru...'!P91</f>
        <v>0</v>
      </c>
      <c r="AV66" s="132">
        <f>'49 - SO 502 - Objekty tru...'!J35</f>
        <v>0</v>
      </c>
      <c r="AW66" s="132">
        <f>'49 - SO 502 - Objekty tru...'!J36</f>
        <v>0</v>
      </c>
      <c r="AX66" s="132">
        <f>'49 - SO 502 - Objekty tru...'!J37</f>
        <v>0</v>
      </c>
      <c r="AY66" s="132">
        <f>'49 - SO 502 - Objekty tru...'!J38</f>
        <v>0</v>
      </c>
      <c r="AZ66" s="132">
        <f>'49 - SO 502 - Objekty tru...'!F35</f>
        <v>0</v>
      </c>
      <c r="BA66" s="132">
        <f>'49 - SO 502 - Objekty tru...'!F36</f>
        <v>0</v>
      </c>
      <c r="BB66" s="132">
        <f>'49 - SO 502 - Objekty tru...'!F37</f>
        <v>0</v>
      </c>
      <c r="BC66" s="132">
        <f>'49 - SO 502 - Objekty tru...'!F38</f>
        <v>0</v>
      </c>
      <c r="BD66" s="134">
        <f>'49 - SO 502 - Objekty tru...'!F39</f>
        <v>0</v>
      </c>
      <c r="BT66" s="130" t="s">
        <v>79</v>
      </c>
      <c r="BV66" s="130" t="s">
        <v>72</v>
      </c>
      <c r="BW66" s="130" t="s">
        <v>114</v>
      </c>
      <c r="BX66" s="130" t="s">
        <v>99</v>
      </c>
      <c r="CL66" s="130" t="s">
        <v>1</v>
      </c>
    </row>
    <row r="67" spans="2:44" s="1" customFormat="1" ht="30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42"/>
    </row>
    <row r="68" spans="2:44" s="1" customFormat="1" ht="6.95" customHeight="1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42"/>
    </row>
  </sheetData>
  <sheetProtection password="CC35" sheet="1" objects="1" scenarios="1" formatColumns="0" formatRows="0"/>
  <mergeCells count="8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E62:I62"/>
    <mergeCell ref="D55:H55"/>
    <mergeCell ref="E56:I56"/>
    <mergeCell ref="E57:I57"/>
    <mergeCell ref="E58:I58"/>
    <mergeCell ref="E59:I59"/>
    <mergeCell ref="E60:I60"/>
    <mergeCell ref="D61:H61"/>
    <mergeCell ref="E63:I63"/>
    <mergeCell ref="E64:I64"/>
    <mergeCell ref="E65:I65"/>
    <mergeCell ref="E66:I66"/>
    <mergeCell ref="AG64:AM64"/>
    <mergeCell ref="AG63:AM63"/>
    <mergeCell ref="AG65:AM65"/>
    <mergeCell ref="AG66:AM66"/>
    <mergeCell ref="C52:G52"/>
    <mergeCell ref="I52:AF52"/>
    <mergeCell ref="J55:AF55"/>
    <mergeCell ref="K56:AF56"/>
    <mergeCell ref="K57:AF57"/>
    <mergeCell ref="K58:AF58"/>
    <mergeCell ref="K59:AF59"/>
    <mergeCell ref="K60:AF60"/>
    <mergeCell ref="J61:AF61"/>
    <mergeCell ref="K62:AF62"/>
    <mergeCell ref="K63:AF63"/>
    <mergeCell ref="K64:AF64"/>
    <mergeCell ref="K65:AF65"/>
    <mergeCell ref="K66:AF66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6" location="'03 - 03 - VRN'!C2" display="/"/>
    <hyperlink ref="A57" location="'30 - SO 101 - Objekty poz...'!C2" display="/"/>
    <hyperlink ref="A58" location="'36 - SO 301 - Dešťová kan...'!C2" display="/"/>
    <hyperlink ref="A59" location="'38 - SO 431 - Objekty veř...'!C2" display="/"/>
    <hyperlink ref="A60" location="'39 - SO 501 - Objekty tru...'!C2" display="/"/>
    <hyperlink ref="A62" location="'04 - 04 - VRN'!C2" display="/"/>
    <hyperlink ref="A63" location="'40 - SO 102 - Objekty poz...'!C2" display="/"/>
    <hyperlink ref="A64" location="'46 - SO 302 - Dešťová kan...'!C2" display="/"/>
    <hyperlink ref="A65" location="'48 - SO 432 - Objekty veř...'!C2" display="/"/>
    <hyperlink ref="A66" location="'49 - SO 502 - Objekty tr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111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1077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1342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892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ROUND(J87,2)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ROUND((SUM(BE87:BE151)),2)</f>
        <v>0</v>
      </c>
      <c r="I35" s="155">
        <v>0.21</v>
      </c>
      <c r="J35" s="154">
        <f>ROUND(((SUM(BE87:BE151))*I35),2)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ROUND((SUM(BF87:BF151)),2)</f>
        <v>0</v>
      </c>
      <c r="I36" s="155">
        <v>0.15</v>
      </c>
      <c r="J36" s="154">
        <f>ROUND(((SUM(BF87:BF151))*I36),2)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ROUND((SUM(BG87:BG151)),2)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ROUND((SUM(BH87:BH151)),2)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ROUND((SUM(BI87:BI151)),2)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1077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48 - SO 432 - Objekty veřejného osvětlení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Elvost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J87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196</v>
      </c>
      <c r="E64" s="179"/>
      <c r="F64" s="179"/>
      <c r="G64" s="179"/>
      <c r="H64" s="179"/>
      <c r="I64" s="180"/>
      <c r="J64" s="181">
        <f>J88</f>
        <v>0</v>
      </c>
      <c r="K64" s="177"/>
      <c r="L64" s="182"/>
    </row>
    <row r="65" spans="2:12" s="9" customFormat="1" ht="19.9" customHeight="1">
      <c r="B65" s="183"/>
      <c r="C65" s="121"/>
      <c r="D65" s="184" t="s">
        <v>197</v>
      </c>
      <c r="E65" s="185"/>
      <c r="F65" s="185"/>
      <c r="G65" s="185"/>
      <c r="H65" s="185"/>
      <c r="I65" s="186"/>
      <c r="J65" s="187">
        <f>J89</f>
        <v>0</v>
      </c>
      <c r="K65" s="121"/>
      <c r="L65" s="188"/>
    </row>
    <row r="66" spans="2:12" s="1" customFormat="1" ht="21.8" customHeight="1">
      <c r="B66" s="37"/>
      <c r="C66" s="38"/>
      <c r="D66" s="38"/>
      <c r="E66" s="38"/>
      <c r="F66" s="38"/>
      <c r="G66" s="38"/>
      <c r="H66" s="38"/>
      <c r="I66" s="142"/>
      <c r="J66" s="38"/>
      <c r="K66" s="38"/>
      <c r="L66" s="42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66"/>
      <c r="J67" s="57"/>
      <c r="K67" s="57"/>
      <c r="L67" s="42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9"/>
      <c r="J71" s="59"/>
      <c r="K71" s="59"/>
      <c r="L71" s="42"/>
    </row>
    <row r="72" spans="2:12" s="1" customFormat="1" ht="24.95" customHeight="1">
      <c r="B72" s="37"/>
      <c r="C72" s="22" t="s">
        <v>128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16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6.5" customHeight="1">
      <c r="B75" s="37"/>
      <c r="C75" s="38"/>
      <c r="D75" s="38"/>
      <c r="E75" s="170" t="str">
        <f>E7</f>
        <v>Sídliště Spáleniště - III. a IV. etapa</v>
      </c>
      <c r="F75" s="31"/>
      <c r="G75" s="31"/>
      <c r="H75" s="31"/>
      <c r="I75" s="142"/>
      <c r="J75" s="38"/>
      <c r="K75" s="38"/>
      <c r="L75" s="42"/>
    </row>
    <row r="76" spans="2:12" ht="12" customHeight="1">
      <c r="B76" s="20"/>
      <c r="C76" s="31" t="s">
        <v>116</v>
      </c>
      <c r="D76" s="21"/>
      <c r="E76" s="21"/>
      <c r="F76" s="21"/>
      <c r="G76" s="21"/>
      <c r="H76" s="21"/>
      <c r="I76" s="135"/>
      <c r="J76" s="21"/>
      <c r="K76" s="21"/>
      <c r="L76" s="19"/>
    </row>
    <row r="77" spans="2:12" s="1" customFormat="1" ht="16.5" customHeight="1">
      <c r="B77" s="37"/>
      <c r="C77" s="38"/>
      <c r="D77" s="38"/>
      <c r="E77" s="170" t="s">
        <v>1077</v>
      </c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118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63" t="str">
        <f>E11</f>
        <v>48 - SO 432 - Objekty veřejného osvětlení</v>
      </c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20</v>
      </c>
      <c r="D81" s="38"/>
      <c r="E81" s="38"/>
      <c r="F81" s="26" t="str">
        <f>F14</f>
        <v xml:space="preserve"> Cheb</v>
      </c>
      <c r="G81" s="38"/>
      <c r="H81" s="38"/>
      <c r="I81" s="144" t="s">
        <v>22</v>
      </c>
      <c r="J81" s="66" t="str">
        <f>IF(J14="","",J14)</f>
        <v>28. 1. 2019</v>
      </c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3.65" customHeight="1">
      <c r="B83" s="37"/>
      <c r="C83" s="31" t="s">
        <v>24</v>
      </c>
      <c r="D83" s="38"/>
      <c r="E83" s="38"/>
      <c r="F83" s="26" t="str">
        <f>E17</f>
        <v xml:space="preserve"> Město Cheb</v>
      </c>
      <c r="G83" s="38"/>
      <c r="H83" s="38"/>
      <c r="I83" s="144" t="s">
        <v>30</v>
      </c>
      <c r="J83" s="35" t="str">
        <f>E23</f>
        <v xml:space="preserve"> Bc.Pašava Michal</v>
      </c>
      <c r="K83" s="38"/>
      <c r="L83" s="42"/>
    </row>
    <row r="84" spans="2:12" s="1" customFormat="1" ht="13.65" customHeight="1">
      <c r="B84" s="37"/>
      <c r="C84" s="31" t="s">
        <v>28</v>
      </c>
      <c r="D84" s="38"/>
      <c r="E84" s="38"/>
      <c r="F84" s="26" t="str">
        <f>IF(E20="","",E20)</f>
        <v>Vyplň údaj</v>
      </c>
      <c r="G84" s="38"/>
      <c r="H84" s="38"/>
      <c r="I84" s="144" t="s">
        <v>32</v>
      </c>
      <c r="J84" s="35" t="str">
        <f>E26</f>
        <v xml:space="preserve"> Elvost</v>
      </c>
      <c r="K84" s="38"/>
      <c r="L84" s="42"/>
    </row>
    <row r="85" spans="2:12" s="1" customFormat="1" ht="10.3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20" s="10" customFormat="1" ht="29.25" customHeight="1">
      <c r="B86" s="189"/>
      <c r="C86" s="190" t="s">
        <v>129</v>
      </c>
      <c r="D86" s="191" t="s">
        <v>55</v>
      </c>
      <c r="E86" s="191" t="s">
        <v>51</v>
      </c>
      <c r="F86" s="191" t="s">
        <v>52</v>
      </c>
      <c r="G86" s="191" t="s">
        <v>130</v>
      </c>
      <c r="H86" s="191" t="s">
        <v>131</v>
      </c>
      <c r="I86" s="192" t="s">
        <v>132</v>
      </c>
      <c r="J86" s="191" t="s">
        <v>123</v>
      </c>
      <c r="K86" s="193" t="s">
        <v>133</v>
      </c>
      <c r="L86" s="194"/>
      <c r="M86" s="87" t="s">
        <v>1</v>
      </c>
      <c r="N86" s="88" t="s">
        <v>40</v>
      </c>
      <c r="O86" s="88" t="s">
        <v>134</v>
      </c>
      <c r="P86" s="88" t="s">
        <v>135</v>
      </c>
      <c r="Q86" s="88" t="s">
        <v>136</v>
      </c>
      <c r="R86" s="88" t="s">
        <v>137</v>
      </c>
      <c r="S86" s="88" t="s">
        <v>138</v>
      </c>
      <c r="T86" s="89" t="s">
        <v>139</v>
      </c>
    </row>
    <row r="87" spans="2:63" s="1" customFormat="1" ht="22.8" customHeight="1">
      <c r="B87" s="37"/>
      <c r="C87" s="94" t="s">
        <v>140</v>
      </c>
      <c r="D87" s="38"/>
      <c r="E87" s="38"/>
      <c r="F87" s="38"/>
      <c r="G87" s="38"/>
      <c r="H87" s="38"/>
      <c r="I87" s="142"/>
      <c r="J87" s="195">
        <f>BK87</f>
        <v>0</v>
      </c>
      <c r="K87" s="38"/>
      <c r="L87" s="42"/>
      <c r="M87" s="90"/>
      <c r="N87" s="91"/>
      <c r="O87" s="91"/>
      <c r="P87" s="196">
        <f>P88</f>
        <v>0</v>
      </c>
      <c r="Q87" s="91"/>
      <c r="R87" s="196">
        <f>R88</f>
        <v>0</v>
      </c>
      <c r="S87" s="91"/>
      <c r="T87" s="197">
        <f>T88</f>
        <v>0</v>
      </c>
      <c r="AT87" s="16" t="s">
        <v>69</v>
      </c>
      <c r="AU87" s="16" t="s">
        <v>125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294</v>
      </c>
      <c r="F88" s="202" t="s">
        <v>595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74</v>
      </c>
      <c r="AT88" s="211" t="s">
        <v>69</v>
      </c>
      <c r="AU88" s="211" t="s">
        <v>70</v>
      </c>
      <c r="AY88" s="210" t="s">
        <v>143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596</v>
      </c>
      <c r="F89" s="213" t="s">
        <v>597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SUM(P90:P151)</f>
        <v>0</v>
      </c>
      <c r="Q89" s="207"/>
      <c r="R89" s="208">
        <f>SUM(R90:R151)</f>
        <v>0</v>
      </c>
      <c r="S89" s="207"/>
      <c r="T89" s="209">
        <f>SUM(T90:T151)</f>
        <v>0</v>
      </c>
      <c r="AR89" s="210" t="s">
        <v>74</v>
      </c>
      <c r="AT89" s="211" t="s">
        <v>69</v>
      </c>
      <c r="AU89" s="211" t="s">
        <v>77</v>
      </c>
      <c r="AY89" s="210" t="s">
        <v>143</v>
      </c>
      <c r="BK89" s="212">
        <f>SUM(BK90:BK151)</f>
        <v>0</v>
      </c>
    </row>
    <row r="90" spans="2:65" s="1" customFormat="1" ht="16.5" customHeight="1">
      <c r="B90" s="37"/>
      <c r="C90" s="265" t="s">
        <v>77</v>
      </c>
      <c r="D90" s="265" t="s">
        <v>294</v>
      </c>
      <c r="E90" s="266" t="s">
        <v>77</v>
      </c>
      <c r="F90" s="267" t="s">
        <v>893</v>
      </c>
      <c r="G90" s="268" t="s">
        <v>762</v>
      </c>
      <c r="H90" s="269">
        <v>3</v>
      </c>
      <c r="I90" s="270"/>
      <c r="J90" s="271">
        <f>ROUND(I90*H90,2)</f>
        <v>0</v>
      </c>
      <c r="K90" s="267" t="s">
        <v>1</v>
      </c>
      <c r="L90" s="272"/>
      <c r="M90" s="273" t="s">
        <v>1</v>
      </c>
      <c r="N90" s="274" t="s">
        <v>41</v>
      </c>
      <c r="O90" s="78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6" t="s">
        <v>894</v>
      </c>
      <c r="AT90" s="16" t="s">
        <v>294</v>
      </c>
      <c r="AU90" s="16" t="s">
        <v>79</v>
      </c>
      <c r="AY90" s="16" t="s">
        <v>143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77</v>
      </c>
      <c r="BK90" s="226">
        <f>ROUND(I90*H90,2)</f>
        <v>0</v>
      </c>
      <c r="BL90" s="16" t="s">
        <v>486</v>
      </c>
      <c r="BM90" s="16" t="s">
        <v>1343</v>
      </c>
    </row>
    <row r="91" spans="2:65" s="1" customFormat="1" ht="16.5" customHeight="1">
      <c r="B91" s="37"/>
      <c r="C91" s="265" t="s">
        <v>79</v>
      </c>
      <c r="D91" s="265" t="s">
        <v>294</v>
      </c>
      <c r="E91" s="266" t="s">
        <v>79</v>
      </c>
      <c r="F91" s="267" t="s">
        <v>896</v>
      </c>
      <c r="G91" s="268" t="s">
        <v>762</v>
      </c>
      <c r="H91" s="269">
        <v>2</v>
      </c>
      <c r="I91" s="270"/>
      <c r="J91" s="271">
        <f>ROUND(I91*H91,2)</f>
        <v>0</v>
      </c>
      <c r="K91" s="267" t="s">
        <v>1</v>
      </c>
      <c r="L91" s="272"/>
      <c r="M91" s="273" t="s">
        <v>1</v>
      </c>
      <c r="N91" s="274" t="s">
        <v>41</v>
      </c>
      <c r="O91" s="78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6" t="s">
        <v>894</v>
      </c>
      <c r="AT91" s="16" t="s">
        <v>294</v>
      </c>
      <c r="AU91" s="16" t="s">
        <v>79</v>
      </c>
      <c r="AY91" s="16" t="s">
        <v>143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6" t="s">
        <v>77</v>
      </c>
      <c r="BK91" s="226">
        <f>ROUND(I91*H91,2)</f>
        <v>0</v>
      </c>
      <c r="BL91" s="16" t="s">
        <v>486</v>
      </c>
      <c r="BM91" s="16" t="s">
        <v>1344</v>
      </c>
    </row>
    <row r="92" spans="2:65" s="1" customFormat="1" ht="16.5" customHeight="1">
      <c r="B92" s="37"/>
      <c r="C92" s="265" t="s">
        <v>74</v>
      </c>
      <c r="D92" s="265" t="s">
        <v>294</v>
      </c>
      <c r="E92" s="266" t="s">
        <v>74</v>
      </c>
      <c r="F92" s="267" t="s">
        <v>898</v>
      </c>
      <c r="G92" s="268" t="s">
        <v>762</v>
      </c>
      <c r="H92" s="269">
        <v>2</v>
      </c>
      <c r="I92" s="270"/>
      <c r="J92" s="271">
        <f>ROUND(I92*H92,2)</f>
        <v>0</v>
      </c>
      <c r="K92" s="267" t="s">
        <v>1</v>
      </c>
      <c r="L92" s="272"/>
      <c r="M92" s="273" t="s">
        <v>1</v>
      </c>
      <c r="N92" s="274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894</v>
      </c>
      <c r="AT92" s="16" t="s">
        <v>294</v>
      </c>
      <c r="AU92" s="16" t="s">
        <v>79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486</v>
      </c>
      <c r="BM92" s="16" t="s">
        <v>1345</v>
      </c>
    </row>
    <row r="93" spans="2:65" s="1" customFormat="1" ht="16.5" customHeight="1">
      <c r="B93" s="37"/>
      <c r="C93" s="265" t="s">
        <v>97</v>
      </c>
      <c r="D93" s="265" t="s">
        <v>294</v>
      </c>
      <c r="E93" s="266" t="s">
        <v>97</v>
      </c>
      <c r="F93" s="267" t="s">
        <v>900</v>
      </c>
      <c r="G93" s="268" t="s">
        <v>762</v>
      </c>
      <c r="H93" s="269">
        <v>5</v>
      </c>
      <c r="I93" s="270"/>
      <c r="J93" s="271">
        <f>ROUND(I93*H93,2)</f>
        <v>0</v>
      </c>
      <c r="K93" s="267" t="s">
        <v>1</v>
      </c>
      <c r="L93" s="272"/>
      <c r="M93" s="273" t="s">
        <v>1</v>
      </c>
      <c r="N93" s="274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894</v>
      </c>
      <c r="AT93" s="16" t="s">
        <v>294</v>
      </c>
      <c r="AU93" s="16" t="s">
        <v>79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486</v>
      </c>
      <c r="BM93" s="16" t="s">
        <v>1346</v>
      </c>
    </row>
    <row r="94" spans="2:65" s="1" customFormat="1" ht="16.5" customHeight="1">
      <c r="B94" s="37"/>
      <c r="C94" s="265" t="s">
        <v>146</v>
      </c>
      <c r="D94" s="265" t="s">
        <v>294</v>
      </c>
      <c r="E94" s="266" t="s">
        <v>1347</v>
      </c>
      <c r="F94" s="267" t="s">
        <v>904</v>
      </c>
      <c r="G94" s="268" t="s">
        <v>762</v>
      </c>
      <c r="H94" s="269">
        <v>5</v>
      </c>
      <c r="I94" s="270"/>
      <c r="J94" s="271">
        <f>ROUND(I94*H94,2)</f>
        <v>0</v>
      </c>
      <c r="K94" s="267" t="s">
        <v>1</v>
      </c>
      <c r="L94" s="272"/>
      <c r="M94" s="273" t="s">
        <v>1</v>
      </c>
      <c r="N94" s="274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894</v>
      </c>
      <c r="AT94" s="16" t="s">
        <v>294</v>
      </c>
      <c r="AU94" s="16" t="s">
        <v>79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486</v>
      </c>
      <c r="BM94" s="16" t="s">
        <v>1348</v>
      </c>
    </row>
    <row r="95" spans="2:65" s="1" customFormat="1" ht="16.5" customHeight="1">
      <c r="B95" s="37"/>
      <c r="C95" s="265" t="s">
        <v>169</v>
      </c>
      <c r="D95" s="265" t="s">
        <v>294</v>
      </c>
      <c r="E95" s="266" t="s">
        <v>1349</v>
      </c>
      <c r="F95" s="267" t="s">
        <v>906</v>
      </c>
      <c r="G95" s="268" t="s">
        <v>762</v>
      </c>
      <c r="H95" s="269">
        <v>5</v>
      </c>
      <c r="I95" s="270"/>
      <c r="J95" s="271">
        <f>ROUND(I95*H95,2)</f>
        <v>0</v>
      </c>
      <c r="K95" s="267" t="s">
        <v>1</v>
      </c>
      <c r="L95" s="272"/>
      <c r="M95" s="273" t="s">
        <v>1</v>
      </c>
      <c r="N95" s="274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894</v>
      </c>
      <c r="AT95" s="16" t="s">
        <v>294</v>
      </c>
      <c r="AU95" s="16" t="s">
        <v>79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486</v>
      </c>
      <c r="BM95" s="16" t="s">
        <v>1350</v>
      </c>
    </row>
    <row r="96" spans="2:65" s="1" customFormat="1" ht="16.5" customHeight="1">
      <c r="B96" s="37"/>
      <c r="C96" s="265" t="s">
        <v>173</v>
      </c>
      <c r="D96" s="265" t="s">
        <v>294</v>
      </c>
      <c r="E96" s="266" t="s">
        <v>1351</v>
      </c>
      <c r="F96" s="267" t="s">
        <v>908</v>
      </c>
      <c r="G96" s="268" t="s">
        <v>236</v>
      </c>
      <c r="H96" s="269">
        <v>197</v>
      </c>
      <c r="I96" s="270"/>
      <c r="J96" s="271">
        <f>ROUND(I96*H96,2)</f>
        <v>0</v>
      </c>
      <c r="K96" s="267" t="s">
        <v>1</v>
      </c>
      <c r="L96" s="272"/>
      <c r="M96" s="273" t="s">
        <v>1</v>
      </c>
      <c r="N96" s="274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894</v>
      </c>
      <c r="AT96" s="16" t="s">
        <v>294</v>
      </c>
      <c r="AU96" s="16" t="s">
        <v>79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486</v>
      </c>
      <c r="BM96" s="16" t="s">
        <v>1352</v>
      </c>
    </row>
    <row r="97" spans="2:65" s="1" customFormat="1" ht="16.5" customHeight="1">
      <c r="B97" s="37"/>
      <c r="C97" s="265" t="s">
        <v>177</v>
      </c>
      <c r="D97" s="265" t="s">
        <v>294</v>
      </c>
      <c r="E97" s="266" t="s">
        <v>1353</v>
      </c>
      <c r="F97" s="267" t="s">
        <v>910</v>
      </c>
      <c r="G97" s="268" t="s">
        <v>236</v>
      </c>
      <c r="H97" s="269">
        <v>54</v>
      </c>
      <c r="I97" s="270"/>
      <c r="J97" s="271">
        <f>ROUND(I97*H97,2)</f>
        <v>0</v>
      </c>
      <c r="K97" s="267" t="s">
        <v>1</v>
      </c>
      <c r="L97" s="272"/>
      <c r="M97" s="273" t="s">
        <v>1</v>
      </c>
      <c r="N97" s="274" t="s">
        <v>41</v>
      </c>
      <c r="O97" s="78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AR97" s="16" t="s">
        <v>894</v>
      </c>
      <c r="AT97" s="16" t="s">
        <v>294</v>
      </c>
      <c r="AU97" s="16" t="s">
        <v>79</v>
      </c>
      <c r="AY97" s="16" t="s">
        <v>143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6" t="s">
        <v>77</v>
      </c>
      <c r="BK97" s="226">
        <f>ROUND(I97*H97,2)</f>
        <v>0</v>
      </c>
      <c r="BL97" s="16" t="s">
        <v>486</v>
      </c>
      <c r="BM97" s="16" t="s">
        <v>1354</v>
      </c>
    </row>
    <row r="98" spans="2:65" s="1" customFormat="1" ht="16.5" customHeight="1">
      <c r="B98" s="37"/>
      <c r="C98" s="265" t="s">
        <v>240</v>
      </c>
      <c r="D98" s="265" t="s">
        <v>294</v>
      </c>
      <c r="E98" s="266" t="s">
        <v>1355</v>
      </c>
      <c r="F98" s="267" t="s">
        <v>914</v>
      </c>
      <c r="G98" s="268" t="s">
        <v>236</v>
      </c>
      <c r="H98" s="269">
        <v>4</v>
      </c>
      <c r="I98" s="270"/>
      <c r="J98" s="271">
        <f>ROUND(I98*H98,2)</f>
        <v>0</v>
      </c>
      <c r="K98" s="267" t="s">
        <v>1</v>
      </c>
      <c r="L98" s="272"/>
      <c r="M98" s="273" t="s">
        <v>1</v>
      </c>
      <c r="N98" s="274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894</v>
      </c>
      <c r="AT98" s="16" t="s">
        <v>294</v>
      </c>
      <c r="AU98" s="16" t="s">
        <v>79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486</v>
      </c>
      <c r="BM98" s="16" t="s">
        <v>1356</v>
      </c>
    </row>
    <row r="99" spans="2:65" s="1" customFormat="1" ht="16.5" customHeight="1">
      <c r="B99" s="37"/>
      <c r="C99" s="265" t="s">
        <v>245</v>
      </c>
      <c r="D99" s="265" t="s">
        <v>294</v>
      </c>
      <c r="E99" s="266" t="s">
        <v>1357</v>
      </c>
      <c r="F99" s="267" t="s">
        <v>916</v>
      </c>
      <c r="G99" s="268" t="s">
        <v>236</v>
      </c>
      <c r="H99" s="269">
        <v>15</v>
      </c>
      <c r="I99" s="270"/>
      <c r="J99" s="271">
        <f>ROUND(I99*H99,2)</f>
        <v>0</v>
      </c>
      <c r="K99" s="267" t="s">
        <v>1</v>
      </c>
      <c r="L99" s="272"/>
      <c r="M99" s="273" t="s">
        <v>1</v>
      </c>
      <c r="N99" s="274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894</v>
      </c>
      <c r="AT99" s="16" t="s">
        <v>294</v>
      </c>
      <c r="AU99" s="16" t="s">
        <v>79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486</v>
      </c>
      <c r="BM99" s="16" t="s">
        <v>1358</v>
      </c>
    </row>
    <row r="100" spans="2:65" s="1" customFormat="1" ht="16.5" customHeight="1">
      <c r="B100" s="37"/>
      <c r="C100" s="265" t="s">
        <v>181</v>
      </c>
      <c r="D100" s="265" t="s">
        <v>294</v>
      </c>
      <c r="E100" s="266" t="s">
        <v>1359</v>
      </c>
      <c r="F100" s="267" t="s">
        <v>918</v>
      </c>
      <c r="G100" s="268" t="s">
        <v>297</v>
      </c>
      <c r="H100" s="269">
        <v>183</v>
      </c>
      <c r="I100" s="270"/>
      <c r="J100" s="271">
        <f>ROUND(I100*H100,2)</f>
        <v>0</v>
      </c>
      <c r="K100" s="267" t="s">
        <v>1</v>
      </c>
      <c r="L100" s="272"/>
      <c r="M100" s="273" t="s">
        <v>1</v>
      </c>
      <c r="N100" s="274" t="s">
        <v>41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AR100" s="16" t="s">
        <v>894</v>
      </c>
      <c r="AT100" s="16" t="s">
        <v>294</v>
      </c>
      <c r="AU100" s="16" t="s">
        <v>79</v>
      </c>
      <c r="AY100" s="16" t="s">
        <v>143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77</v>
      </c>
      <c r="BK100" s="226">
        <f>ROUND(I100*H100,2)</f>
        <v>0</v>
      </c>
      <c r="BL100" s="16" t="s">
        <v>486</v>
      </c>
      <c r="BM100" s="16" t="s">
        <v>1360</v>
      </c>
    </row>
    <row r="101" spans="2:65" s="1" customFormat="1" ht="16.5" customHeight="1">
      <c r="B101" s="37"/>
      <c r="C101" s="265" t="s">
        <v>258</v>
      </c>
      <c r="D101" s="265" t="s">
        <v>294</v>
      </c>
      <c r="E101" s="266" t="s">
        <v>1361</v>
      </c>
      <c r="F101" s="267" t="s">
        <v>920</v>
      </c>
      <c r="G101" s="268" t="s">
        <v>762</v>
      </c>
      <c r="H101" s="269">
        <v>12</v>
      </c>
      <c r="I101" s="270"/>
      <c r="J101" s="271">
        <f>ROUND(I101*H101,2)</f>
        <v>0</v>
      </c>
      <c r="K101" s="267" t="s">
        <v>1</v>
      </c>
      <c r="L101" s="272"/>
      <c r="M101" s="273" t="s">
        <v>1</v>
      </c>
      <c r="N101" s="274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894</v>
      </c>
      <c r="AT101" s="16" t="s">
        <v>294</v>
      </c>
      <c r="AU101" s="16" t="s">
        <v>79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486</v>
      </c>
      <c r="BM101" s="16" t="s">
        <v>1362</v>
      </c>
    </row>
    <row r="102" spans="2:65" s="1" customFormat="1" ht="16.5" customHeight="1">
      <c r="B102" s="37"/>
      <c r="C102" s="265" t="s">
        <v>152</v>
      </c>
      <c r="D102" s="265" t="s">
        <v>294</v>
      </c>
      <c r="E102" s="266" t="s">
        <v>1363</v>
      </c>
      <c r="F102" s="267" t="s">
        <v>922</v>
      </c>
      <c r="G102" s="268" t="s">
        <v>236</v>
      </c>
      <c r="H102" s="269">
        <v>18</v>
      </c>
      <c r="I102" s="270"/>
      <c r="J102" s="271">
        <f>ROUND(I102*H102,2)</f>
        <v>0</v>
      </c>
      <c r="K102" s="267" t="s">
        <v>1</v>
      </c>
      <c r="L102" s="272"/>
      <c r="M102" s="273" t="s">
        <v>1</v>
      </c>
      <c r="N102" s="274" t="s">
        <v>41</v>
      </c>
      <c r="O102" s="78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AR102" s="16" t="s">
        <v>894</v>
      </c>
      <c r="AT102" s="16" t="s">
        <v>294</v>
      </c>
      <c r="AU102" s="16" t="s">
        <v>79</v>
      </c>
      <c r="AY102" s="16" t="s">
        <v>143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6" t="s">
        <v>77</v>
      </c>
      <c r="BK102" s="226">
        <f>ROUND(I102*H102,2)</f>
        <v>0</v>
      </c>
      <c r="BL102" s="16" t="s">
        <v>486</v>
      </c>
      <c r="BM102" s="16" t="s">
        <v>1364</v>
      </c>
    </row>
    <row r="103" spans="2:65" s="1" customFormat="1" ht="16.5" customHeight="1">
      <c r="B103" s="37"/>
      <c r="C103" s="265" t="s">
        <v>267</v>
      </c>
      <c r="D103" s="265" t="s">
        <v>294</v>
      </c>
      <c r="E103" s="266" t="s">
        <v>1365</v>
      </c>
      <c r="F103" s="267" t="s">
        <v>924</v>
      </c>
      <c r="G103" s="268" t="s">
        <v>762</v>
      </c>
      <c r="H103" s="269">
        <v>160</v>
      </c>
      <c r="I103" s="270"/>
      <c r="J103" s="271">
        <f>ROUND(I103*H103,2)</f>
        <v>0</v>
      </c>
      <c r="K103" s="267" t="s">
        <v>1</v>
      </c>
      <c r="L103" s="272"/>
      <c r="M103" s="273" t="s">
        <v>1</v>
      </c>
      <c r="N103" s="274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894</v>
      </c>
      <c r="AT103" s="16" t="s">
        <v>294</v>
      </c>
      <c r="AU103" s="16" t="s">
        <v>79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486</v>
      </c>
      <c r="BM103" s="16" t="s">
        <v>1366</v>
      </c>
    </row>
    <row r="104" spans="2:65" s="1" customFormat="1" ht="16.5" customHeight="1">
      <c r="B104" s="37"/>
      <c r="C104" s="265" t="s">
        <v>8</v>
      </c>
      <c r="D104" s="265" t="s">
        <v>294</v>
      </c>
      <c r="E104" s="266" t="s">
        <v>1367</v>
      </c>
      <c r="F104" s="267" t="s">
        <v>926</v>
      </c>
      <c r="G104" s="268" t="s">
        <v>762</v>
      </c>
      <c r="H104" s="269">
        <v>5</v>
      </c>
      <c r="I104" s="270"/>
      <c r="J104" s="271">
        <f>ROUND(I104*H104,2)</f>
        <v>0</v>
      </c>
      <c r="K104" s="267" t="s">
        <v>1</v>
      </c>
      <c r="L104" s="272"/>
      <c r="M104" s="273" t="s">
        <v>1</v>
      </c>
      <c r="N104" s="274" t="s">
        <v>41</v>
      </c>
      <c r="O104" s="78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AR104" s="16" t="s">
        <v>894</v>
      </c>
      <c r="AT104" s="16" t="s">
        <v>294</v>
      </c>
      <c r="AU104" s="16" t="s">
        <v>79</v>
      </c>
      <c r="AY104" s="16" t="s">
        <v>143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77</v>
      </c>
      <c r="BK104" s="226">
        <f>ROUND(I104*H104,2)</f>
        <v>0</v>
      </c>
      <c r="BL104" s="16" t="s">
        <v>486</v>
      </c>
      <c r="BM104" s="16" t="s">
        <v>1368</v>
      </c>
    </row>
    <row r="105" spans="2:65" s="1" customFormat="1" ht="16.5" customHeight="1">
      <c r="B105" s="37"/>
      <c r="C105" s="265" t="s">
        <v>274</v>
      </c>
      <c r="D105" s="265" t="s">
        <v>294</v>
      </c>
      <c r="E105" s="266" t="s">
        <v>1369</v>
      </c>
      <c r="F105" s="267" t="s">
        <v>928</v>
      </c>
      <c r="G105" s="268" t="s">
        <v>248</v>
      </c>
      <c r="H105" s="269">
        <v>3.2</v>
      </c>
      <c r="I105" s="270"/>
      <c r="J105" s="271">
        <f>ROUND(I105*H105,2)</f>
        <v>0</v>
      </c>
      <c r="K105" s="267" t="s">
        <v>1</v>
      </c>
      <c r="L105" s="272"/>
      <c r="M105" s="273" t="s">
        <v>1</v>
      </c>
      <c r="N105" s="274" t="s">
        <v>41</v>
      </c>
      <c r="O105" s="78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6" t="s">
        <v>894</v>
      </c>
      <c r="AT105" s="16" t="s">
        <v>294</v>
      </c>
      <c r="AU105" s="16" t="s">
        <v>79</v>
      </c>
      <c r="AY105" s="16" t="s">
        <v>143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6" t="s">
        <v>77</v>
      </c>
      <c r="BK105" s="226">
        <f>ROUND(I105*H105,2)</f>
        <v>0</v>
      </c>
      <c r="BL105" s="16" t="s">
        <v>486</v>
      </c>
      <c r="BM105" s="16" t="s">
        <v>1370</v>
      </c>
    </row>
    <row r="106" spans="2:65" s="1" customFormat="1" ht="16.5" customHeight="1">
      <c r="B106" s="37"/>
      <c r="C106" s="265" t="s">
        <v>278</v>
      </c>
      <c r="D106" s="265" t="s">
        <v>294</v>
      </c>
      <c r="E106" s="266" t="s">
        <v>1371</v>
      </c>
      <c r="F106" s="267" t="s">
        <v>932</v>
      </c>
      <c r="G106" s="268" t="s">
        <v>285</v>
      </c>
      <c r="H106" s="269">
        <v>13.9</v>
      </c>
      <c r="I106" s="270"/>
      <c r="J106" s="271">
        <f>ROUND(I106*H106,2)</f>
        <v>0</v>
      </c>
      <c r="K106" s="267" t="s">
        <v>1</v>
      </c>
      <c r="L106" s="272"/>
      <c r="M106" s="273" t="s">
        <v>1</v>
      </c>
      <c r="N106" s="274" t="s">
        <v>41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894</v>
      </c>
      <c r="AT106" s="16" t="s">
        <v>294</v>
      </c>
      <c r="AU106" s="16" t="s">
        <v>79</v>
      </c>
      <c r="AY106" s="16" t="s">
        <v>143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77</v>
      </c>
      <c r="BK106" s="226">
        <f>ROUND(I106*H106,2)</f>
        <v>0</v>
      </c>
      <c r="BL106" s="16" t="s">
        <v>486</v>
      </c>
      <c r="BM106" s="16" t="s">
        <v>1372</v>
      </c>
    </row>
    <row r="107" spans="2:65" s="1" customFormat="1" ht="16.5" customHeight="1">
      <c r="B107" s="37"/>
      <c r="C107" s="265" t="s">
        <v>282</v>
      </c>
      <c r="D107" s="265" t="s">
        <v>294</v>
      </c>
      <c r="E107" s="266" t="s">
        <v>1373</v>
      </c>
      <c r="F107" s="267" t="s">
        <v>934</v>
      </c>
      <c r="G107" s="268" t="s">
        <v>762</v>
      </c>
      <c r="H107" s="269">
        <v>1</v>
      </c>
      <c r="I107" s="270"/>
      <c r="J107" s="271">
        <f>ROUND(I107*H107,2)</f>
        <v>0</v>
      </c>
      <c r="K107" s="267" t="s">
        <v>1</v>
      </c>
      <c r="L107" s="272"/>
      <c r="M107" s="273" t="s">
        <v>1</v>
      </c>
      <c r="N107" s="274" t="s">
        <v>41</v>
      </c>
      <c r="O107" s="78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AR107" s="16" t="s">
        <v>894</v>
      </c>
      <c r="AT107" s="16" t="s">
        <v>294</v>
      </c>
      <c r="AU107" s="16" t="s">
        <v>79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486</v>
      </c>
      <c r="BM107" s="16" t="s">
        <v>1374</v>
      </c>
    </row>
    <row r="108" spans="2:65" s="1" customFormat="1" ht="16.5" customHeight="1">
      <c r="B108" s="37"/>
      <c r="C108" s="215" t="s">
        <v>288</v>
      </c>
      <c r="D108" s="215" t="s">
        <v>147</v>
      </c>
      <c r="E108" s="216" t="s">
        <v>1375</v>
      </c>
      <c r="F108" s="217" t="s">
        <v>936</v>
      </c>
      <c r="G108" s="218" t="s">
        <v>762</v>
      </c>
      <c r="H108" s="219">
        <v>24</v>
      </c>
      <c r="I108" s="220"/>
      <c r="J108" s="221">
        <f>ROUND(I108*H108,2)</f>
        <v>0</v>
      </c>
      <c r="K108" s="217" t="s">
        <v>1</v>
      </c>
      <c r="L108" s="42"/>
      <c r="M108" s="222" t="s">
        <v>1</v>
      </c>
      <c r="N108" s="223" t="s">
        <v>41</v>
      </c>
      <c r="O108" s="78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16" t="s">
        <v>486</v>
      </c>
      <c r="AT108" s="16" t="s">
        <v>147</v>
      </c>
      <c r="AU108" s="16" t="s">
        <v>79</v>
      </c>
      <c r="AY108" s="16" t="s">
        <v>143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6" t="s">
        <v>77</v>
      </c>
      <c r="BK108" s="226">
        <f>ROUND(I108*H108,2)</f>
        <v>0</v>
      </c>
      <c r="BL108" s="16" t="s">
        <v>486</v>
      </c>
      <c r="BM108" s="16" t="s">
        <v>1376</v>
      </c>
    </row>
    <row r="109" spans="2:65" s="1" customFormat="1" ht="16.5" customHeight="1">
      <c r="B109" s="37"/>
      <c r="C109" s="215" t="s">
        <v>293</v>
      </c>
      <c r="D109" s="215" t="s">
        <v>147</v>
      </c>
      <c r="E109" s="216" t="s">
        <v>1377</v>
      </c>
      <c r="F109" s="217" t="s">
        <v>938</v>
      </c>
      <c r="G109" s="218" t="s">
        <v>236</v>
      </c>
      <c r="H109" s="219">
        <v>48</v>
      </c>
      <c r="I109" s="220"/>
      <c r="J109" s="221">
        <f>ROUND(I109*H109,2)</f>
        <v>0</v>
      </c>
      <c r="K109" s="217" t="s">
        <v>1</v>
      </c>
      <c r="L109" s="42"/>
      <c r="M109" s="222" t="s">
        <v>1</v>
      </c>
      <c r="N109" s="223" t="s">
        <v>41</v>
      </c>
      <c r="O109" s="78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AR109" s="16" t="s">
        <v>486</v>
      </c>
      <c r="AT109" s="16" t="s">
        <v>147</v>
      </c>
      <c r="AU109" s="16" t="s">
        <v>79</v>
      </c>
      <c r="AY109" s="16" t="s">
        <v>143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6" t="s">
        <v>77</v>
      </c>
      <c r="BK109" s="226">
        <f>ROUND(I109*H109,2)</f>
        <v>0</v>
      </c>
      <c r="BL109" s="16" t="s">
        <v>486</v>
      </c>
      <c r="BM109" s="16" t="s">
        <v>1378</v>
      </c>
    </row>
    <row r="110" spans="2:65" s="1" customFormat="1" ht="16.5" customHeight="1">
      <c r="B110" s="37"/>
      <c r="C110" s="215" t="s">
        <v>7</v>
      </c>
      <c r="D110" s="215" t="s">
        <v>147</v>
      </c>
      <c r="E110" s="216" t="s">
        <v>1379</v>
      </c>
      <c r="F110" s="217" t="s">
        <v>940</v>
      </c>
      <c r="G110" s="218" t="s">
        <v>762</v>
      </c>
      <c r="H110" s="219">
        <v>4</v>
      </c>
      <c r="I110" s="220"/>
      <c r="J110" s="221">
        <f>ROUND(I110*H110,2)</f>
        <v>0</v>
      </c>
      <c r="K110" s="217" t="s">
        <v>1</v>
      </c>
      <c r="L110" s="42"/>
      <c r="M110" s="222" t="s">
        <v>1</v>
      </c>
      <c r="N110" s="223" t="s">
        <v>41</v>
      </c>
      <c r="O110" s="78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16" t="s">
        <v>486</v>
      </c>
      <c r="AT110" s="16" t="s">
        <v>147</v>
      </c>
      <c r="AU110" s="16" t="s">
        <v>79</v>
      </c>
      <c r="AY110" s="16" t="s">
        <v>143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6" t="s">
        <v>77</v>
      </c>
      <c r="BK110" s="226">
        <f>ROUND(I110*H110,2)</f>
        <v>0</v>
      </c>
      <c r="BL110" s="16" t="s">
        <v>486</v>
      </c>
      <c r="BM110" s="16" t="s">
        <v>1380</v>
      </c>
    </row>
    <row r="111" spans="2:65" s="1" customFormat="1" ht="16.5" customHeight="1">
      <c r="B111" s="37"/>
      <c r="C111" s="215" t="s">
        <v>303</v>
      </c>
      <c r="D111" s="215" t="s">
        <v>147</v>
      </c>
      <c r="E111" s="216" t="s">
        <v>1381</v>
      </c>
      <c r="F111" s="217" t="s">
        <v>942</v>
      </c>
      <c r="G111" s="218" t="s">
        <v>762</v>
      </c>
      <c r="H111" s="219">
        <v>4</v>
      </c>
      <c r="I111" s="220"/>
      <c r="J111" s="221">
        <f>ROUND(I111*H111,2)</f>
        <v>0</v>
      </c>
      <c r="K111" s="217" t="s">
        <v>1</v>
      </c>
      <c r="L111" s="42"/>
      <c r="M111" s="222" t="s">
        <v>1</v>
      </c>
      <c r="N111" s="223" t="s">
        <v>41</v>
      </c>
      <c r="O111" s="78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6" t="s">
        <v>486</v>
      </c>
      <c r="AT111" s="16" t="s">
        <v>147</v>
      </c>
      <c r="AU111" s="16" t="s">
        <v>79</v>
      </c>
      <c r="AY111" s="16" t="s">
        <v>143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6" t="s">
        <v>77</v>
      </c>
      <c r="BK111" s="226">
        <f>ROUND(I111*H111,2)</f>
        <v>0</v>
      </c>
      <c r="BL111" s="16" t="s">
        <v>486</v>
      </c>
      <c r="BM111" s="16" t="s">
        <v>1382</v>
      </c>
    </row>
    <row r="112" spans="2:65" s="1" customFormat="1" ht="16.5" customHeight="1">
      <c r="B112" s="37"/>
      <c r="C112" s="215" t="s">
        <v>313</v>
      </c>
      <c r="D112" s="215" t="s">
        <v>147</v>
      </c>
      <c r="E112" s="216" t="s">
        <v>1383</v>
      </c>
      <c r="F112" s="217" t="s">
        <v>944</v>
      </c>
      <c r="G112" s="218" t="s">
        <v>762</v>
      </c>
      <c r="H112" s="219">
        <v>36</v>
      </c>
      <c r="I112" s="220"/>
      <c r="J112" s="221">
        <f>ROUND(I112*H112,2)</f>
        <v>0</v>
      </c>
      <c r="K112" s="217" t="s">
        <v>1</v>
      </c>
      <c r="L112" s="42"/>
      <c r="M112" s="222" t="s">
        <v>1</v>
      </c>
      <c r="N112" s="223" t="s">
        <v>41</v>
      </c>
      <c r="O112" s="78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AR112" s="16" t="s">
        <v>486</v>
      </c>
      <c r="AT112" s="16" t="s">
        <v>147</v>
      </c>
      <c r="AU112" s="16" t="s">
        <v>79</v>
      </c>
      <c r="AY112" s="16" t="s">
        <v>143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6" t="s">
        <v>77</v>
      </c>
      <c r="BK112" s="226">
        <f>ROUND(I112*H112,2)</f>
        <v>0</v>
      </c>
      <c r="BL112" s="16" t="s">
        <v>486</v>
      </c>
      <c r="BM112" s="16" t="s">
        <v>1384</v>
      </c>
    </row>
    <row r="113" spans="2:65" s="1" customFormat="1" ht="16.5" customHeight="1">
      <c r="B113" s="37"/>
      <c r="C113" s="215" t="s">
        <v>317</v>
      </c>
      <c r="D113" s="215" t="s">
        <v>147</v>
      </c>
      <c r="E113" s="216" t="s">
        <v>1385</v>
      </c>
      <c r="F113" s="217" t="s">
        <v>946</v>
      </c>
      <c r="G113" s="218" t="s">
        <v>762</v>
      </c>
      <c r="H113" s="219">
        <v>4</v>
      </c>
      <c r="I113" s="220"/>
      <c r="J113" s="221">
        <f>ROUND(I113*H113,2)</f>
        <v>0</v>
      </c>
      <c r="K113" s="217" t="s">
        <v>1</v>
      </c>
      <c r="L113" s="42"/>
      <c r="M113" s="222" t="s">
        <v>1</v>
      </c>
      <c r="N113" s="223" t="s">
        <v>41</v>
      </c>
      <c r="O113" s="78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AR113" s="16" t="s">
        <v>486</v>
      </c>
      <c r="AT113" s="16" t="s">
        <v>147</v>
      </c>
      <c r="AU113" s="16" t="s">
        <v>79</v>
      </c>
      <c r="AY113" s="16" t="s">
        <v>143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6" t="s">
        <v>77</v>
      </c>
      <c r="BK113" s="226">
        <f>ROUND(I113*H113,2)</f>
        <v>0</v>
      </c>
      <c r="BL113" s="16" t="s">
        <v>486</v>
      </c>
      <c r="BM113" s="16" t="s">
        <v>1386</v>
      </c>
    </row>
    <row r="114" spans="2:65" s="1" customFormat="1" ht="16.5" customHeight="1">
      <c r="B114" s="37"/>
      <c r="C114" s="215" t="s">
        <v>322</v>
      </c>
      <c r="D114" s="215" t="s">
        <v>147</v>
      </c>
      <c r="E114" s="216" t="s">
        <v>1387</v>
      </c>
      <c r="F114" s="217" t="s">
        <v>948</v>
      </c>
      <c r="G114" s="218" t="s">
        <v>762</v>
      </c>
      <c r="H114" s="219">
        <v>1</v>
      </c>
      <c r="I114" s="220"/>
      <c r="J114" s="221">
        <f>ROUND(I114*H114,2)</f>
        <v>0</v>
      </c>
      <c r="K114" s="217" t="s">
        <v>1</v>
      </c>
      <c r="L114" s="42"/>
      <c r="M114" s="222" t="s">
        <v>1</v>
      </c>
      <c r="N114" s="223" t="s">
        <v>41</v>
      </c>
      <c r="O114" s="78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6" t="s">
        <v>486</v>
      </c>
      <c r="AT114" s="16" t="s">
        <v>147</v>
      </c>
      <c r="AU114" s="16" t="s">
        <v>79</v>
      </c>
      <c r="AY114" s="16" t="s">
        <v>143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6" t="s">
        <v>77</v>
      </c>
      <c r="BK114" s="226">
        <f>ROUND(I114*H114,2)</f>
        <v>0</v>
      </c>
      <c r="BL114" s="16" t="s">
        <v>486</v>
      </c>
      <c r="BM114" s="16" t="s">
        <v>1388</v>
      </c>
    </row>
    <row r="115" spans="2:65" s="1" customFormat="1" ht="16.5" customHeight="1">
      <c r="B115" s="37"/>
      <c r="C115" s="215" t="s">
        <v>326</v>
      </c>
      <c r="D115" s="215" t="s">
        <v>147</v>
      </c>
      <c r="E115" s="216" t="s">
        <v>1389</v>
      </c>
      <c r="F115" s="217" t="s">
        <v>950</v>
      </c>
      <c r="G115" s="218" t="s">
        <v>762</v>
      </c>
      <c r="H115" s="219">
        <v>1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AR115" s="16" t="s">
        <v>486</v>
      </c>
      <c r="AT115" s="16" t="s">
        <v>147</v>
      </c>
      <c r="AU115" s="16" t="s">
        <v>79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486</v>
      </c>
      <c r="BM115" s="16" t="s">
        <v>1390</v>
      </c>
    </row>
    <row r="116" spans="2:65" s="1" customFormat="1" ht="16.5" customHeight="1">
      <c r="B116" s="37"/>
      <c r="C116" s="215" t="s">
        <v>330</v>
      </c>
      <c r="D116" s="215" t="s">
        <v>147</v>
      </c>
      <c r="E116" s="216" t="s">
        <v>1391</v>
      </c>
      <c r="F116" s="217" t="s">
        <v>952</v>
      </c>
      <c r="G116" s="218" t="s">
        <v>762</v>
      </c>
      <c r="H116" s="219">
        <v>4</v>
      </c>
      <c r="I116" s="220"/>
      <c r="J116" s="221">
        <f>ROUND(I116*H116,2)</f>
        <v>0</v>
      </c>
      <c r="K116" s="217" t="s">
        <v>1</v>
      </c>
      <c r="L116" s="42"/>
      <c r="M116" s="222" t="s">
        <v>1</v>
      </c>
      <c r="N116" s="223" t="s">
        <v>41</v>
      </c>
      <c r="O116" s="78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AR116" s="16" t="s">
        <v>486</v>
      </c>
      <c r="AT116" s="16" t="s">
        <v>147</v>
      </c>
      <c r="AU116" s="16" t="s">
        <v>79</v>
      </c>
      <c r="AY116" s="16" t="s">
        <v>143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6" t="s">
        <v>77</v>
      </c>
      <c r="BK116" s="226">
        <f>ROUND(I116*H116,2)</f>
        <v>0</v>
      </c>
      <c r="BL116" s="16" t="s">
        <v>486</v>
      </c>
      <c r="BM116" s="16" t="s">
        <v>1392</v>
      </c>
    </row>
    <row r="117" spans="2:65" s="1" customFormat="1" ht="16.5" customHeight="1">
      <c r="B117" s="37"/>
      <c r="C117" s="215" t="s">
        <v>334</v>
      </c>
      <c r="D117" s="215" t="s">
        <v>147</v>
      </c>
      <c r="E117" s="216" t="s">
        <v>1393</v>
      </c>
      <c r="F117" s="217" t="s">
        <v>954</v>
      </c>
      <c r="G117" s="218" t="s">
        <v>762</v>
      </c>
      <c r="H117" s="219">
        <v>4</v>
      </c>
      <c r="I117" s="220"/>
      <c r="J117" s="221">
        <f>ROUND(I117*H117,2)</f>
        <v>0</v>
      </c>
      <c r="K117" s="217" t="s">
        <v>1</v>
      </c>
      <c r="L117" s="42"/>
      <c r="M117" s="222" t="s">
        <v>1</v>
      </c>
      <c r="N117" s="223" t="s">
        <v>41</v>
      </c>
      <c r="O117" s="78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AR117" s="16" t="s">
        <v>486</v>
      </c>
      <c r="AT117" s="16" t="s">
        <v>147</v>
      </c>
      <c r="AU117" s="16" t="s">
        <v>79</v>
      </c>
      <c r="AY117" s="16" t="s">
        <v>143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6" t="s">
        <v>77</v>
      </c>
      <c r="BK117" s="226">
        <f>ROUND(I117*H117,2)</f>
        <v>0</v>
      </c>
      <c r="BL117" s="16" t="s">
        <v>486</v>
      </c>
      <c r="BM117" s="16" t="s">
        <v>1394</v>
      </c>
    </row>
    <row r="118" spans="2:65" s="1" customFormat="1" ht="16.5" customHeight="1">
      <c r="B118" s="37"/>
      <c r="C118" s="215" t="s">
        <v>338</v>
      </c>
      <c r="D118" s="215" t="s">
        <v>147</v>
      </c>
      <c r="E118" s="216" t="s">
        <v>1395</v>
      </c>
      <c r="F118" s="217" t="s">
        <v>956</v>
      </c>
      <c r="G118" s="218" t="s">
        <v>762</v>
      </c>
      <c r="H118" s="219">
        <v>4</v>
      </c>
      <c r="I118" s="220"/>
      <c r="J118" s="221">
        <f>ROUND(I118*H118,2)</f>
        <v>0</v>
      </c>
      <c r="K118" s="217" t="s">
        <v>1</v>
      </c>
      <c r="L118" s="42"/>
      <c r="M118" s="222" t="s">
        <v>1</v>
      </c>
      <c r="N118" s="223" t="s">
        <v>41</v>
      </c>
      <c r="O118" s="78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16" t="s">
        <v>486</v>
      </c>
      <c r="AT118" s="16" t="s">
        <v>147</v>
      </c>
      <c r="AU118" s="16" t="s">
        <v>79</v>
      </c>
      <c r="AY118" s="16" t="s">
        <v>143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6" t="s">
        <v>77</v>
      </c>
      <c r="BK118" s="226">
        <f>ROUND(I118*H118,2)</f>
        <v>0</v>
      </c>
      <c r="BL118" s="16" t="s">
        <v>486</v>
      </c>
      <c r="BM118" s="16" t="s">
        <v>1396</v>
      </c>
    </row>
    <row r="119" spans="2:65" s="1" customFormat="1" ht="16.5" customHeight="1">
      <c r="B119" s="37"/>
      <c r="C119" s="215" t="s">
        <v>85</v>
      </c>
      <c r="D119" s="215" t="s">
        <v>147</v>
      </c>
      <c r="E119" s="216" t="s">
        <v>1397</v>
      </c>
      <c r="F119" s="217" t="s">
        <v>1398</v>
      </c>
      <c r="G119" s="218" t="s">
        <v>762</v>
      </c>
      <c r="H119" s="219">
        <v>2</v>
      </c>
      <c r="I119" s="220"/>
      <c r="J119" s="221">
        <f>ROUND(I119*H119,2)</f>
        <v>0</v>
      </c>
      <c r="K119" s="217" t="s">
        <v>1</v>
      </c>
      <c r="L119" s="42"/>
      <c r="M119" s="222" t="s">
        <v>1</v>
      </c>
      <c r="N119" s="223" t="s">
        <v>41</v>
      </c>
      <c r="O119" s="78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6" t="s">
        <v>486</v>
      </c>
      <c r="AT119" s="16" t="s">
        <v>147</v>
      </c>
      <c r="AU119" s="16" t="s">
        <v>79</v>
      </c>
      <c r="AY119" s="16" t="s">
        <v>143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77</v>
      </c>
      <c r="BK119" s="226">
        <f>ROUND(I119*H119,2)</f>
        <v>0</v>
      </c>
      <c r="BL119" s="16" t="s">
        <v>486</v>
      </c>
      <c r="BM119" s="16" t="s">
        <v>1399</v>
      </c>
    </row>
    <row r="120" spans="2:65" s="1" customFormat="1" ht="16.5" customHeight="1">
      <c r="B120" s="37"/>
      <c r="C120" s="215" t="s">
        <v>346</v>
      </c>
      <c r="D120" s="215" t="s">
        <v>147</v>
      </c>
      <c r="E120" s="216" t="s">
        <v>1400</v>
      </c>
      <c r="F120" s="217" t="s">
        <v>958</v>
      </c>
      <c r="G120" s="218" t="s">
        <v>762</v>
      </c>
      <c r="H120" s="219">
        <v>154</v>
      </c>
      <c r="I120" s="220"/>
      <c r="J120" s="221">
        <f>ROUND(I120*H120,2)</f>
        <v>0</v>
      </c>
      <c r="K120" s="217" t="s">
        <v>1</v>
      </c>
      <c r="L120" s="42"/>
      <c r="M120" s="222" t="s">
        <v>1</v>
      </c>
      <c r="N120" s="223" t="s">
        <v>41</v>
      </c>
      <c r="O120" s="78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AR120" s="16" t="s">
        <v>486</v>
      </c>
      <c r="AT120" s="16" t="s">
        <v>147</v>
      </c>
      <c r="AU120" s="16" t="s">
        <v>79</v>
      </c>
      <c r="AY120" s="16" t="s">
        <v>143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6" t="s">
        <v>77</v>
      </c>
      <c r="BK120" s="226">
        <f>ROUND(I120*H120,2)</f>
        <v>0</v>
      </c>
      <c r="BL120" s="16" t="s">
        <v>486</v>
      </c>
      <c r="BM120" s="16" t="s">
        <v>1401</v>
      </c>
    </row>
    <row r="121" spans="2:65" s="1" customFormat="1" ht="16.5" customHeight="1">
      <c r="B121" s="37"/>
      <c r="C121" s="215" t="s">
        <v>350</v>
      </c>
      <c r="D121" s="215" t="s">
        <v>147</v>
      </c>
      <c r="E121" s="216" t="s">
        <v>1402</v>
      </c>
      <c r="F121" s="217" t="s">
        <v>960</v>
      </c>
      <c r="G121" s="218" t="s">
        <v>762</v>
      </c>
      <c r="H121" s="219">
        <v>5</v>
      </c>
      <c r="I121" s="220"/>
      <c r="J121" s="221">
        <f>ROUND(I121*H121,2)</f>
        <v>0</v>
      </c>
      <c r="K121" s="217" t="s">
        <v>1</v>
      </c>
      <c r="L121" s="42"/>
      <c r="M121" s="222" t="s">
        <v>1</v>
      </c>
      <c r="N121" s="223" t="s">
        <v>41</v>
      </c>
      <c r="O121" s="78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AR121" s="16" t="s">
        <v>486</v>
      </c>
      <c r="AT121" s="16" t="s">
        <v>147</v>
      </c>
      <c r="AU121" s="16" t="s">
        <v>79</v>
      </c>
      <c r="AY121" s="16" t="s">
        <v>143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6" t="s">
        <v>77</v>
      </c>
      <c r="BK121" s="226">
        <f>ROUND(I121*H121,2)</f>
        <v>0</v>
      </c>
      <c r="BL121" s="16" t="s">
        <v>486</v>
      </c>
      <c r="BM121" s="16" t="s">
        <v>1403</v>
      </c>
    </row>
    <row r="122" spans="2:65" s="1" customFormat="1" ht="16.5" customHeight="1">
      <c r="B122" s="37"/>
      <c r="C122" s="215" t="s">
        <v>354</v>
      </c>
      <c r="D122" s="215" t="s">
        <v>147</v>
      </c>
      <c r="E122" s="216" t="s">
        <v>1404</v>
      </c>
      <c r="F122" s="217" t="s">
        <v>962</v>
      </c>
      <c r="G122" s="218" t="s">
        <v>762</v>
      </c>
      <c r="H122" s="219">
        <v>5</v>
      </c>
      <c r="I122" s="220"/>
      <c r="J122" s="221">
        <f>ROUND(I122*H122,2)</f>
        <v>0</v>
      </c>
      <c r="K122" s="217" t="s">
        <v>1</v>
      </c>
      <c r="L122" s="42"/>
      <c r="M122" s="222" t="s">
        <v>1</v>
      </c>
      <c r="N122" s="223" t="s">
        <v>41</v>
      </c>
      <c r="O122" s="78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AR122" s="16" t="s">
        <v>486</v>
      </c>
      <c r="AT122" s="16" t="s">
        <v>147</v>
      </c>
      <c r="AU122" s="16" t="s">
        <v>79</v>
      </c>
      <c r="AY122" s="16" t="s">
        <v>143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6" t="s">
        <v>77</v>
      </c>
      <c r="BK122" s="226">
        <f>ROUND(I122*H122,2)</f>
        <v>0</v>
      </c>
      <c r="BL122" s="16" t="s">
        <v>486</v>
      </c>
      <c r="BM122" s="16" t="s">
        <v>1405</v>
      </c>
    </row>
    <row r="123" spans="2:65" s="1" customFormat="1" ht="16.5" customHeight="1">
      <c r="B123" s="37"/>
      <c r="C123" s="215" t="s">
        <v>360</v>
      </c>
      <c r="D123" s="215" t="s">
        <v>147</v>
      </c>
      <c r="E123" s="216" t="s">
        <v>1406</v>
      </c>
      <c r="F123" s="217" t="s">
        <v>964</v>
      </c>
      <c r="G123" s="218" t="s">
        <v>762</v>
      </c>
      <c r="H123" s="219">
        <v>5</v>
      </c>
      <c r="I123" s="220"/>
      <c r="J123" s="221">
        <f>ROUND(I123*H123,2)</f>
        <v>0</v>
      </c>
      <c r="K123" s="217" t="s">
        <v>1</v>
      </c>
      <c r="L123" s="42"/>
      <c r="M123" s="222" t="s">
        <v>1</v>
      </c>
      <c r="N123" s="223" t="s">
        <v>41</v>
      </c>
      <c r="O123" s="78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AR123" s="16" t="s">
        <v>486</v>
      </c>
      <c r="AT123" s="16" t="s">
        <v>147</v>
      </c>
      <c r="AU123" s="16" t="s">
        <v>79</v>
      </c>
      <c r="AY123" s="16" t="s">
        <v>143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6" t="s">
        <v>77</v>
      </c>
      <c r="BK123" s="226">
        <f>ROUND(I123*H123,2)</f>
        <v>0</v>
      </c>
      <c r="BL123" s="16" t="s">
        <v>486</v>
      </c>
      <c r="BM123" s="16" t="s">
        <v>1407</v>
      </c>
    </row>
    <row r="124" spans="2:65" s="1" customFormat="1" ht="16.5" customHeight="1">
      <c r="B124" s="37"/>
      <c r="C124" s="215" t="s">
        <v>364</v>
      </c>
      <c r="D124" s="215" t="s">
        <v>147</v>
      </c>
      <c r="E124" s="216" t="s">
        <v>1408</v>
      </c>
      <c r="F124" s="217" t="s">
        <v>966</v>
      </c>
      <c r="G124" s="218" t="s">
        <v>762</v>
      </c>
      <c r="H124" s="219">
        <v>5</v>
      </c>
      <c r="I124" s="220"/>
      <c r="J124" s="221">
        <f>ROUND(I124*H124,2)</f>
        <v>0</v>
      </c>
      <c r="K124" s="217" t="s">
        <v>1</v>
      </c>
      <c r="L124" s="42"/>
      <c r="M124" s="222" t="s">
        <v>1</v>
      </c>
      <c r="N124" s="223" t="s">
        <v>41</v>
      </c>
      <c r="O124" s="78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AR124" s="16" t="s">
        <v>486</v>
      </c>
      <c r="AT124" s="16" t="s">
        <v>147</v>
      </c>
      <c r="AU124" s="16" t="s">
        <v>79</v>
      </c>
      <c r="AY124" s="16" t="s">
        <v>143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6" t="s">
        <v>77</v>
      </c>
      <c r="BK124" s="226">
        <f>ROUND(I124*H124,2)</f>
        <v>0</v>
      </c>
      <c r="BL124" s="16" t="s">
        <v>486</v>
      </c>
      <c r="BM124" s="16" t="s">
        <v>1409</v>
      </c>
    </row>
    <row r="125" spans="2:65" s="1" customFormat="1" ht="16.5" customHeight="1">
      <c r="B125" s="37"/>
      <c r="C125" s="215" t="s">
        <v>88</v>
      </c>
      <c r="D125" s="215" t="s">
        <v>147</v>
      </c>
      <c r="E125" s="216" t="s">
        <v>1410</v>
      </c>
      <c r="F125" s="217" t="s">
        <v>968</v>
      </c>
      <c r="G125" s="218" t="s">
        <v>762</v>
      </c>
      <c r="H125" s="219">
        <v>2</v>
      </c>
      <c r="I125" s="220"/>
      <c r="J125" s="221">
        <f>ROUND(I125*H125,2)</f>
        <v>0</v>
      </c>
      <c r="K125" s="217" t="s">
        <v>1</v>
      </c>
      <c r="L125" s="42"/>
      <c r="M125" s="222" t="s">
        <v>1</v>
      </c>
      <c r="N125" s="223" t="s">
        <v>41</v>
      </c>
      <c r="O125" s="78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16" t="s">
        <v>486</v>
      </c>
      <c r="AT125" s="16" t="s">
        <v>147</v>
      </c>
      <c r="AU125" s="16" t="s">
        <v>79</v>
      </c>
      <c r="AY125" s="16" t="s">
        <v>143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77</v>
      </c>
      <c r="BK125" s="226">
        <f>ROUND(I125*H125,2)</f>
        <v>0</v>
      </c>
      <c r="BL125" s="16" t="s">
        <v>486</v>
      </c>
      <c r="BM125" s="16" t="s">
        <v>1411</v>
      </c>
    </row>
    <row r="126" spans="2:65" s="1" customFormat="1" ht="16.5" customHeight="1">
      <c r="B126" s="37"/>
      <c r="C126" s="215" t="s">
        <v>373</v>
      </c>
      <c r="D126" s="215" t="s">
        <v>147</v>
      </c>
      <c r="E126" s="216" t="s">
        <v>1412</v>
      </c>
      <c r="F126" s="217" t="s">
        <v>970</v>
      </c>
      <c r="G126" s="218" t="s">
        <v>762</v>
      </c>
      <c r="H126" s="219">
        <v>5</v>
      </c>
      <c r="I126" s="220"/>
      <c r="J126" s="221">
        <f>ROUND(I126*H126,2)</f>
        <v>0</v>
      </c>
      <c r="K126" s="217" t="s">
        <v>1</v>
      </c>
      <c r="L126" s="42"/>
      <c r="M126" s="222" t="s">
        <v>1</v>
      </c>
      <c r="N126" s="223" t="s">
        <v>41</v>
      </c>
      <c r="O126" s="78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AR126" s="16" t="s">
        <v>486</v>
      </c>
      <c r="AT126" s="16" t="s">
        <v>147</v>
      </c>
      <c r="AU126" s="16" t="s">
        <v>79</v>
      </c>
      <c r="AY126" s="16" t="s">
        <v>143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6" t="s">
        <v>77</v>
      </c>
      <c r="BK126" s="226">
        <f>ROUND(I126*H126,2)</f>
        <v>0</v>
      </c>
      <c r="BL126" s="16" t="s">
        <v>486</v>
      </c>
      <c r="BM126" s="16" t="s">
        <v>1413</v>
      </c>
    </row>
    <row r="127" spans="2:65" s="1" customFormat="1" ht="16.5" customHeight="1">
      <c r="B127" s="37"/>
      <c r="C127" s="215" t="s">
        <v>91</v>
      </c>
      <c r="D127" s="215" t="s">
        <v>147</v>
      </c>
      <c r="E127" s="216" t="s">
        <v>1414</v>
      </c>
      <c r="F127" s="217" t="s">
        <v>972</v>
      </c>
      <c r="G127" s="218" t="s">
        <v>762</v>
      </c>
      <c r="H127" s="219">
        <v>5</v>
      </c>
      <c r="I127" s="220"/>
      <c r="J127" s="221">
        <f>ROUND(I127*H127,2)</f>
        <v>0</v>
      </c>
      <c r="K127" s="217" t="s">
        <v>1</v>
      </c>
      <c r="L127" s="42"/>
      <c r="M127" s="222" t="s">
        <v>1</v>
      </c>
      <c r="N127" s="223" t="s">
        <v>41</v>
      </c>
      <c r="O127" s="78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AR127" s="16" t="s">
        <v>486</v>
      </c>
      <c r="AT127" s="16" t="s">
        <v>147</v>
      </c>
      <c r="AU127" s="16" t="s">
        <v>79</v>
      </c>
      <c r="AY127" s="16" t="s">
        <v>143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77</v>
      </c>
      <c r="BK127" s="226">
        <f>ROUND(I127*H127,2)</f>
        <v>0</v>
      </c>
      <c r="BL127" s="16" t="s">
        <v>486</v>
      </c>
      <c r="BM127" s="16" t="s">
        <v>1415</v>
      </c>
    </row>
    <row r="128" spans="2:65" s="1" customFormat="1" ht="16.5" customHeight="1">
      <c r="B128" s="37"/>
      <c r="C128" s="215" t="s">
        <v>94</v>
      </c>
      <c r="D128" s="215" t="s">
        <v>147</v>
      </c>
      <c r="E128" s="216" t="s">
        <v>1416</v>
      </c>
      <c r="F128" s="217" t="s">
        <v>974</v>
      </c>
      <c r="G128" s="218" t="s">
        <v>236</v>
      </c>
      <c r="H128" s="219">
        <v>54</v>
      </c>
      <c r="I128" s="220"/>
      <c r="J128" s="221">
        <f>ROUND(I128*H128,2)</f>
        <v>0</v>
      </c>
      <c r="K128" s="217" t="s">
        <v>1</v>
      </c>
      <c r="L128" s="42"/>
      <c r="M128" s="222" t="s">
        <v>1</v>
      </c>
      <c r="N128" s="223" t="s">
        <v>41</v>
      </c>
      <c r="O128" s="78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AR128" s="16" t="s">
        <v>486</v>
      </c>
      <c r="AT128" s="16" t="s">
        <v>147</v>
      </c>
      <c r="AU128" s="16" t="s">
        <v>79</v>
      </c>
      <c r="AY128" s="16" t="s">
        <v>143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6" t="s">
        <v>77</v>
      </c>
      <c r="BK128" s="226">
        <f>ROUND(I128*H128,2)</f>
        <v>0</v>
      </c>
      <c r="BL128" s="16" t="s">
        <v>486</v>
      </c>
      <c r="BM128" s="16" t="s">
        <v>1417</v>
      </c>
    </row>
    <row r="129" spans="2:65" s="1" customFormat="1" ht="16.5" customHeight="1">
      <c r="B129" s="37"/>
      <c r="C129" s="215" t="s">
        <v>103</v>
      </c>
      <c r="D129" s="215" t="s">
        <v>147</v>
      </c>
      <c r="E129" s="216" t="s">
        <v>1418</v>
      </c>
      <c r="F129" s="217" t="s">
        <v>976</v>
      </c>
      <c r="G129" s="218" t="s">
        <v>762</v>
      </c>
      <c r="H129" s="219">
        <v>30</v>
      </c>
      <c r="I129" s="220"/>
      <c r="J129" s="221">
        <f>ROUND(I129*H129,2)</f>
        <v>0</v>
      </c>
      <c r="K129" s="217" t="s">
        <v>1</v>
      </c>
      <c r="L129" s="42"/>
      <c r="M129" s="222" t="s">
        <v>1</v>
      </c>
      <c r="N129" s="223" t="s">
        <v>41</v>
      </c>
      <c r="O129" s="78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AR129" s="16" t="s">
        <v>486</v>
      </c>
      <c r="AT129" s="16" t="s">
        <v>147</v>
      </c>
      <c r="AU129" s="16" t="s">
        <v>79</v>
      </c>
      <c r="AY129" s="16" t="s">
        <v>143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77</v>
      </c>
      <c r="BK129" s="226">
        <f>ROUND(I129*H129,2)</f>
        <v>0</v>
      </c>
      <c r="BL129" s="16" t="s">
        <v>486</v>
      </c>
      <c r="BM129" s="16" t="s">
        <v>1419</v>
      </c>
    </row>
    <row r="130" spans="2:65" s="1" customFormat="1" ht="16.5" customHeight="1">
      <c r="B130" s="37"/>
      <c r="C130" s="215" t="s">
        <v>393</v>
      </c>
      <c r="D130" s="215" t="s">
        <v>147</v>
      </c>
      <c r="E130" s="216" t="s">
        <v>1420</v>
      </c>
      <c r="F130" s="217" t="s">
        <v>978</v>
      </c>
      <c r="G130" s="218" t="s">
        <v>762</v>
      </c>
      <c r="H130" s="219">
        <v>10</v>
      </c>
      <c r="I130" s="220"/>
      <c r="J130" s="221">
        <f>ROUND(I130*H130,2)</f>
        <v>0</v>
      </c>
      <c r="K130" s="217" t="s">
        <v>1</v>
      </c>
      <c r="L130" s="42"/>
      <c r="M130" s="222" t="s">
        <v>1</v>
      </c>
      <c r="N130" s="223" t="s">
        <v>41</v>
      </c>
      <c r="O130" s="78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16" t="s">
        <v>486</v>
      </c>
      <c r="AT130" s="16" t="s">
        <v>147</v>
      </c>
      <c r="AU130" s="16" t="s">
        <v>79</v>
      </c>
      <c r="AY130" s="16" t="s">
        <v>143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6" t="s">
        <v>77</v>
      </c>
      <c r="BK130" s="226">
        <f>ROUND(I130*H130,2)</f>
        <v>0</v>
      </c>
      <c r="BL130" s="16" t="s">
        <v>486</v>
      </c>
      <c r="BM130" s="16" t="s">
        <v>1421</v>
      </c>
    </row>
    <row r="131" spans="2:65" s="1" customFormat="1" ht="16.5" customHeight="1">
      <c r="B131" s="37"/>
      <c r="C131" s="215" t="s">
        <v>397</v>
      </c>
      <c r="D131" s="215" t="s">
        <v>147</v>
      </c>
      <c r="E131" s="216" t="s">
        <v>1422</v>
      </c>
      <c r="F131" s="217" t="s">
        <v>980</v>
      </c>
      <c r="G131" s="218" t="s">
        <v>762</v>
      </c>
      <c r="H131" s="219">
        <v>40</v>
      </c>
      <c r="I131" s="220"/>
      <c r="J131" s="221">
        <f>ROUND(I131*H131,2)</f>
        <v>0</v>
      </c>
      <c r="K131" s="217" t="s">
        <v>1</v>
      </c>
      <c r="L131" s="42"/>
      <c r="M131" s="222" t="s">
        <v>1</v>
      </c>
      <c r="N131" s="223" t="s">
        <v>41</v>
      </c>
      <c r="O131" s="78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AR131" s="16" t="s">
        <v>486</v>
      </c>
      <c r="AT131" s="16" t="s">
        <v>147</v>
      </c>
      <c r="AU131" s="16" t="s">
        <v>79</v>
      </c>
      <c r="AY131" s="16" t="s">
        <v>143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77</v>
      </c>
      <c r="BK131" s="226">
        <f>ROUND(I131*H131,2)</f>
        <v>0</v>
      </c>
      <c r="BL131" s="16" t="s">
        <v>486</v>
      </c>
      <c r="BM131" s="16" t="s">
        <v>1423</v>
      </c>
    </row>
    <row r="132" spans="2:65" s="1" customFormat="1" ht="16.5" customHeight="1">
      <c r="B132" s="37"/>
      <c r="C132" s="215" t="s">
        <v>401</v>
      </c>
      <c r="D132" s="215" t="s">
        <v>147</v>
      </c>
      <c r="E132" s="216" t="s">
        <v>1424</v>
      </c>
      <c r="F132" s="217" t="s">
        <v>982</v>
      </c>
      <c r="G132" s="218" t="s">
        <v>236</v>
      </c>
      <c r="H132" s="219">
        <v>172</v>
      </c>
      <c r="I132" s="220"/>
      <c r="J132" s="221">
        <f>ROUND(I132*H132,2)</f>
        <v>0</v>
      </c>
      <c r="K132" s="217" t="s">
        <v>1</v>
      </c>
      <c r="L132" s="42"/>
      <c r="M132" s="222" t="s">
        <v>1</v>
      </c>
      <c r="N132" s="223" t="s">
        <v>41</v>
      </c>
      <c r="O132" s="78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AR132" s="16" t="s">
        <v>486</v>
      </c>
      <c r="AT132" s="16" t="s">
        <v>147</v>
      </c>
      <c r="AU132" s="16" t="s">
        <v>79</v>
      </c>
      <c r="AY132" s="16" t="s">
        <v>143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6" t="s">
        <v>77</v>
      </c>
      <c r="BK132" s="226">
        <f>ROUND(I132*H132,2)</f>
        <v>0</v>
      </c>
      <c r="BL132" s="16" t="s">
        <v>486</v>
      </c>
      <c r="BM132" s="16" t="s">
        <v>1425</v>
      </c>
    </row>
    <row r="133" spans="2:65" s="1" customFormat="1" ht="16.5" customHeight="1">
      <c r="B133" s="37"/>
      <c r="C133" s="215" t="s">
        <v>405</v>
      </c>
      <c r="D133" s="215" t="s">
        <v>147</v>
      </c>
      <c r="E133" s="216" t="s">
        <v>1426</v>
      </c>
      <c r="F133" s="217" t="s">
        <v>986</v>
      </c>
      <c r="G133" s="218" t="s">
        <v>236</v>
      </c>
      <c r="H133" s="219">
        <v>17</v>
      </c>
      <c r="I133" s="220"/>
      <c r="J133" s="221">
        <f>ROUND(I133*H133,2)</f>
        <v>0</v>
      </c>
      <c r="K133" s="217" t="s">
        <v>1</v>
      </c>
      <c r="L133" s="42"/>
      <c r="M133" s="222" t="s">
        <v>1</v>
      </c>
      <c r="N133" s="223" t="s">
        <v>41</v>
      </c>
      <c r="O133" s="78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AR133" s="16" t="s">
        <v>486</v>
      </c>
      <c r="AT133" s="16" t="s">
        <v>147</v>
      </c>
      <c r="AU133" s="16" t="s">
        <v>79</v>
      </c>
      <c r="AY133" s="16" t="s">
        <v>143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77</v>
      </c>
      <c r="BK133" s="226">
        <f>ROUND(I133*H133,2)</f>
        <v>0</v>
      </c>
      <c r="BL133" s="16" t="s">
        <v>486</v>
      </c>
      <c r="BM133" s="16" t="s">
        <v>1427</v>
      </c>
    </row>
    <row r="134" spans="2:65" s="1" customFormat="1" ht="16.5" customHeight="1">
      <c r="B134" s="37"/>
      <c r="C134" s="215" t="s">
        <v>409</v>
      </c>
      <c r="D134" s="215" t="s">
        <v>147</v>
      </c>
      <c r="E134" s="216" t="s">
        <v>1428</v>
      </c>
      <c r="F134" s="217" t="s">
        <v>988</v>
      </c>
      <c r="G134" s="218" t="s">
        <v>236</v>
      </c>
      <c r="H134" s="219">
        <v>155</v>
      </c>
      <c r="I134" s="220"/>
      <c r="J134" s="221">
        <f>ROUND(I134*H134,2)</f>
        <v>0</v>
      </c>
      <c r="K134" s="217" t="s">
        <v>1</v>
      </c>
      <c r="L134" s="42"/>
      <c r="M134" s="222" t="s">
        <v>1</v>
      </c>
      <c r="N134" s="223" t="s">
        <v>41</v>
      </c>
      <c r="O134" s="78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AR134" s="16" t="s">
        <v>486</v>
      </c>
      <c r="AT134" s="16" t="s">
        <v>147</v>
      </c>
      <c r="AU134" s="16" t="s">
        <v>79</v>
      </c>
      <c r="AY134" s="16" t="s">
        <v>143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6" t="s">
        <v>77</v>
      </c>
      <c r="BK134" s="226">
        <f>ROUND(I134*H134,2)</f>
        <v>0</v>
      </c>
      <c r="BL134" s="16" t="s">
        <v>486</v>
      </c>
      <c r="BM134" s="16" t="s">
        <v>1429</v>
      </c>
    </row>
    <row r="135" spans="2:65" s="1" customFormat="1" ht="16.5" customHeight="1">
      <c r="B135" s="37"/>
      <c r="C135" s="215" t="s">
        <v>106</v>
      </c>
      <c r="D135" s="215" t="s">
        <v>147</v>
      </c>
      <c r="E135" s="216" t="s">
        <v>1430</v>
      </c>
      <c r="F135" s="217" t="s">
        <v>990</v>
      </c>
      <c r="G135" s="218" t="s">
        <v>297</v>
      </c>
      <c r="H135" s="219">
        <v>183</v>
      </c>
      <c r="I135" s="220"/>
      <c r="J135" s="221">
        <f>ROUND(I135*H135,2)</f>
        <v>0</v>
      </c>
      <c r="K135" s="217" t="s">
        <v>1</v>
      </c>
      <c r="L135" s="42"/>
      <c r="M135" s="222" t="s">
        <v>1</v>
      </c>
      <c r="N135" s="223" t="s">
        <v>41</v>
      </c>
      <c r="O135" s="78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AR135" s="16" t="s">
        <v>486</v>
      </c>
      <c r="AT135" s="16" t="s">
        <v>147</v>
      </c>
      <c r="AU135" s="16" t="s">
        <v>79</v>
      </c>
      <c r="AY135" s="16" t="s">
        <v>143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77</v>
      </c>
      <c r="BK135" s="226">
        <f>ROUND(I135*H135,2)</f>
        <v>0</v>
      </c>
      <c r="BL135" s="16" t="s">
        <v>486</v>
      </c>
      <c r="BM135" s="16" t="s">
        <v>1431</v>
      </c>
    </row>
    <row r="136" spans="2:65" s="1" customFormat="1" ht="16.5" customHeight="1">
      <c r="B136" s="37"/>
      <c r="C136" s="215" t="s">
        <v>416</v>
      </c>
      <c r="D136" s="215" t="s">
        <v>147</v>
      </c>
      <c r="E136" s="216" t="s">
        <v>1432</v>
      </c>
      <c r="F136" s="217" t="s">
        <v>992</v>
      </c>
      <c r="G136" s="218" t="s">
        <v>236</v>
      </c>
      <c r="H136" s="219">
        <v>197</v>
      </c>
      <c r="I136" s="220"/>
      <c r="J136" s="221">
        <f>ROUND(I136*H136,2)</f>
        <v>0</v>
      </c>
      <c r="K136" s="217" t="s">
        <v>1</v>
      </c>
      <c r="L136" s="42"/>
      <c r="M136" s="222" t="s">
        <v>1</v>
      </c>
      <c r="N136" s="223" t="s">
        <v>41</v>
      </c>
      <c r="O136" s="78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16" t="s">
        <v>486</v>
      </c>
      <c r="AT136" s="16" t="s">
        <v>147</v>
      </c>
      <c r="AU136" s="16" t="s">
        <v>79</v>
      </c>
      <c r="AY136" s="16" t="s">
        <v>143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77</v>
      </c>
      <c r="BK136" s="226">
        <f>ROUND(I136*H136,2)</f>
        <v>0</v>
      </c>
      <c r="BL136" s="16" t="s">
        <v>486</v>
      </c>
      <c r="BM136" s="16" t="s">
        <v>1433</v>
      </c>
    </row>
    <row r="137" spans="2:65" s="1" customFormat="1" ht="16.5" customHeight="1">
      <c r="B137" s="37"/>
      <c r="C137" s="215" t="s">
        <v>109</v>
      </c>
      <c r="D137" s="215" t="s">
        <v>147</v>
      </c>
      <c r="E137" s="216" t="s">
        <v>1434</v>
      </c>
      <c r="F137" s="217" t="s">
        <v>994</v>
      </c>
      <c r="G137" s="218" t="s">
        <v>236</v>
      </c>
      <c r="H137" s="219">
        <v>19</v>
      </c>
      <c r="I137" s="220"/>
      <c r="J137" s="221">
        <f>ROUND(I137*H137,2)</f>
        <v>0</v>
      </c>
      <c r="K137" s="217" t="s">
        <v>1</v>
      </c>
      <c r="L137" s="42"/>
      <c r="M137" s="222" t="s">
        <v>1</v>
      </c>
      <c r="N137" s="223" t="s">
        <v>41</v>
      </c>
      <c r="O137" s="78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AR137" s="16" t="s">
        <v>486</v>
      </c>
      <c r="AT137" s="16" t="s">
        <v>147</v>
      </c>
      <c r="AU137" s="16" t="s">
        <v>79</v>
      </c>
      <c r="AY137" s="16" t="s">
        <v>143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77</v>
      </c>
      <c r="BK137" s="226">
        <f>ROUND(I137*H137,2)</f>
        <v>0</v>
      </c>
      <c r="BL137" s="16" t="s">
        <v>486</v>
      </c>
      <c r="BM137" s="16" t="s">
        <v>1435</v>
      </c>
    </row>
    <row r="138" spans="2:65" s="1" customFormat="1" ht="16.5" customHeight="1">
      <c r="B138" s="37"/>
      <c r="C138" s="215" t="s">
        <v>112</v>
      </c>
      <c r="D138" s="215" t="s">
        <v>147</v>
      </c>
      <c r="E138" s="216" t="s">
        <v>1436</v>
      </c>
      <c r="F138" s="217" t="s">
        <v>996</v>
      </c>
      <c r="G138" s="218" t="s">
        <v>236</v>
      </c>
      <c r="H138" s="219">
        <v>23</v>
      </c>
      <c r="I138" s="220"/>
      <c r="J138" s="221">
        <f>ROUND(I138*H138,2)</f>
        <v>0</v>
      </c>
      <c r="K138" s="217" t="s">
        <v>1</v>
      </c>
      <c r="L138" s="42"/>
      <c r="M138" s="222" t="s">
        <v>1</v>
      </c>
      <c r="N138" s="223" t="s">
        <v>41</v>
      </c>
      <c r="O138" s="78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AR138" s="16" t="s">
        <v>486</v>
      </c>
      <c r="AT138" s="16" t="s">
        <v>147</v>
      </c>
      <c r="AU138" s="16" t="s">
        <v>79</v>
      </c>
      <c r="AY138" s="16" t="s">
        <v>143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77</v>
      </c>
      <c r="BK138" s="226">
        <f>ROUND(I138*H138,2)</f>
        <v>0</v>
      </c>
      <c r="BL138" s="16" t="s">
        <v>486</v>
      </c>
      <c r="BM138" s="16" t="s">
        <v>1437</v>
      </c>
    </row>
    <row r="139" spans="2:65" s="1" customFormat="1" ht="16.5" customHeight="1">
      <c r="B139" s="37"/>
      <c r="C139" s="215" t="s">
        <v>427</v>
      </c>
      <c r="D139" s="215" t="s">
        <v>147</v>
      </c>
      <c r="E139" s="216" t="s">
        <v>1438</v>
      </c>
      <c r="F139" s="217" t="s">
        <v>1000</v>
      </c>
      <c r="G139" s="218" t="s">
        <v>236</v>
      </c>
      <c r="H139" s="219">
        <v>172</v>
      </c>
      <c r="I139" s="220"/>
      <c r="J139" s="221">
        <f>ROUND(I139*H139,2)</f>
        <v>0</v>
      </c>
      <c r="K139" s="217" t="s">
        <v>1</v>
      </c>
      <c r="L139" s="42"/>
      <c r="M139" s="222" t="s">
        <v>1</v>
      </c>
      <c r="N139" s="223" t="s">
        <v>41</v>
      </c>
      <c r="O139" s="78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AR139" s="16" t="s">
        <v>486</v>
      </c>
      <c r="AT139" s="16" t="s">
        <v>147</v>
      </c>
      <c r="AU139" s="16" t="s">
        <v>79</v>
      </c>
      <c r="AY139" s="16" t="s">
        <v>143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77</v>
      </c>
      <c r="BK139" s="226">
        <f>ROUND(I139*H139,2)</f>
        <v>0</v>
      </c>
      <c r="BL139" s="16" t="s">
        <v>486</v>
      </c>
      <c r="BM139" s="16" t="s">
        <v>1439</v>
      </c>
    </row>
    <row r="140" spans="2:65" s="1" customFormat="1" ht="16.5" customHeight="1">
      <c r="B140" s="37"/>
      <c r="C140" s="215" t="s">
        <v>432</v>
      </c>
      <c r="D140" s="215" t="s">
        <v>147</v>
      </c>
      <c r="E140" s="216" t="s">
        <v>1440</v>
      </c>
      <c r="F140" s="217" t="s">
        <v>1004</v>
      </c>
      <c r="G140" s="218" t="s">
        <v>236</v>
      </c>
      <c r="H140" s="219">
        <v>160</v>
      </c>
      <c r="I140" s="220"/>
      <c r="J140" s="221">
        <f>ROUND(I140*H140,2)</f>
        <v>0</v>
      </c>
      <c r="K140" s="217" t="s">
        <v>1</v>
      </c>
      <c r="L140" s="42"/>
      <c r="M140" s="222" t="s">
        <v>1</v>
      </c>
      <c r="N140" s="223" t="s">
        <v>41</v>
      </c>
      <c r="O140" s="7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AR140" s="16" t="s">
        <v>486</v>
      </c>
      <c r="AT140" s="16" t="s">
        <v>147</v>
      </c>
      <c r="AU140" s="16" t="s">
        <v>79</v>
      </c>
      <c r="AY140" s="16" t="s">
        <v>143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77</v>
      </c>
      <c r="BK140" s="226">
        <f>ROUND(I140*H140,2)</f>
        <v>0</v>
      </c>
      <c r="BL140" s="16" t="s">
        <v>486</v>
      </c>
      <c r="BM140" s="16" t="s">
        <v>1441</v>
      </c>
    </row>
    <row r="141" spans="2:65" s="1" customFormat="1" ht="16.5" customHeight="1">
      <c r="B141" s="37"/>
      <c r="C141" s="215" t="s">
        <v>436</v>
      </c>
      <c r="D141" s="215" t="s">
        <v>147</v>
      </c>
      <c r="E141" s="216" t="s">
        <v>1442</v>
      </c>
      <c r="F141" s="217" t="s">
        <v>1006</v>
      </c>
      <c r="G141" s="218" t="s">
        <v>236</v>
      </c>
      <c r="H141" s="219">
        <v>0</v>
      </c>
      <c r="I141" s="220"/>
      <c r="J141" s="221">
        <f>ROUND(I141*H141,2)</f>
        <v>0</v>
      </c>
      <c r="K141" s="217" t="s">
        <v>1</v>
      </c>
      <c r="L141" s="42"/>
      <c r="M141" s="222" t="s">
        <v>1</v>
      </c>
      <c r="N141" s="223" t="s">
        <v>41</v>
      </c>
      <c r="O141" s="78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AR141" s="16" t="s">
        <v>486</v>
      </c>
      <c r="AT141" s="16" t="s">
        <v>147</v>
      </c>
      <c r="AU141" s="16" t="s">
        <v>79</v>
      </c>
      <c r="AY141" s="16" t="s">
        <v>143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77</v>
      </c>
      <c r="BK141" s="226">
        <f>ROUND(I141*H141,2)</f>
        <v>0</v>
      </c>
      <c r="BL141" s="16" t="s">
        <v>486</v>
      </c>
      <c r="BM141" s="16" t="s">
        <v>1443</v>
      </c>
    </row>
    <row r="142" spans="2:65" s="1" customFormat="1" ht="16.5" customHeight="1">
      <c r="B142" s="37"/>
      <c r="C142" s="215" t="s">
        <v>440</v>
      </c>
      <c r="D142" s="215" t="s">
        <v>147</v>
      </c>
      <c r="E142" s="216" t="s">
        <v>1444</v>
      </c>
      <c r="F142" s="217" t="s">
        <v>1008</v>
      </c>
      <c r="G142" s="218" t="s">
        <v>236</v>
      </c>
      <c r="H142" s="219">
        <v>17</v>
      </c>
      <c r="I142" s="220"/>
      <c r="J142" s="221">
        <f>ROUND(I142*H142,2)</f>
        <v>0</v>
      </c>
      <c r="K142" s="217" t="s">
        <v>1</v>
      </c>
      <c r="L142" s="42"/>
      <c r="M142" s="222" t="s">
        <v>1</v>
      </c>
      <c r="N142" s="223" t="s">
        <v>41</v>
      </c>
      <c r="O142" s="7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AR142" s="16" t="s">
        <v>486</v>
      </c>
      <c r="AT142" s="16" t="s">
        <v>147</v>
      </c>
      <c r="AU142" s="16" t="s">
        <v>79</v>
      </c>
      <c r="AY142" s="16" t="s">
        <v>143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77</v>
      </c>
      <c r="BK142" s="226">
        <f>ROUND(I142*H142,2)</f>
        <v>0</v>
      </c>
      <c r="BL142" s="16" t="s">
        <v>486</v>
      </c>
      <c r="BM142" s="16" t="s">
        <v>1445</v>
      </c>
    </row>
    <row r="143" spans="2:65" s="1" customFormat="1" ht="16.5" customHeight="1">
      <c r="B143" s="37"/>
      <c r="C143" s="215" t="s">
        <v>445</v>
      </c>
      <c r="D143" s="215" t="s">
        <v>147</v>
      </c>
      <c r="E143" s="216" t="s">
        <v>1446</v>
      </c>
      <c r="F143" s="217" t="s">
        <v>1010</v>
      </c>
      <c r="G143" s="218" t="s">
        <v>236</v>
      </c>
      <c r="H143" s="219">
        <v>155</v>
      </c>
      <c r="I143" s="220"/>
      <c r="J143" s="221">
        <f>ROUND(I143*H143,2)</f>
        <v>0</v>
      </c>
      <c r="K143" s="217" t="s">
        <v>1</v>
      </c>
      <c r="L143" s="42"/>
      <c r="M143" s="222" t="s">
        <v>1</v>
      </c>
      <c r="N143" s="223" t="s">
        <v>41</v>
      </c>
      <c r="O143" s="7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16" t="s">
        <v>486</v>
      </c>
      <c r="AT143" s="16" t="s">
        <v>147</v>
      </c>
      <c r="AU143" s="16" t="s">
        <v>79</v>
      </c>
      <c r="AY143" s="16" t="s">
        <v>143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486</v>
      </c>
      <c r="BM143" s="16" t="s">
        <v>1447</v>
      </c>
    </row>
    <row r="144" spans="2:65" s="1" customFormat="1" ht="16.5" customHeight="1">
      <c r="B144" s="37"/>
      <c r="C144" s="215" t="s">
        <v>450</v>
      </c>
      <c r="D144" s="215" t="s">
        <v>147</v>
      </c>
      <c r="E144" s="216" t="s">
        <v>1448</v>
      </c>
      <c r="F144" s="217" t="s">
        <v>1014</v>
      </c>
      <c r="G144" s="218" t="s">
        <v>236</v>
      </c>
      <c r="H144" s="219">
        <v>114</v>
      </c>
      <c r="I144" s="220"/>
      <c r="J144" s="221">
        <f>ROUND(I144*H144,2)</f>
        <v>0</v>
      </c>
      <c r="K144" s="217" t="s">
        <v>1</v>
      </c>
      <c r="L144" s="42"/>
      <c r="M144" s="222" t="s">
        <v>1</v>
      </c>
      <c r="N144" s="223" t="s">
        <v>41</v>
      </c>
      <c r="O144" s="78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AR144" s="16" t="s">
        <v>486</v>
      </c>
      <c r="AT144" s="16" t="s">
        <v>147</v>
      </c>
      <c r="AU144" s="16" t="s">
        <v>79</v>
      </c>
      <c r="AY144" s="16" t="s">
        <v>143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486</v>
      </c>
      <c r="BM144" s="16" t="s">
        <v>1449</v>
      </c>
    </row>
    <row r="145" spans="2:65" s="1" customFormat="1" ht="16.5" customHeight="1">
      <c r="B145" s="37"/>
      <c r="C145" s="215" t="s">
        <v>454</v>
      </c>
      <c r="D145" s="215" t="s">
        <v>147</v>
      </c>
      <c r="E145" s="216" t="s">
        <v>1450</v>
      </c>
      <c r="F145" s="217" t="s">
        <v>1016</v>
      </c>
      <c r="G145" s="218" t="s">
        <v>236</v>
      </c>
      <c r="H145" s="219">
        <v>18</v>
      </c>
      <c r="I145" s="220"/>
      <c r="J145" s="221">
        <f>ROUND(I145*H145,2)</f>
        <v>0</v>
      </c>
      <c r="K145" s="217" t="s">
        <v>1</v>
      </c>
      <c r="L145" s="42"/>
      <c r="M145" s="222" t="s">
        <v>1</v>
      </c>
      <c r="N145" s="223" t="s">
        <v>41</v>
      </c>
      <c r="O145" s="78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AR145" s="16" t="s">
        <v>486</v>
      </c>
      <c r="AT145" s="16" t="s">
        <v>147</v>
      </c>
      <c r="AU145" s="16" t="s">
        <v>79</v>
      </c>
      <c r="AY145" s="16" t="s">
        <v>143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77</v>
      </c>
      <c r="BK145" s="226">
        <f>ROUND(I145*H145,2)</f>
        <v>0</v>
      </c>
      <c r="BL145" s="16" t="s">
        <v>486</v>
      </c>
      <c r="BM145" s="16" t="s">
        <v>1451</v>
      </c>
    </row>
    <row r="146" spans="2:65" s="1" customFormat="1" ht="16.5" customHeight="1">
      <c r="B146" s="37"/>
      <c r="C146" s="215" t="s">
        <v>458</v>
      </c>
      <c r="D146" s="215" t="s">
        <v>147</v>
      </c>
      <c r="E146" s="216" t="s">
        <v>1452</v>
      </c>
      <c r="F146" s="217" t="s">
        <v>1018</v>
      </c>
      <c r="G146" s="218" t="s">
        <v>762</v>
      </c>
      <c r="H146" s="219">
        <v>1</v>
      </c>
      <c r="I146" s="220"/>
      <c r="J146" s="221">
        <f>ROUND(I146*H146,2)</f>
        <v>0</v>
      </c>
      <c r="K146" s="217" t="s">
        <v>1</v>
      </c>
      <c r="L146" s="42"/>
      <c r="M146" s="222" t="s">
        <v>1</v>
      </c>
      <c r="N146" s="223" t="s">
        <v>41</v>
      </c>
      <c r="O146" s="78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AR146" s="16" t="s">
        <v>486</v>
      </c>
      <c r="AT146" s="16" t="s">
        <v>147</v>
      </c>
      <c r="AU146" s="16" t="s">
        <v>79</v>
      </c>
      <c r="AY146" s="16" t="s">
        <v>143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77</v>
      </c>
      <c r="BK146" s="226">
        <f>ROUND(I146*H146,2)</f>
        <v>0</v>
      </c>
      <c r="BL146" s="16" t="s">
        <v>486</v>
      </c>
      <c r="BM146" s="16" t="s">
        <v>1453</v>
      </c>
    </row>
    <row r="147" spans="2:65" s="1" customFormat="1" ht="16.5" customHeight="1">
      <c r="B147" s="37"/>
      <c r="C147" s="215" t="s">
        <v>462</v>
      </c>
      <c r="D147" s="215" t="s">
        <v>147</v>
      </c>
      <c r="E147" s="216" t="s">
        <v>1454</v>
      </c>
      <c r="F147" s="217" t="s">
        <v>1020</v>
      </c>
      <c r="G147" s="218" t="s">
        <v>285</v>
      </c>
      <c r="H147" s="219">
        <v>27.4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16" t="s">
        <v>486</v>
      </c>
      <c r="AT147" s="16" t="s">
        <v>147</v>
      </c>
      <c r="AU147" s="16" t="s">
        <v>79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486</v>
      </c>
      <c r="BM147" s="16" t="s">
        <v>1455</v>
      </c>
    </row>
    <row r="148" spans="2:65" s="1" customFormat="1" ht="16.5" customHeight="1">
      <c r="B148" s="37"/>
      <c r="C148" s="215" t="s">
        <v>466</v>
      </c>
      <c r="D148" s="215" t="s">
        <v>147</v>
      </c>
      <c r="E148" s="216" t="s">
        <v>1456</v>
      </c>
      <c r="F148" s="217" t="s">
        <v>1022</v>
      </c>
      <c r="G148" s="218" t="s">
        <v>762</v>
      </c>
      <c r="H148" s="219">
        <v>4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16" t="s">
        <v>486</v>
      </c>
      <c r="AT148" s="16" t="s">
        <v>147</v>
      </c>
      <c r="AU148" s="16" t="s">
        <v>79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486</v>
      </c>
      <c r="BM148" s="16" t="s">
        <v>1457</v>
      </c>
    </row>
    <row r="149" spans="2:65" s="1" customFormat="1" ht="16.5" customHeight="1">
      <c r="B149" s="37"/>
      <c r="C149" s="215" t="s">
        <v>470</v>
      </c>
      <c r="D149" s="215" t="s">
        <v>147</v>
      </c>
      <c r="E149" s="216" t="s">
        <v>1458</v>
      </c>
      <c r="F149" s="217" t="s">
        <v>1024</v>
      </c>
      <c r="G149" s="218" t="s">
        <v>762</v>
      </c>
      <c r="H149" s="219">
        <v>1</v>
      </c>
      <c r="I149" s="220"/>
      <c r="J149" s="221">
        <f>ROUND(I149*H149,2)</f>
        <v>0</v>
      </c>
      <c r="K149" s="217" t="s">
        <v>1</v>
      </c>
      <c r="L149" s="42"/>
      <c r="M149" s="222" t="s">
        <v>1</v>
      </c>
      <c r="N149" s="223" t="s">
        <v>41</v>
      </c>
      <c r="O149" s="7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AR149" s="16" t="s">
        <v>486</v>
      </c>
      <c r="AT149" s="16" t="s">
        <v>147</v>
      </c>
      <c r="AU149" s="16" t="s">
        <v>79</v>
      </c>
      <c r="AY149" s="16" t="s">
        <v>143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77</v>
      </c>
      <c r="BK149" s="226">
        <f>ROUND(I149*H149,2)</f>
        <v>0</v>
      </c>
      <c r="BL149" s="16" t="s">
        <v>486</v>
      </c>
      <c r="BM149" s="16" t="s">
        <v>1459</v>
      </c>
    </row>
    <row r="150" spans="2:65" s="1" customFormat="1" ht="16.5" customHeight="1">
      <c r="B150" s="37"/>
      <c r="C150" s="215" t="s">
        <v>474</v>
      </c>
      <c r="D150" s="215" t="s">
        <v>147</v>
      </c>
      <c r="E150" s="216" t="s">
        <v>1460</v>
      </c>
      <c r="F150" s="217" t="s">
        <v>1026</v>
      </c>
      <c r="G150" s="218" t="s">
        <v>762</v>
      </c>
      <c r="H150" s="219">
        <v>1</v>
      </c>
      <c r="I150" s="220"/>
      <c r="J150" s="221">
        <f>ROUND(I150*H150,2)</f>
        <v>0</v>
      </c>
      <c r="K150" s="217" t="s">
        <v>1</v>
      </c>
      <c r="L150" s="42"/>
      <c r="M150" s="222" t="s">
        <v>1</v>
      </c>
      <c r="N150" s="223" t="s">
        <v>41</v>
      </c>
      <c r="O150" s="78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16" t="s">
        <v>486</v>
      </c>
      <c r="AT150" s="16" t="s">
        <v>147</v>
      </c>
      <c r="AU150" s="16" t="s">
        <v>79</v>
      </c>
      <c r="AY150" s="16" t="s">
        <v>143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77</v>
      </c>
      <c r="BK150" s="226">
        <f>ROUND(I150*H150,2)</f>
        <v>0</v>
      </c>
      <c r="BL150" s="16" t="s">
        <v>486</v>
      </c>
      <c r="BM150" s="16" t="s">
        <v>1461</v>
      </c>
    </row>
    <row r="151" spans="2:65" s="1" customFormat="1" ht="16.5" customHeight="1">
      <c r="B151" s="37"/>
      <c r="C151" s="215" t="s">
        <v>478</v>
      </c>
      <c r="D151" s="215" t="s">
        <v>147</v>
      </c>
      <c r="E151" s="216" t="s">
        <v>1462</v>
      </c>
      <c r="F151" s="217" t="s">
        <v>1028</v>
      </c>
      <c r="G151" s="218" t="s">
        <v>762</v>
      </c>
      <c r="H151" s="219">
        <v>1</v>
      </c>
      <c r="I151" s="220"/>
      <c r="J151" s="221">
        <f>ROUND(I151*H151,2)</f>
        <v>0</v>
      </c>
      <c r="K151" s="217" t="s">
        <v>1</v>
      </c>
      <c r="L151" s="42"/>
      <c r="M151" s="227" t="s">
        <v>1</v>
      </c>
      <c r="N151" s="228" t="s">
        <v>41</v>
      </c>
      <c r="O151" s="229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16" t="s">
        <v>486</v>
      </c>
      <c r="AT151" s="16" t="s">
        <v>147</v>
      </c>
      <c r="AU151" s="16" t="s">
        <v>79</v>
      </c>
      <c r="AY151" s="16" t="s">
        <v>143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77</v>
      </c>
      <c r="BK151" s="226">
        <f>ROUND(I151*H151,2)</f>
        <v>0</v>
      </c>
      <c r="BL151" s="16" t="s">
        <v>486</v>
      </c>
      <c r="BM151" s="16" t="s">
        <v>1463</v>
      </c>
    </row>
    <row r="152" spans="2:12" s="1" customFormat="1" ht="6.95" customHeight="1">
      <c r="B152" s="56"/>
      <c r="C152" s="57"/>
      <c r="D152" s="57"/>
      <c r="E152" s="57"/>
      <c r="F152" s="57"/>
      <c r="G152" s="57"/>
      <c r="H152" s="57"/>
      <c r="I152" s="166"/>
      <c r="J152" s="57"/>
      <c r="K152" s="57"/>
      <c r="L152" s="42"/>
    </row>
  </sheetData>
  <sheetProtection password="CC35" sheet="1" objects="1" scenarios="1" formatColumns="0" formatRows="0" autoFilter="0"/>
  <autoFilter ref="C86:K1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114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1077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1464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1031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ROUND(J91,2)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ROUND((SUM(BE91:BE107)),2)</f>
        <v>0</v>
      </c>
      <c r="I35" s="155">
        <v>0.21</v>
      </c>
      <c r="J35" s="154">
        <f>ROUND(((SUM(BE91:BE107))*I35),2)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ROUND((SUM(BF91:BF107)),2)</f>
        <v>0</v>
      </c>
      <c r="I36" s="155">
        <v>0.15</v>
      </c>
      <c r="J36" s="154">
        <f>ROUND(((SUM(BF91:BF107))*I36),2)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ROUND((SUM(BG91:BG107)),2)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ROUND((SUM(BH91:BH107)),2)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ROUND((SUM(BI91:BI107)),2)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1077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49 - SO 502 - Objekty trubního vedení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>Volek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J91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1032</v>
      </c>
      <c r="E64" s="179"/>
      <c r="F64" s="179"/>
      <c r="G64" s="179"/>
      <c r="H64" s="179"/>
      <c r="I64" s="180"/>
      <c r="J64" s="181">
        <f>J92</f>
        <v>0</v>
      </c>
      <c r="K64" s="177"/>
      <c r="L64" s="182"/>
    </row>
    <row r="65" spans="2:12" s="8" customFormat="1" ht="24.95" customHeight="1">
      <c r="B65" s="176"/>
      <c r="C65" s="177"/>
      <c r="D65" s="178" t="s">
        <v>1033</v>
      </c>
      <c r="E65" s="179"/>
      <c r="F65" s="179"/>
      <c r="G65" s="179"/>
      <c r="H65" s="179"/>
      <c r="I65" s="180"/>
      <c r="J65" s="181">
        <f>J94</f>
        <v>0</v>
      </c>
      <c r="K65" s="177"/>
      <c r="L65" s="182"/>
    </row>
    <row r="66" spans="2:12" s="8" customFormat="1" ht="24.95" customHeight="1">
      <c r="B66" s="176"/>
      <c r="C66" s="177"/>
      <c r="D66" s="178" t="s">
        <v>1034</v>
      </c>
      <c r="E66" s="179"/>
      <c r="F66" s="179"/>
      <c r="G66" s="179"/>
      <c r="H66" s="179"/>
      <c r="I66" s="180"/>
      <c r="J66" s="181">
        <f>J97</f>
        <v>0</v>
      </c>
      <c r="K66" s="177"/>
      <c r="L66" s="182"/>
    </row>
    <row r="67" spans="2:12" s="8" customFormat="1" ht="24.95" customHeight="1">
      <c r="B67" s="176"/>
      <c r="C67" s="177"/>
      <c r="D67" s="178" t="s">
        <v>1035</v>
      </c>
      <c r="E67" s="179"/>
      <c r="F67" s="179"/>
      <c r="G67" s="179"/>
      <c r="H67" s="179"/>
      <c r="I67" s="180"/>
      <c r="J67" s="181">
        <f>J100</f>
        <v>0</v>
      </c>
      <c r="K67" s="177"/>
      <c r="L67" s="182"/>
    </row>
    <row r="68" spans="2:12" s="8" customFormat="1" ht="24.95" customHeight="1">
      <c r="B68" s="176"/>
      <c r="C68" s="177"/>
      <c r="D68" s="178" t="s">
        <v>1036</v>
      </c>
      <c r="E68" s="179"/>
      <c r="F68" s="179"/>
      <c r="G68" s="179"/>
      <c r="H68" s="179"/>
      <c r="I68" s="180"/>
      <c r="J68" s="181">
        <f>J102</f>
        <v>0</v>
      </c>
      <c r="K68" s="177"/>
      <c r="L68" s="182"/>
    </row>
    <row r="69" spans="2:12" s="8" customFormat="1" ht="24.95" customHeight="1">
      <c r="B69" s="176"/>
      <c r="C69" s="177"/>
      <c r="D69" s="178" t="s">
        <v>1037</v>
      </c>
      <c r="E69" s="179"/>
      <c r="F69" s="179"/>
      <c r="G69" s="179"/>
      <c r="H69" s="179"/>
      <c r="I69" s="180"/>
      <c r="J69" s="181">
        <f>J104</f>
        <v>0</v>
      </c>
      <c r="K69" s="177"/>
      <c r="L69" s="182"/>
    </row>
    <row r="70" spans="2:12" s="1" customFormat="1" ht="21.8" customHeight="1">
      <c r="B70" s="37"/>
      <c r="C70" s="38"/>
      <c r="D70" s="38"/>
      <c r="E70" s="38"/>
      <c r="F70" s="38"/>
      <c r="G70" s="38"/>
      <c r="H70" s="38"/>
      <c r="I70" s="142"/>
      <c r="J70" s="38"/>
      <c r="K70" s="38"/>
      <c r="L70" s="42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66"/>
      <c r="J71" s="57"/>
      <c r="K71" s="57"/>
      <c r="L71" s="42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9"/>
      <c r="J75" s="59"/>
      <c r="K75" s="59"/>
      <c r="L75" s="42"/>
    </row>
    <row r="76" spans="2:12" s="1" customFormat="1" ht="24.95" customHeight="1">
      <c r="B76" s="37"/>
      <c r="C76" s="22" t="s">
        <v>128</v>
      </c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16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170" t="str">
        <f>E7</f>
        <v>Sídliště Spáleniště - III. a IV. etapa</v>
      </c>
      <c r="F79" s="31"/>
      <c r="G79" s="31"/>
      <c r="H79" s="31"/>
      <c r="I79" s="142"/>
      <c r="J79" s="38"/>
      <c r="K79" s="38"/>
      <c r="L79" s="42"/>
    </row>
    <row r="80" spans="2:12" ht="12" customHeight="1">
      <c r="B80" s="20"/>
      <c r="C80" s="31" t="s">
        <v>116</v>
      </c>
      <c r="D80" s="21"/>
      <c r="E80" s="21"/>
      <c r="F80" s="21"/>
      <c r="G80" s="21"/>
      <c r="H80" s="21"/>
      <c r="I80" s="135"/>
      <c r="J80" s="21"/>
      <c r="K80" s="21"/>
      <c r="L80" s="19"/>
    </row>
    <row r="81" spans="2:12" s="1" customFormat="1" ht="16.5" customHeight="1">
      <c r="B81" s="37"/>
      <c r="C81" s="38"/>
      <c r="D81" s="38"/>
      <c r="E81" s="170" t="s">
        <v>1077</v>
      </c>
      <c r="F81" s="38"/>
      <c r="G81" s="38"/>
      <c r="H81" s="38"/>
      <c r="I81" s="142"/>
      <c r="J81" s="38"/>
      <c r="K81" s="38"/>
      <c r="L81" s="42"/>
    </row>
    <row r="82" spans="2:12" s="1" customFormat="1" ht="12" customHeight="1">
      <c r="B82" s="37"/>
      <c r="C82" s="31" t="s">
        <v>118</v>
      </c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6.5" customHeight="1">
      <c r="B83" s="37"/>
      <c r="C83" s="38"/>
      <c r="D83" s="38"/>
      <c r="E83" s="63" t="str">
        <f>E11</f>
        <v>49 - SO 502 - Objekty trubního vedení</v>
      </c>
      <c r="F83" s="38"/>
      <c r="G83" s="38"/>
      <c r="H83" s="38"/>
      <c r="I83" s="142"/>
      <c r="J83" s="38"/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2" customHeight="1">
      <c r="B85" s="37"/>
      <c r="C85" s="31" t="s">
        <v>20</v>
      </c>
      <c r="D85" s="38"/>
      <c r="E85" s="38"/>
      <c r="F85" s="26" t="str">
        <f>F14</f>
        <v xml:space="preserve"> Cheb</v>
      </c>
      <c r="G85" s="38"/>
      <c r="H85" s="38"/>
      <c r="I85" s="144" t="s">
        <v>22</v>
      </c>
      <c r="J85" s="66" t="str">
        <f>IF(J14="","",J14)</f>
        <v>28. 1. 2019</v>
      </c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12" s="1" customFormat="1" ht="13.65" customHeight="1">
      <c r="B87" s="37"/>
      <c r="C87" s="31" t="s">
        <v>24</v>
      </c>
      <c r="D87" s="38"/>
      <c r="E87" s="38"/>
      <c r="F87" s="26" t="str">
        <f>E17</f>
        <v xml:space="preserve"> Město Cheb</v>
      </c>
      <c r="G87" s="38"/>
      <c r="H87" s="38"/>
      <c r="I87" s="144" t="s">
        <v>30</v>
      </c>
      <c r="J87" s="35" t="str">
        <f>E23</f>
        <v xml:space="preserve"> Bc.Pašava Michal</v>
      </c>
      <c r="K87" s="38"/>
      <c r="L87" s="42"/>
    </row>
    <row r="88" spans="2:12" s="1" customFormat="1" ht="13.65" customHeight="1">
      <c r="B88" s="37"/>
      <c r="C88" s="31" t="s">
        <v>28</v>
      </c>
      <c r="D88" s="38"/>
      <c r="E88" s="38"/>
      <c r="F88" s="26" t="str">
        <f>IF(E20="","",E20)</f>
        <v>Vyplň údaj</v>
      </c>
      <c r="G88" s="38"/>
      <c r="H88" s="38"/>
      <c r="I88" s="144" t="s">
        <v>32</v>
      </c>
      <c r="J88" s="35" t="str">
        <f>E26</f>
        <v>Volek</v>
      </c>
      <c r="K88" s="38"/>
      <c r="L88" s="42"/>
    </row>
    <row r="89" spans="2:12" s="1" customFormat="1" ht="10.3" customHeight="1">
      <c r="B89" s="37"/>
      <c r="C89" s="38"/>
      <c r="D89" s="38"/>
      <c r="E89" s="38"/>
      <c r="F89" s="38"/>
      <c r="G89" s="38"/>
      <c r="H89" s="38"/>
      <c r="I89" s="142"/>
      <c r="J89" s="38"/>
      <c r="K89" s="38"/>
      <c r="L89" s="42"/>
    </row>
    <row r="90" spans="2:20" s="10" customFormat="1" ht="29.25" customHeight="1">
      <c r="B90" s="189"/>
      <c r="C90" s="190" t="s">
        <v>129</v>
      </c>
      <c r="D90" s="191" t="s">
        <v>55</v>
      </c>
      <c r="E90" s="191" t="s">
        <v>51</v>
      </c>
      <c r="F90" s="191" t="s">
        <v>52</v>
      </c>
      <c r="G90" s="191" t="s">
        <v>130</v>
      </c>
      <c r="H90" s="191" t="s">
        <v>131</v>
      </c>
      <c r="I90" s="192" t="s">
        <v>132</v>
      </c>
      <c r="J90" s="191" t="s">
        <v>123</v>
      </c>
      <c r="K90" s="193" t="s">
        <v>133</v>
      </c>
      <c r="L90" s="194"/>
      <c r="M90" s="87" t="s">
        <v>1</v>
      </c>
      <c r="N90" s="88" t="s">
        <v>40</v>
      </c>
      <c r="O90" s="88" t="s">
        <v>134</v>
      </c>
      <c r="P90" s="88" t="s">
        <v>135</v>
      </c>
      <c r="Q90" s="88" t="s">
        <v>136</v>
      </c>
      <c r="R90" s="88" t="s">
        <v>137</v>
      </c>
      <c r="S90" s="88" t="s">
        <v>138</v>
      </c>
      <c r="T90" s="89" t="s">
        <v>139</v>
      </c>
    </row>
    <row r="91" spans="2:63" s="1" customFormat="1" ht="22.8" customHeight="1">
      <c r="B91" s="37"/>
      <c r="C91" s="94" t="s">
        <v>140</v>
      </c>
      <c r="D91" s="38"/>
      <c r="E91" s="38"/>
      <c r="F91" s="38"/>
      <c r="G91" s="38"/>
      <c r="H91" s="38"/>
      <c r="I91" s="142"/>
      <c r="J91" s="195">
        <f>BK91</f>
        <v>0</v>
      </c>
      <c r="K91" s="38"/>
      <c r="L91" s="42"/>
      <c r="M91" s="90"/>
      <c r="N91" s="91"/>
      <c r="O91" s="91"/>
      <c r="P91" s="196">
        <f>P92+P94+P97+P100+P102+P104</f>
        <v>0</v>
      </c>
      <c r="Q91" s="91"/>
      <c r="R91" s="196">
        <f>R92+R94+R97+R100+R102+R104</f>
        <v>0</v>
      </c>
      <c r="S91" s="91"/>
      <c r="T91" s="197">
        <f>T92+T94+T97+T100+T102+T104</f>
        <v>0</v>
      </c>
      <c r="AT91" s="16" t="s">
        <v>69</v>
      </c>
      <c r="AU91" s="16" t="s">
        <v>125</v>
      </c>
      <c r="BK91" s="198">
        <f>BK92+BK94+BK97+BK100+BK102+BK104</f>
        <v>0</v>
      </c>
    </row>
    <row r="92" spans="2:63" s="11" customFormat="1" ht="25.9" customHeight="1">
      <c r="B92" s="199"/>
      <c r="C92" s="200"/>
      <c r="D92" s="201" t="s">
        <v>69</v>
      </c>
      <c r="E92" s="202" t="s">
        <v>181</v>
      </c>
      <c r="F92" s="202" t="s">
        <v>1038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</f>
        <v>0</v>
      </c>
      <c r="Q92" s="207"/>
      <c r="R92" s="208">
        <f>R93</f>
        <v>0</v>
      </c>
      <c r="S92" s="207"/>
      <c r="T92" s="209">
        <f>T93</f>
        <v>0</v>
      </c>
      <c r="AR92" s="210" t="s">
        <v>77</v>
      </c>
      <c r="AT92" s="211" t="s">
        <v>69</v>
      </c>
      <c r="AU92" s="211" t="s">
        <v>70</v>
      </c>
      <c r="AY92" s="210" t="s">
        <v>143</v>
      </c>
      <c r="BK92" s="212">
        <f>BK93</f>
        <v>0</v>
      </c>
    </row>
    <row r="93" spans="2:65" s="1" customFormat="1" ht="16.5" customHeight="1">
      <c r="B93" s="37"/>
      <c r="C93" s="215" t="s">
        <v>70</v>
      </c>
      <c r="D93" s="215" t="s">
        <v>147</v>
      </c>
      <c r="E93" s="216" t="s">
        <v>1039</v>
      </c>
      <c r="F93" s="217" t="s">
        <v>1040</v>
      </c>
      <c r="G93" s="218" t="s">
        <v>206</v>
      </c>
      <c r="H93" s="219">
        <v>51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77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1465</v>
      </c>
    </row>
    <row r="94" spans="2:63" s="11" customFormat="1" ht="25.9" customHeight="1">
      <c r="B94" s="199"/>
      <c r="C94" s="200"/>
      <c r="D94" s="201" t="s">
        <v>69</v>
      </c>
      <c r="E94" s="202" t="s">
        <v>278</v>
      </c>
      <c r="F94" s="202" t="s">
        <v>1042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SUM(P95:P96)</f>
        <v>0</v>
      </c>
      <c r="Q94" s="207"/>
      <c r="R94" s="208">
        <f>SUM(R95:R96)</f>
        <v>0</v>
      </c>
      <c r="S94" s="207"/>
      <c r="T94" s="209">
        <f>SUM(T95:T96)</f>
        <v>0</v>
      </c>
      <c r="AR94" s="210" t="s">
        <v>77</v>
      </c>
      <c r="AT94" s="211" t="s">
        <v>69</v>
      </c>
      <c r="AU94" s="211" t="s">
        <v>70</v>
      </c>
      <c r="AY94" s="210" t="s">
        <v>143</v>
      </c>
      <c r="BK94" s="212">
        <f>SUM(BK95:BK96)</f>
        <v>0</v>
      </c>
    </row>
    <row r="95" spans="2:65" s="1" customFormat="1" ht="16.5" customHeight="1">
      <c r="B95" s="37"/>
      <c r="C95" s="215" t="s">
        <v>70</v>
      </c>
      <c r="D95" s="215" t="s">
        <v>147</v>
      </c>
      <c r="E95" s="216" t="s">
        <v>1043</v>
      </c>
      <c r="F95" s="217" t="s">
        <v>1044</v>
      </c>
      <c r="G95" s="218" t="s">
        <v>248</v>
      </c>
      <c r="H95" s="219">
        <v>3.6</v>
      </c>
      <c r="I95" s="220"/>
      <c r="J95" s="221">
        <f>ROUND(I95*H95,2)</f>
        <v>0</v>
      </c>
      <c r="K95" s="217" t="s">
        <v>1</v>
      </c>
      <c r="L95" s="42"/>
      <c r="M95" s="222" t="s">
        <v>1</v>
      </c>
      <c r="N95" s="223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97</v>
      </c>
      <c r="AT95" s="16" t="s">
        <v>147</v>
      </c>
      <c r="AU95" s="16" t="s">
        <v>77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97</v>
      </c>
      <c r="BM95" s="16" t="s">
        <v>1466</v>
      </c>
    </row>
    <row r="96" spans="2:65" s="1" customFormat="1" ht="16.5" customHeight="1">
      <c r="B96" s="37"/>
      <c r="C96" s="265" t="s">
        <v>70</v>
      </c>
      <c r="D96" s="265" t="s">
        <v>294</v>
      </c>
      <c r="E96" s="266" t="s">
        <v>1046</v>
      </c>
      <c r="F96" s="267" t="s">
        <v>1047</v>
      </c>
      <c r="G96" s="268" t="s">
        <v>285</v>
      </c>
      <c r="H96" s="269">
        <v>7.2</v>
      </c>
      <c r="I96" s="270"/>
      <c r="J96" s="271">
        <f>ROUND(I96*H96,2)</f>
        <v>0</v>
      </c>
      <c r="K96" s="267" t="s">
        <v>1</v>
      </c>
      <c r="L96" s="272"/>
      <c r="M96" s="273" t="s">
        <v>1</v>
      </c>
      <c r="N96" s="274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177</v>
      </c>
      <c r="AT96" s="16" t="s">
        <v>294</v>
      </c>
      <c r="AU96" s="16" t="s">
        <v>77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97</v>
      </c>
      <c r="BM96" s="16" t="s">
        <v>1467</v>
      </c>
    </row>
    <row r="97" spans="2:63" s="11" customFormat="1" ht="25.9" customHeight="1">
      <c r="B97" s="199"/>
      <c r="C97" s="200"/>
      <c r="D97" s="201" t="s">
        <v>69</v>
      </c>
      <c r="E97" s="202" t="s">
        <v>462</v>
      </c>
      <c r="F97" s="202" t="s">
        <v>1049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SUM(P98:P99)</f>
        <v>0</v>
      </c>
      <c r="Q97" s="207"/>
      <c r="R97" s="208">
        <f>SUM(R98:R99)</f>
        <v>0</v>
      </c>
      <c r="S97" s="207"/>
      <c r="T97" s="209">
        <f>SUM(T98:T99)</f>
        <v>0</v>
      </c>
      <c r="AR97" s="210" t="s">
        <v>77</v>
      </c>
      <c r="AT97" s="211" t="s">
        <v>69</v>
      </c>
      <c r="AU97" s="211" t="s">
        <v>70</v>
      </c>
      <c r="AY97" s="210" t="s">
        <v>143</v>
      </c>
      <c r="BK97" s="212">
        <f>SUM(BK98:BK99)</f>
        <v>0</v>
      </c>
    </row>
    <row r="98" spans="2:65" s="1" customFormat="1" ht="16.5" customHeight="1">
      <c r="B98" s="37"/>
      <c r="C98" s="215" t="s">
        <v>70</v>
      </c>
      <c r="D98" s="215" t="s">
        <v>147</v>
      </c>
      <c r="E98" s="216" t="s">
        <v>1050</v>
      </c>
      <c r="F98" s="217" t="s">
        <v>1051</v>
      </c>
      <c r="G98" s="218" t="s">
        <v>206</v>
      </c>
      <c r="H98" s="219">
        <v>60</v>
      </c>
      <c r="I98" s="220"/>
      <c r="J98" s="221">
        <f>ROUND(I98*H98,2)</f>
        <v>0</v>
      </c>
      <c r="K98" s="217" t="s">
        <v>1</v>
      </c>
      <c r="L98" s="42"/>
      <c r="M98" s="222" t="s">
        <v>1</v>
      </c>
      <c r="N98" s="223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97</v>
      </c>
      <c r="AT98" s="16" t="s">
        <v>147</v>
      </c>
      <c r="AU98" s="16" t="s">
        <v>77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97</v>
      </c>
      <c r="BM98" s="16" t="s">
        <v>1468</v>
      </c>
    </row>
    <row r="99" spans="2:65" s="1" customFormat="1" ht="16.5" customHeight="1">
      <c r="B99" s="37"/>
      <c r="C99" s="265" t="s">
        <v>70</v>
      </c>
      <c r="D99" s="265" t="s">
        <v>294</v>
      </c>
      <c r="E99" s="266" t="s">
        <v>1469</v>
      </c>
      <c r="F99" s="267" t="s">
        <v>1470</v>
      </c>
      <c r="G99" s="268" t="s">
        <v>150</v>
      </c>
      <c r="H99" s="269">
        <v>10.1</v>
      </c>
      <c r="I99" s="270"/>
      <c r="J99" s="271">
        <f>ROUND(I99*H99,2)</f>
        <v>0</v>
      </c>
      <c r="K99" s="267" t="s">
        <v>1</v>
      </c>
      <c r="L99" s="272"/>
      <c r="M99" s="273" t="s">
        <v>1</v>
      </c>
      <c r="N99" s="274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177</v>
      </c>
      <c r="AT99" s="16" t="s">
        <v>294</v>
      </c>
      <c r="AU99" s="16" t="s">
        <v>77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97</v>
      </c>
      <c r="BM99" s="16" t="s">
        <v>1471</v>
      </c>
    </row>
    <row r="100" spans="2:63" s="11" customFormat="1" ht="25.9" customHeight="1">
      <c r="B100" s="199"/>
      <c r="C100" s="200"/>
      <c r="D100" s="201" t="s">
        <v>69</v>
      </c>
      <c r="E100" s="202" t="s">
        <v>1056</v>
      </c>
      <c r="F100" s="202" t="s">
        <v>1057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</f>
        <v>0</v>
      </c>
      <c r="Q100" s="207"/>
      <c r="R100" s="208">
        <f>R101</f>
        <v>0</v>
      </c>
      <c r="S100" s="207"/>
      <c r="T100" s="209">
        <f>T101</f>
        <v>0</v>
      </c>
      <c r="AR100" s="210" t="s">
        <v>77</v>
      </c>
      <c r="AT100" s="211" t="s">
        <v>69</v>
      </c>
      <c r="AU100" s="211" t="s">
        <v>70</v>
      </c>
      <c r="AY100" s="210" t="s">
        <v>143</v>
      </c>
      <c r="BK100" s="212">
        <f>BK101</f>
        <v>0</v>
      </c>
    </row>
    <row r="101" spans="2:65" s="1" customFormat="1" ht="16.5" customHeight="1">
      <c r="B101" s="37"/>
      <c r="C101" s="215" t="s">
        <v>70</v>
      </c>
      <c r="D101" s="215" t="s">
        <v>147</v>
      </c>
      <c r="E101" s="216" t="s">
        <v>1058</v>
      </c>
      <c r="F101" s="217" t="s">
        <v>1059</v>
      </c>
      <c r="G101" s="218" t="s">
        <v>236</v>
      </c>
      <c r="H101" s="219">
        <v>120</v>
      </c>
      <c r="I101" s="220"/>
      <c r="J101" s="221">
        <f>ROUND(I101*H101,2)</f>
        <v>0</v>
      </c>
      <c r="K101" s="217" t="s">
        <v>1</v>
      </c>
      <c r="L101" s="42"/>
      <c r="M101" s="222" t="s">
        <v>1</v>
      </c>
      <c r="N101" s="223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97</v>
      </c>
      <c r="AT101" s="16" t="s">
        <v>147</v>
      </c>
      <c r="AU101" s="16" t="s">
        <v>77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97</v>
      </c>
      <c r="BM101" s="16" t="s">
        <v>1472</v>
      </c>
    </row>
    <row r="102" spans="2:63" s="11" customFormat="1" ht="25.9" customHeight="1">
      <c r="B102" s="199"/>
      <c r="C102" s="200"/>
      <c r="D102" s="201" t="s">
        <v>69</v>
      </c>
      <c r="E102" s="202" t="s">
        <v>1061</v>
      </c>
      <c r="F102" s="202" t="s">
        <v>1062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P103</f>
        <v>0</v>
      </c>
      <c r="Q102" s="207"/>
      <c r="R102" s="208">
        <f>R103</f>
        <v>0</v>
      </c>
      <c r="S102" s="207"/>
      <c r="T102" s="209">
        <f>T103</f>
        <v>0</v>
      </c>
      <c r="AR102" s="210" t="s">
        <v>77</v>
      </c>
      <c r="AT102" s="211" t="s">
        <v>69</v>
      </c>
      <c r="AU102" s="211" t="s">
        <v>70</v>
      </c>
      <c r="AY102" s="210" t="s">
        <v>143</v>
      </c>
      <c r="BK102" s="212">
        <f>BK103</f>
        <v>0</v>
      </c>
    </row>
    <row r="103" spans="2:65" s="1" customFormat="1" ht="16.5" customHeight="1">
      <c r="B103" s="37"/>
      <c r="C103" s="215" t="s">
        <v>70</v>
      </c>
      <c r="D103" s="215" t="s">
        <v>147</v>
      </c>
      <c r="E103" s="216" t="s">
        <v>1063</v>
      </c>
      <c r="F103" s="217" t="s">
        <v>1064</v>
      </c>
      <c r="G103" s="218" t="s">
        <v>285</v>
      </c>
      <c r="H103" s="219">
        <v>63.308</v>
      </c>
      <c r="I103" s="220"/>
      <c r="J103" s="221">
        <f>ROUND(I103*H103,2)</f>
        <v>0</v>
      </c>
      <c r="K103" s="217" t="s">
        <v>1</v>
      </c>
      <c r="L103" s="42"/>
      <c r="M103" s="222" t="s">
        <v>1</v>
      </c>
      <c r="N103" s="223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97</v>
      </c>
      <c r="AT103" s="16" t="s">
        <v>147</v>
      </c>
      <c r="AU103" s="16" t="s">
        <v>77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97</v>
      </c>
      <c r="BM103" s="16" t="s">
        <v>1473</v>
      </c>
    </row>
    <row r="104" spans="2:63" s="11" customFormat="1" ht="25.9" customHeight="1">
      <c r="B104" s="199"/>
      <c r="C104" s="200"/>
      <c r="D104" s="201" t="s">
        <v>69</v>
      </c>
      <c r="E104" s="202" t="s">
        <v>1066</v>
      </c>
      <c r="F104" s="202" t="s">
        <v>1067</v>
      </c>
      <c r="G104" s="200"/>
      <c r="H104" s="200"/>
      <c r="I104" s="203"/>
      <c r="J104" s="204">
        <f>BK104</f>
        <v>0</v>
      </c>
      <c r="K104" s="200"/>
      <c r="L104" s="205"/>
      <c r="M104" s="206"/>
      <c r="N104" s="207"/>
      <c r="O104" s="207"/>
      <c r="P104" s="208">
        <f>SUM(P105:P107)</f>
        <v>0</v>
      </c>
      <c r="Q104" s="207"/>
      <c r="R104" s="208">
        <f>SUM(R105:R107)</f>
        <v>0</v>
      </c>
      <c r="S104" s="207"/>
      <c r="T104" s="209">
        <f>SUM(T105:T107)</f>
        <v>0</v>
      </c>
      <c r="AR104" s="210" t="s">
        <v>77</v>
      </c>
      <c r="AT104" s="211" t="s">
        <v>69</v>
      </c>
      <c r="AU104" s="211" t="s">
        <v>70</v>
      </c>
      <c r="AY104" s="210" t="s">
        <v>143</v>
      </c>
      <c r="BK104" s="212">
        <f>SUM(BK105:BK107)</f>
        <v>0</v>
      </c>
    </row>
    <row r="105" spans="2:65" s="1" customFormat="1" ht="16.5" customHeight="1">
      <c r="B105" s="37"/>
      <c r="C105" s="215" t="s">
        <v>70</v>
      </c>
      <c r="D105" s="215" t="s">
        <v>147</v>
      </c>
      <c r="E105" s="216" t="s">
        <v>1068</v>
      </c>
      <c r="F105" s="217" t="s">
        <v>1069</v>
      </c>
      <c r="G105" s="218" t="s">
        <v>285</v>
      </c>
      <c r="H105" s="219">
        <v>20.808</v>
      </c>
      <c r="I105" s="220"/>
      <c r="J105" s="221">
        <f>ROUND(I105*H105,2)</f>
        <v>0</v>
      </c>
      <c r="K105" s="217" t="s">
        <v>1</v>
      </c>
      <c r="L105" s="42"/>
      <c r="M105" s="222" t="s">
        <v>1</v>
      </c>
      <c r="N105" s="223" t="s">
        <v>41</v>
      </c>
      <c r="O105" s="78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6" t="s">
        <v>97</v>
      </c>
      <c r="AT105" s="16" t="s">
        <v>147</v>
      </c>
      <c r="AU105" s="16" t="s">
        <v>77</v>
      </c>
      <c r="AY105" s="16" t="s">
        <v>143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6" t="s">
        <v>77</v>
      </c>
      <c r="BK105" s="226">
        <f>ROUND(I105*H105,2)</f>
        <v>0</v>
      </c>
      <c r="BL105" s="16" t="s">
        <v>97</v>
      </c>
      <c r="BM105" s="16" t="s">
        <v>1474</v>
      </c>
    </row>
    <row r="106" spans="2:65" s="1" customFormat="1" ht="16.5" customHeight="1">
      <c r="B106" s="37"/>
      <c r="C106" s="215" t="s">
        <v>70</v>
      </c>
      <c r="D106" s="215" t="s">
        <v>147</v>
      </c>
      <c r="E106" s="216" t="s">
        <v>1071</v>
      </c>
      <c r="F106" s="217" t="s">
        <v>1072</v>
      </c>
      <c r="G106" s="218" t="s">
        <v>285</v>
      </c>
      <c r="H106" s="219">
        <v>291.312</v>
      </c>
      <c r="I106" s="220"/>
      <c r="J106" s="221">
        <f>ROUND(I106*H106,2)</f>
        <v>0</v>
      </c>
      <c r="K106" s="217" t="s">
        <v>1</v>
      </c>
      <c r="L106" s="42"/>
      <c r="M106" s="222" t="s">
        <v>1</v>
      </c>
      <c r="N106" s="223" t="s">
        <v>41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97</v>
      </c>
      <c r="AT106" s="16" t="s">
        <v>147</v>
      </c>
      <c r="AU106" s="16" t="s">
        <v>77</v>
      </c>
      <c r="AY106" s="16" t="s">
        <v>143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77</v>
      </c>
      <c r="BK106" s="226">
        <f>ROUND(I106*H106,2)</f>
        <v>0</v>
      </c>
      <c r="BL106" s="16" t="s">
        <v>97</v>
      </c>
      <c r="BM106" s="16" t="s">
        <v>1475</v>
      </c>
    </row>
    <row r="107" spans="2:65" s="1" customFormat="1" ht="16.5" customHeight="1">
      <c r="B107" s="37"/>
      <c r="C107" s="215" t="s">
        <v>70</v>
      </c>
      <c r="D107" s="215" t="s">
        <v>147</v>
      </c>
      <c r="E107" s="216" t="s">
        <v>1074</v>
      </c>
      <c r="F107" s="217" t="s">
        <v>1075</v>
      </c>
      <c r="G107" s="218" t="s">
        <v>285</v>
      </c>
      <c r="H107" s="219">
        <v>20.808</v>
      </c>
      <c r="I107" s="220"/>
      <c r="J107" s="221">
        <f>ROUND(I107*H107,2)</f>
        <v>0</v>
      </c>
      <c r="K107" s="217" t="s">
        <v>1</v>
      </c>
      <c r="L107" s="42"/>
      <c r="M107" s="227" t="s">
        <v>1</v>
      </c>
      <c r="N107" s="228" t="s">
        <v>41</v>
      </c>
      <c r="O107" s="229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16" t="s">
        <v>97</v>
      </c>
      <c r="AT107" s="16" t="s">
        <v>147</v>
      </c>
      <c r="AU107" s="16" t="s">
        <v>77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97</v>
      </c>
      <c r="BM107" s="16" t="s">
        <v>1476</v>
      </c>
    </row>
    <row r="108" spans="2:12" s="1" customFormat="1" ht="6.95" customHeight="1">
      <c r="B108" s="56"/>
      <c r="C108" s="57"/>
      <c r="D108" s="57"/>
      <c r="E108" s="57"/>
      <c r="F108" s="57"/>
      <c r="G108" s="57"/>
      <c r="H108" s="57"/>
      <c r="I108" s="166"/>
      <c r="J108" s="57"/>
      <c r="K108" s="57"/>
      <c r="L108" s="42"/>
    </row>
  </sheetData>
  <sheetProtection password="CC35" sheet="1" objects="1" scenarios="1" formatColumns="0" formatRows="0" autoFilter="0"/>
  <autoFilter ref="C90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84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117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119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120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ROUND(J87,2)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ROUND((SUM(BE87:BE99)),2)</f>
        <v>0</v>
      </c>
      <c r="I35" s="155">
        <v>0.21</v>
      </c>
      <c r="J35" s="154">
        <f>ROUND(((SUM(BE87:BE99))*I35),2)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ROUND((SUM(BF87:BF99)),2)</f>
        <v>0</v>
      </c>
      <c r="I36" s="155">
        <v>0.15</v>
      </c>
      <c r="J36" s="154">
        <f>ROUND(((SUM(BF87:BF99))*I36),2)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ROUND((SUM(BG87:BG99)),2)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ROUND((SUM(BH87:BH99)),2)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ROUND((SUM(BI87:BI99)),2)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117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03 - 03 - VRN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Milan Hájek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J87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126</v>
      </c>
      <c r="E64" s="179"/>
      <c r="F64" s="179"/>
      <c r="G64" s="179"/>
      <c r="H64" s="179"/>
      <c r="I64" s="180"/>
      <c r="J64" s="181">
        <f>J88</f>
        <v>0</v>
      </c>
      <c r="K64" s="177"/>
      <c r="L64" s="182"/>
    </row>
    <row r="65" spans="2:12" s="9" customFormat="1" ht="19.9" customHeight="1">
      <c r="B65" s="183"/>
      <c r="C65" s="121"/>
      <c r="D65" s="184" t="s">
        <v>127</v>
      </c>
      <c r="E65" s="185"/>
      <c r="F65" s="185"/>
      <c r="G65" s="185"/>
      <c r="H65" s="185"/>
      <c r="I65" s="186"/>
      <c r="J65" s="187">
        <f>J89</f>
        <v>0</v>
      </c>
      <c r="K65" s="121"/>
      <c r="L65" s="188"/>
    </row>
    <row r="66" spans="2:12" s="1" customFormat="1" ht="21.8" customHeight="1">
      <c r="B66" s="37"/>
      <c r="C66" s="38"/>
      <c r="D66" s="38"/>
      <c r="E66" s="38"/>
      <c r="F66" s="38"/>
      <c r="G66" s="38"/>
      <c r="H66" s="38"/>
      <c r="I66" s="142"/>
      <c r="J66" s="38"/>
      <c r="K66" s="38"/>
      <c r="L66" s="42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66"/>
      <c r="J67" s="57"/>
      <c r="K67" s="57"/>
      <c r="L67" s="42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9"/>
      <c r="J71" s="59"/>
      <c r="K71" s="59"/>
      <c r="L71" s="42"/>
    </row>
    <row r="72" spans="2:12" s="1" customFormat="1" ht="24.95" customHeight="1">
      <c r="B72" s="37"/>
      <c r="C72" s="22" t="s">
        <v>128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16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6.5" customHeight="1">
      <c r="B75" s="37"/>
      <c r="C75" s="38"/>
      <c r="D75" s="38"/>
      <c r="E75" s="170" t="str">
        <f>E7</f>
        <v>Sídliště Spáleniště - III. a IV. etapa</v>
      </c>
      <c r="F75" s="31"/>
      <c r="G75" s="31"/>
      <c r="H75" s="31"/>
      <c r="I75" s="142"/>
      <c r="J75" s="38"/>
      <c r="K75" s="38"/>
      <c r="L75" s="42"/>
    </row>
    <row r="76" spans="2:12" ht="12" customHeight="1">
      <c r="B76" s="20"/>
      <c r="C76" s="31" t="s">
        <v>116</v>
      </c>
      <c r="D76" s="21"/>
      <c r="E76" s="21"/>
      <c r="F76" s="21"/>
      <c r="G76" s="21"/>
      <c r="H76" s="21"/>
      <c r="I76" s="135"/>
      <c r="J76" s="21"/>
      <c r="K76" s="21"/>
      <c r="L76" s="19"/>
    </row>
    <row r="77" spans="2:12" s="1" customFormat="1" ht="16.5" customHeight="1">
      <c r="B77" s="37"/>
      <c r="C77" s="38"/>
      <c r="D77" s="38"/>
      <c r="E77" s="170" t="s">
        <v>117</v>
      </c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118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63" t="str">
        <f>E11</f>
        <v>03 - 03 - VRN</v>
      </c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20</v>
      </c>
      <c r="D81" s="38"/>
      <c r="E81" s="38"/>
      <c r="F81" s="26" t="str">
        <f>F14</f>
        <v xml:space="preserve"> Cheb</v>
      </c>
      <c r="G81" s="38"/>
      <c r="H81" s="38"/>
      <c r="I81" s="144" t="s">
        <v>22</v>
      </c>
      <c r="J81" s="66" t="str">
        <f>IF(J14="","",J14)</f>
        <v>28. 1. 2019</v>
      </c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3.65" customHeight="1">
      <c r="B83" s="37"/>
      <c r="C83" s="31" t="s">
        <v>24</v>
      </c>
      <c r="D83" s="38"/>
      <c r="E83" s="38"/>
      <c r="F83" s="26" t="str">
        <f>E17</f>
        <v xml:space="preserve"> Město Cheb</v>
      </c>
      <c r="G83" s="38"/>
      <c r="H83" s="38"/>
      <c r="I83" s="144" t="s">
        <v>30</v>
      </c>
      <c r="J83" s="35" t="str">
        <f>E23</f>
        <v xml:space="preserve"> Bc.Pašava Michal</v>
      </c>
      <c r="K83" s="38"/>
      <c r="L83" s="42"/>
    </row>
    <row r="84" spans="2:12" s="1" customFormat="1" ht="13.65" customHeight="1">
      <c r="B84" s="37"/>
      <c r="C84" s="31" t="s">
        <v>28</v>
      </c>
      <c r="D84" s="38"/>
      <c r="E84" s="38"/>
      <c r="F84" s="26" t="str">
        <f>IF(E20="","",E20)</f>
        <v>Vyplň údaj</v>
      </c>
      <c r="G84" s="38"/>
      <c r="H84" s="38"/>
      <c r="I84" s="144" t="s">
        <v>32</v>
      </c>
      <c r="J84" s="35" t="str">
        <f>E26</f>
        <v xml:space="preserve"> Milan Hájek</v>
      </c>
      <c r="K84" s="38"/>
      <c r="L84" s="42"/>
    </row>
    <row r="85" spans="2:12" s="1" customFormat="1" ht="10.3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20" s="10" customFormat="1" ht="29.25" customHeight="1">
      <c r="B86" s="189"/>
      <c r="C86" s="190" t="s">
        <v>129</v>
      </c>
      <c r="D86" s="191" t="s">
        <v>55</v>
      </c>
      <c r="E86" s="191" t="s">
        <v>51</v>
      </c>
      <c r="F86" s="191" t="s">
        <v>52</v>
      </c>
      <c r="G86" s="191" t="s">
        <v>130</v>
      </c>
      <c r="H86" s="191" t="s">
        <v>131</v>
      </c>
      <c r="I86" s="192" t="s">
        <v>132</v>
      </c>
      <c r="J86" s="191" t="s">
        <v>123</v>
      </c>
      <c r="K86" s="193" t="s">
        <v>133</v>
      </c>
      <c r="L86" s="194"/>
      <c r="M86" s="87" t="s">
        <v>1</v>
      </c>
      <c r="N86" s="88" t="s">
        <v>40</v>
      </c>
      <c r="O86" s="88" t="s">
        <v>134</v>
      </c>
      <c r="P86" s="88" t="s">
        <v>135</v>
      </c>
      <c r="Q86" s="88" t="s">
        <v>136</v>
      </c>
      <c r="R86" s="88" t="s">
        <v>137</v>
      </c>
      <c r="S86" s="88" t="s">
        <v>138</v>
      </c>
      <c r="T86" s="89" t="s">
        <v>139</v>
      </c>
    </row>
    <row r="87" spans="2:63" s="1" customFormat="1" ht="22.8" customHeight="1">
      <c r="B87" s="37"/>
      <c r="C87" s="94" t="s">
        <v>140</v>
      </c>
      <c r="D87" s="38"/>
      <c r="E87" s="38"/>
      <c r="F87" s="38"/>
      <c r="G87" s="38"/>
      <c r="H87" s="38"/>
      <c r="I87" s="142"/>
      <c r="J87" s="195">
        <f>BK87</f>
        <v>0</v>
      </c>
      <c r="K87" s="38"/>
      <c r="L87" s="42"/>
      <c r="M87" s="90"/>
      <c r="N87" s="91"/>
      <c r="O87" s="91"/>
      <c r="P87" s="196">
        <f>P88</f>
        <v>0</v>
      </c>
      <c r="Q87" s="91"/>
      <c r="R87" s="196">
        <f>R88</f>
        <v>0</v>
      </c>
      <c r="S87" s="91"/>
      <c r="T87" s="197">
        <f>T88</f>
        <v>0</v>
      </c>
      <c r="AT87" s="16" t="s">
        <v>69</v>
      </c>
      <c r="AU87" s="16" t="s">
        <v>125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141</v>
      </c>
      <c r="F88" s="202" t="s">
        <v>142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97</v>
      </c>
      <c r="AT88" s="211" t="s">
        <v>69</v>
      </c>
      <c r="AU88" s="211" t="s">
        <v>70</v>
      </c>
      <c r="AY88" s="210" t="s">
        <v>143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144</v>
      </c>
      <c r="F89" s="213" t="s">
        <v>145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SUM(P90:P99)</f>
        <v>0</v>
      </c>
      <c r="Q89" s="207"/>
      <c r="R89" s="208">
        <f>SUM(R90:R99)</f>
        <v>0</v>
      </c>
      <c r="S89" s="207"/>
      <c r="T89" s="209">
        <f>SUM(T90:T99)</f>
        <v>0</v>
      </c>
      <c r="AR89" s="210" t="s">
        <v>146</v>
      </c>
      <c r="AT89" s="211" t="s">
        <v>69</v>
      </c>
      <c r="AU89" s="211" t="s">
        <v>77</v>
      </c>
      <c r="AY89" s="210" t="s">
        <v>143</v>
      </c>
      <c r="BK89" s="212">
        <f>SUM(BK90:BK99)</f>
        <v>0</v>
      </c>
    </row>
    <row r="90" spans="2:65" s="1" customFormat="1" ht="16.5" customHeight="1">
      <c r="B90" s="37"/>
      <c r="C90" s="215" t="s">
        <v>77</v>
      </c>
      <c r="D90" s="215" t="s">
        <v>147</v>
      </c>
      <c r="E90" s="216" t="s">
        <v>148</v>
      </c>
      <c r="F90" s="217" t="s">
        <v>149</v>
      </c>
      <c r="G90" s="218" t="s">
        <v>150</v>
      </c>
      <c r="H90" s="219">
        <v>1</v>
      </c>
      <c r="I90" s="220"/>
      <c r="J90" s="221">
        <f>ROUND(I90*H90,2)</f>
        <v>0</v>
      </c>
      <c r="K90" s="217" t="s">
        <v>1</v>
      </c>
      <c r="L90" s="42"/>
      <c r="M90" s="222" t="s">
        <v>1</v>
      </c>
      <c r="N90" s="223" t="s">
        <v>41</v>
      </c>
      <c r="O90" s="78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6" t="s">
        <v>97</v>
      </c>
      <c r="AT90" s="16" t="s">
        <v>147</v>
      </c>
      <c r="AU90" s="16" t="s">
        <v>79</v>
      </c>
      <c r="AY90" s="16" t="s">
        <v>143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77</v>
      </c>
      <c r="BK90" s="226">
        <f>ROUND(I90*H90,2)</f>
        <v>0</v>
      </c>
      <c r="BL90" s="16" t="s">
        <v>97</v>
      </c>
      <c r="BM90" s="16" t="s">
        <v>151</v>
      </c>
    </row>
    <row r="91" spans="2:65" s="1" customFormat="1" ht="16.5" customHeight="1">
      <c r="B91" s="37"/>
      <c r="C91" s="215" t="s">
        <v>152</v>
      </c>
      <c r="D91" s="215" t="s">
        <v>147</v>
      </c>
      <c r="E91" s="216" t="s">
        <v>153</v>
      </c>
      <c r="F91" s="217" t="s">
        <v>154</v>
      </c>
      <c r="G91" s="218" t="s">
        <v>150</v>
      </c>
      <c r="H91" s="219">
        <v>1</v>
      </c>
      <c r="I91" s="220"/>
      <c r="J91" s="221">
        <f>ROUND(I91*H91,2)</f>
        <v>0</v>
      </c>
      <c r="K91" s="217" t="s">
        <v>1</v>
      </c>
      <c r="L91" s="42"/>
      <c r="M91" s="222" t="s">
        <v>1</v>
      </c>
      <c r="N91" s="223" t="s">
        <v>41</v>
      </c>
      <c r="O91" s="78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6" t="s">
        <v>155</v>
      </c>
      <c r="AT91" s="16" t="s">
        <v>147</v>
      </c>
      <c r="AU91" s="16" t="s">
        <v>79</v>
      </c>
      <c r="AY91" s="16" t="s">
        <v>143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6" t="s">
        <v>77</v>
      </c>
      <c r="BK91" s="226">
        <f>ROUND(I91*H91,2)</f>
        <v>0</v>
      </c>
      <c r="BL91" s="16" t="s">
        <v>155</v>
      </c>
      <c r="BM91" s="16" t="s">
        <v>156</v>
      </c>
    </row>
    <row r="92" spans="2:65" s="1" customFormat="1" ht="16.5" customHeight="1">
      <c r="B92" s="37"/>
      <c r="C92" s="215" t="s">
        <v>79</v>
      </c>
      <c r="D92" s="215" t="s">
        <v>147</v>
      </c>
      <c r="E92" s="216" t="s">
        <v>157</v>
      </c>
      <c r="F92" s="217" t="s">
        <v>158</v>
      </c>
      <c r="G92" s="218" t="s">
        <v>150</v>
      </c>
      <c r="H92" s="219">
        <v>1</v>
      </c>
      <c r="I92" s="220"/>
      <c r="J92" s="221">
        <f>ROUND(I92*H92,2)</f>
        <v>0</v>
      </c>
      <c r="K92" s="217" t="s">
        <v>1</v>
      </c>
      <c r="L92" s="42"/>
      <c r="M92" s="222" t="s">
        <v>1</v>
      </c>
      <c r="N92" s="223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97</v>
      </c>
      <c r="AT92" s="16" t="s">
        <v>147</v>
      </c>
      <c r="AU92" s="16" t="s">
        <v>79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97</v>
      </c>
      <c r="BM92" s="16" t="s">
        <v>159</v>
      </c>
    </row>
    <row r="93" spans="2:65" s="1" customFormat="1" ht="16.5" customHeight="1">
      <c r="B93" s="37"/>
      <c r="C93" s="215" t="s">
        <v>74</v>
      </c>
      <c r="D93" s="215" t="s">
        <v>147</v>
      </c>
      <c r="E93" s="216" t="s">
        <v>160</v>
      </c>
      <c r="F93" s="217" t="s">
        <v>161</v>
      </c>
      <c r="G93" s="218" t="s">
        <v>150</v>
      </c>
      <c r="H93" s="219">
        <v>1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79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162</v>
      </c>
    </row>
    <row r="94" spans="2:65" s="1" customFormat="1" ht="16.5" customHeight="1">
      <c r="B94" s="37"/>
      <c r="C94" s="215" t="s">
        <v>97</v>
      </c>
      <c r="D94" s="215" t="s">
        <v>147</v>
      </c>
      <c r="E94" s="216" t="s">
        <v>163</v>
      </c>
      <c r="F94" s="217" t="s">
        <v>164</v>
      </c>
      <c r="G94" s="218" t="s">
        <v>150</v>
      </c>
      <c r="H94" s="219">
        <v>1</v>
      </c>
      <c r="I94" s="220"/>
      <c r="J94" s="221">
        <f>ROUND(I94*H94,2)</f>
        <v>0</v>
      </c>
      <c r="K94" s="217" t="s">
        <v>1</v>
      </c>
      <c r="L94" s="42"/>
      <c r="M94" s="222" t="s">
        <v>1</v>
      </c>
      <c r="N94" s="223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97</v>
      </c>
      <c r="AT94" s="16" t="s">
        <v>147</v>
      </c>
      <c r="AU94" s="16" t="s">
        <v>79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97</v>
      </c>
      <c r="BM94" s="16" t="s">
        <v>165</v>
      </c>
    </row>
    <row r="95" spans="2:65" s="1" customFormat="1" ht="16.5" customHeight="1">
      <c r="B95" s="37"/>
      <c r="C95" s="215" t="s">
        <v>146</v>
      </c>
      <c r="D95" s="215" t="s">
        <v>147</v>
      </c>
      <c r="E95" s="216" t="s">
        <v>166</v>
      </c>
      <c r="F95" s="217" t="s">
        <v>167</v>
      </c>
      <c r="G95" s="218" t="s">
        <v>150</v>
      </c>
      <c r="H95" s="219">
        <v>1</v>
      </c>
      <c r="I95" s="220"/>
      <c r="J95" s="221">
        <f>ROUND(I95*H95,2)</f>
        <v>0</v>
      </c>
      <c r="K95" s="217" t="s">
        <v>1</v>
      </c>
      <c r="L95" s="42"/>
      <c r="M95" s="222" t="s">
        <v>1</v>
      </c>
      <c r="N95" s="223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97</v>
      </c>
      <c r="AT95" s="16" t="s">
        <v>147</v>
      </c>
      <c r="AU95" s="16" t="s">
        <v>79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97</v>
      </c>
      <c r="BM95" s="16" t="s">
        <v>168</v>
      </c>
    </row>
    <row r="96" spans="2:65" s="1" customFormat="1" ht="16.5" customHeight="1">
      <c r="B96" s="37"/>
      <c r="C96" s="215" t="s">
        <v>169</v>
      </c>
      <c r="D96" s="215" t="s">
        <v>147</v>
      </c>
      <c r="E96" s="216" t="s">
        <v>170</v>
      </c>
      <c r="F96" s="217" t="s">
        <v>171</v>
      </c>
      <c r="G96" s="218" t="s">
        <v>150</v>
      </c>
      <c r="H96" s="219">
        <v>1</v>
      </c>
      <c r="I96" s="220"/>
      <c r="J96" s="221">
        <f>ROUND(I96*H96,2)</f>
        <v>0</v>
      </c>
      <c r="K96" s="217" t="s">
        <v>1</v>
      </c>
      <c r="L96" s="42"/>
      <c r="M96" s="222" t="s">
        <v>1</v>
      </c>
      <c r="N96" s="223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97</v>
      </c>
      <c r="AT96" s="16" t="s">
        <v>147</v>
      </c>
      <c r="AU96" s="16" t="s">
        <v>79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97</v>
      </c>
      <c r="BM96" s="16" t="s">
        <v>172</v>
      </c>
    </row>
    <row r="97" spans="2:65" s="1" customFormat="1" ht="16.5" customHeight="1">
      <c r="B97" s="37"/>
      <c r="C97" s="215" t="s">
        <v>173</v>
      </c>
      <c r="D97" s="215" t="s">
        <v>147</v>
      </c>
      <c r="E97" s="216" t="s">
        <v>174</v>
      </c>
      <c r="F97" s="217" t="s">
        <v>175</v>
      </c>
      <c r="G97" s="218" t="s">
        <v>150</v>
      </c>
      <c r="H97" s="219">
        <v>1</v>
      </c>
      <c r="I97" s="220"/>
      <c r="J97" s="221">
        <f>ROUND(I97*H97,2)</f>
        <v>0</v>
      </c>
      <c r="K97" s="217" t="s">
        <v>1</v>
      </c>
      <c r="L97" s="42"/>
      <c r="M97" s="222" t="s">
        <v>1</v>
      </c>
      <c r="N97" s="223" t="s">
        <v>41</v>
      </c>
      <c r="O97" s="78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AR97" s="16" t="s">
        <v>97</v>
      </c>
      <c r="AT97" s="16" t="s">
        <v>147</v>
      </c>
      <c r="AU97" s="16" t="s">
        <v>79</v>
      </c>
      <c r="AY97" s="16" t="s">
        <v>143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6" t="s">
        <v>77</v>
      </c>
      <c r="BK97" s="226">
        <f>ROUND(I97*H97,2)</f>
        <v>0</v>
      </c>
      <c r="BL97" s="16" t="s">
        <v>97</v>
      </c>
      <c r="BM97" s="16" t="s">
        <v>176</v>
      </c>
    </row>
    <row r="98" spans="2:65" s="1" customFormat="1" ht="16.5" customHeight="1">
      <c r="B98" s="37"/>
      <c r="C98" s="215" t="s">
        <v>177</v>
      </c>
      <c r="D98" s="215" t="s">
        <v>147</v>
      </c>
      <c r="E98" s="216" t="s">
        <v>178</v>
      </c>
      <c r="F98" s="217" t="s">
        <v>179</v>
      </c>
      <c r="G98" s="218" t="s">
        <v>150</v>
      </c>
      <c r="H98" s="219">
        <v>1</v>
      </c>
      <c r="I98" s="220"/>
      <c r="J98" s="221">
        <f>ROUND(I98*H98,2)</f>
        <v>0</v>
      </c>
      <c r="K98" s="217" t="s">
        <v>1</v>
      </c>
      <c r="L98" s="42"/>
      <c r="M98" s="222" t="s">
        <v>1</v>
      </c>
      <c r="N98" s="223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97</v>
      </c>
      <c r="AT98" s="16" t="s">
        <v>147</v>
      </c>
      <c r="AU98" s="16" t="s">
        <v>79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97</v>
      </c>
      <c r="BM98" s="16" t="s">
        <v>180</v>
      </c>
    </row>
    <row r="99" spans="2:65" s="1" customFormat="1" ht="16.5" customHeight="1">
      <c r="B99" s="37"/>
      <c r="C99" s="215" t="s">
        <v>181</v>
      </c>
      <c r="D99" s="215" t="s">
        <v>147</v>
      </c>
      <c r="E99" s="216" t="s">
        <v>182</v>
      </c>
      <c r="F99" s="217" t="s">
        <v>183</v>
      </c>
      <c r="G99" s="218" t="s">
        <v>150</v>
      </c>
      <c r="H99" s="219">
        <v>3</v>
      </c>
      <c r="I99" s="220"/>
      <c r="J99" s="221">
        <f>ROUND(I99*H99,2)</f>
        <v>0</v>
      </c>
      <c r="K99" s="217" t="s">
        <v>1</v>
      </c>
      <c r="L99" s="42"/>
      <c r="M99" s="227" t="s">
        <v>1</v>
      </c>
      <c r="N99" s="228" t="s">
        <v>41</v>
      </c>
      <c r="O99" s="229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16" t="s">
        <v>155</v>
      </c>
      <c r="AT99" s="16" t="s">
        <v>147</v>
      </c>
      <c r="AU99" s="16" t="s">
        <v>79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155</v>
      </c>
      <c r="BM99" s="16" t="s">
        <v>184</v>
      </c>
    </row>
    <row r="100" spans="2:12" s="1" customFormat="1" ht="6.95" customHeight="1">
      <c r="B100" s="56"/>
      <c r="C100" s="57"/>
      <c r="D100" s="57"/>
      <c r="E100" s="57"/>
      <c r="F100" s="57"/>
      <c r="G100" s="57"/>
      <c r="H100" s="57"/>
      <c r="I100" s="166"/>
      <c r="J100" s="57"/>
      <c r="K100" s="57"/>
      <c r="L100" s="42"/>
    </row>
  </sheetData>
  <sheetProtection password="CC35" sheet="1" objects="1" scenarios="1" formatColumns="0" formatRows="0" autoFilter="0"/>
  <autoFilter ref="C86:K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117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185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120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ROUND(J97,2)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ROUND((SUM(BE97:BE349)),2)</f>
        <v>0</v>
      </c>
      <c r="I35" s="155">
        <v>0.21</v>
      </c>
      <c r="J35" s="154">
        <f>ROUND(((SUM(BE97:BE349))*I35),2)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ROUND((SUM(BF97:BF349)),2)</f>
        <v>0</v>
      </c>
      <c r="I36" s="155">
        <v>0.15</v>
      </c>
      <c r="J36" s="154">
        <f>ROUND(((SUM(BF97:BF349))*I36),2)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ROUND((SUM(BG97:BG349)),2)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ROUND((SUM(BH97:BH349)),2)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ROUND((SUM(BI97:BI349)),2)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117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30 - SO 101 - Objekty pozemních komunikací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Milan Hájek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J97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186</v>
      </c>
      <c r="E64" s="179"/>
      <c r="F64" s="179"/>
      <c r="G64" s="179"/>
      <c r="H64" s="179"/>
      <c r="I64" s="180"/>
      <c r="J64" s="181">
        <f>J98</f>
        <v>0</v>
      </c>
      <c r="K64" s="177"/>
      <c r="L64" s="182"/>
    </row>
    <row r="65" spans="2:12" s="9" customFormat="1" ht="19.9" customHeight="1">
      <c r="B65" s="183"/>
      <c r="C65" s="121"/>
      <c r="D65" s="184" t="s">
        <v>187</v>
      </c>
      <c r="E65" s="185"/>
      <c r="F65" s="185"/>
      <c r="G65" s="185"/>
      <c r="H65" s="185"/>
      <c r="I65" s="186"/>
      <c r="J65" s="187">
        <f>J99</f>
        <v>0</v>
      </c>
      <c r="K65" s="121"/>
      <c r="L65" s="188"/>
    </row>
    <row r="66" spans="2:12" s="9" customFormat="1" ht="19.9" customHeight="1">
      <c r="B66" s="183"/>
      <c r="C66" s="121"/>
      <c r="D66" s="184" t="s">
        <v>188</v>
      </c>
      <c r="E66" s="185"/>
      <c r="F66" s="185"/>
      <c r="G66" s="185"/>
      <c r="H66" s="185"/>
      <c r="I66" s="186"/>
      <c r="J66" s="187">
        <f>J193</f>
        <v>0</v>
      </c>
      <c r="K66" s="121"/>
      <c r="L66" s="188"/>
    </row>
    <row r="67" spans="2:12" s="9" customFormat="1" ht="19.9" customHeight="1">
      <c r="B67" s="183"/>
      <c r="C67" s="121"/>
      <c r="D67" s="184" t="s">
        <v>189</v>
      </c>
      <c r="E67" s="185"/>
      <c r="F67" s="185"/>
      <c r="G67" s="185"/>
      <c r="H67" s="185"/>
      <c r="I67" s="186"/>
      <c r="J67" s="187">
        <f>J206</f>
        <v>0</v>
      </c>
      <c r="K67" s="121"/>
      <c r="L67" s="188"/>
    </row>
    <row r="68" spans="2:12" s="9" customFormat="1" ht="19.9" customHeight="1">
      <c r="B68" s="183"/>
      <c r="C68" s="121"/>
      <c r="D68" s="184" t="s">
        <v>190</v>
      </c>
      <c r="E68" s="185"/>
      <c r="F68" s="185"/>
      <c r="G68" s="185"/>
      <c r="H68" s="185"/>
      <c r="I68" s="186"/>
      <c r="J68" s="187">
        <f>J281</f>
        <v>0</v>
      </c>
      <c r="K68" s="121"/>
      <c r="L68" s="188"/>
    </row>
    <row r="69" spans="2:12" s="9" customFormat="1" ht="19.9" customHeight="1">
      <c r="B69" s="183"/>
      <c r="C69" s="121"/>
      <c r="D69" s="184" t="s">
        <v>191</v>
      </c>
      <c r="E69" s="185"/>
      <c r="F69" s="185"/>
      <c r="G69" s="185"/>
      <c r="H69" s="185"/>
      <c r="I69" s="186"/>
      <c r="J69" s="187">
        <f>J283</f>
        <v>0</v>
      </c>
      <c r="K69" s="121"/>
      <c r="L69" s="188"/>
    </row>
    <row r="70" spans="2:12" s="9" customFormat="1" ht="19.9" customHeight="1">
      <c r="B70" s="183"/>
      <c r="C70" s="121"/>
      <c r="D70" s="184" t="s">
        <v>192</v>
      </c>
      <c r="E70" s="185"/>
      <c r="F70" s="185"/>
      <c r="G70" s="185"/>
      <c r="H70" s="185"/>
      <c r="I70" s="186"/>
      <c r="J70" s="187">
        <f>J323</f>
        <v>0</v>
      </c>
      <c r="K70" s="121"/>
      <c r="L70" s="188"/>
    </row>
    <row r="71" spans="2:12" s="9" customFormat="1" ht="19.9" customHeight="1">
      <c r="B71" s="183"/>
      <c r="C71" s="121"/>
      <c r="D71" s="184" t="s">
        <v>193</v>
      </c>
      <c r="E71" s="185"/>
      <c r="F71" s="185"/>
      <c r="G71" s="185"/>
      <c r="H71" s="185"/>
      <c r="I71" s="186"/>
      <c r="J71" s="187">
        <f>J331</f>
        <v>0</v>
      </c>
      <c r="K71" s="121"/>
      <c r="L71" s="188"/>
    </row>
    <row r="72" spans="2:12" s="8" customFormat="1" ht="24.95" customHeight="1">
      <c r="B72" s="176"/>
      <c r="C72" s="177"/>
      <c r="D72" s="178" t="s">
        <v>194</v>
      </c>
      <c r="E72" s="179"/>
      <c r="F72" s="179"/>
      <c r="G72" s="179"/>
      <c r="H72" s="179"/>
      <c r="I72" s="180"/>
      <c r="J72" s="181">
        <f>J333</f>
        <v>0</v>
      </c>
      <c r="K72" s="177"/>
      <c r="L72" s="182"/>
    </row>
    <row r="73" spans="2:12" s="9" customFormat="1" ht="19.9" customHeight="1">
      <c r="B73" s="183"/>
      <c r="C73" s="121"/>
      <c r="D73" s="184" t="s">
        <v>195</v>
      </c>
      <c r="E73" s="185"/>
      <c r="F73" s="185"/>
      <c r="G73" s="185"/>
      <c r="H73" s="185"/>
      <c r="I73" s="186"/>
      <c r="J73" s="187">
        <f>J334</f>
        <v>0</v>
      </c>
      <c r="K73" s="121"/>
      <c r="L73" s="188"/>
    </row>
    <row r="74" spans="2:12" s="8" customFormat="1" ht="24.95" customHeight="1">
      <c r="B74" s="176"/>
      <c r="C74" s="177"/>
      <c r="D74" s="178" t="s">
        <v>196</v>
      </c>
      <c r="E74" s="179"/>
      <c r="F74" s="179"/>
      <c r="G74" s="179"/>
      <c r="H74" s="179"/>
      <c r="I74" s="180"/>
      <c r="J74" s="181">
        <f>J343</f>
        <v>0</v>
      </c>
      <c r="K74" s="177"/>
      <c r="L74" s="182"/>
    </row>
    <row r="75" spans="2:12" s="9" customFormat="1" ht="19.9" customHeight="1">
      <c r="B75" s="183"/>
      <c r="C75" s="121"/>
      <c r="D75" s="184" t="s">
        <v>197</v>
      </c>
      <c r="E75" s="185"/>
      <c r="F75" s="185"/>
      <c r="G75" s="185"/>
      <c r="H75" s="185"/>
      <c r="I75" s="186"/>
      <c r="J75" s="187">
        <f>J344</f>
        <v>0</v>
      </c>
      <c r="K75" s="121"/>
      <c r="L75" s="188"/>
    </row>
    <row r="76" spans="2:12" s="1" customFormat="1" ht="21.8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66"/>
      <c r="J77" s="57"/>
      <c r="K77" s="57"/>
      <c r="L77" s="42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69"/>
      <c r="J81" s="59"/>
      <c r="K81" s="59"/>
      <c r="L81" s="42"/>
    </row>
    <row r="82" spans="2:12" s="1" customFormat="1" ht="24.95" customHeight="1">
      <c r="B82" s="37"/>
      <c r="C82" s="22" t="s">
        <v>128</v>
      </c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6.5" customHeight="1">
      <c r="B85" s="37"/>
      <c r="C85" s="38"/>
      <c r="D85" s="38"/>
      <c r="E85" s="170" t="str">
        <f>E7</f>
        <v>Sídliště Spáleniště - III. a IV. etapa</v>
      </c>
      <c r="F85" s="31"/>
      <c r="G85" s="31"/>
      <c r="H85" s="31"/>
      <c r="I85" s="142"/>
      <c r="J85" s="38"/>
      <c r="K85" s="38"/>
      <c r="L85" s="42"/>
    </row>
    <row r="86" spans="2:12" ht="12" customHeight="1">
      <c r="B86" s="20"/>
      <c r="C86" s="31" t="s">
        <v>116</v>
      </c>
      <c r="D86" s="21"/>
      <c r="E86" s="21"/>
      <c r="F86" s="21"/>
      <c r="G86" s="21"/>
      <c r="H86" s="21"/>
      <c r="I86" s="135"/>
      <c r="J86" s="21"/>
      <c r="K86" s="21"/>
      <c r="L86" s="19"/>
    </row>
    <row r="87" spans="2:12" s="1" customFormat="1" ht="16.5" customHeight="1">
      <c r="B87" s="37"/>
      <c r="C87" s="38"/>
      <c r="D87" s="38"/>
      <c r="E87" s="170" t="s">
        <v>117</v>
      </c>
      <c r="F87" s="38"/>
      <c r="G87" s="38"/>
      <c r="H87" s="38"/>
      <c r="I87" s="142"/>
      <c r="J87" s="38"/>
      <c r="K87" s="38"/>
      <c r="L87" s="42"/>
    </row>
    <row r="88" spans="2:12" s="1" customFormat="1" ht="12" customHeight="1">
      <c r="B88" s="37"/>
      <c r="C88" s="31" t="s">
        <v>118</v>
      </c>
      <c r="D88" s="38"/>
      <c r="E88" s="38"/>
      <c r="F88" s="38"/>
      <c r="G88" s="38"/>
      <c r="H88" s="38"/>
      <c r="I88" s="142"/>
      <c r="J88" s="38"/>
      <c r="K88" s="38"/>
      <c r="L88" s="42"/>
    </row>
    <row r="89" spans="2:12" s="1" customFormat="1" ht="16.5" customHeight="1">
      <c r="B89" s="37"/>
      <c r="C89" s="38"/>
      <c r="D89" s="38"/>
      <c r="E89" s="63" t="str">
        <f>E11</f>
        <v>30 - SO 101 - Objekty pozemních komunikací</v>
      </c>
      <c r="F89" s="38"/>
      <c r="G89" s="38"/>
      <c r="H89" s="38"/>
      <c r="I89" s="142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Cheb</v>
      </c>
      <c r="G91" s="38"/>
      <c r="H91" s="38"/>
      <c r="I91" s="144" t="s">
        <v>22</v>
      </c>
      <c r="J91" s="66" t="str">
        <f>IF(J14="","",J14)</f>
        <v>28. 1. 2019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2"/>
      <c r="J92" s="38"/>
      <c r="K92" s="38"/>
      <c r="L92" s="42"/>
    </row>
    <row r="93" spans="2:12" s="1" customFormat="1" ht="13.65" customHeight="1">
      <c r="B93" s="37"/>
      <c r="C93" s="31" t="s">
        <v>24</v>
      </c>
      <c r="D93" s="38"/>
      <c r="E93" s="38"/>
      <c r="F93" s="26" t="str">
        <f>E17</f>
        <v xml:space="preserve"> Město Cheb</v>
      </c>
      <c r="G93" s="38"/>
      <c r="H93" s="38"/>
      <c r="I93" s="144" t="s">
        <v>30</v>
      </c>
      <c r="J93" s="35" t="str">
        <f>E23</f>
        <v xml:space="preserve"> Bc.Pašava Michal</v>
      </c>
      <c r="K93" s="38"/>
      <c r="L93" s="42"/>
    </row>
    <row r="94" spans="2:12" s="1" customFormat="1" ht="13.6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44" t="s">
        <v>32</v>
      </c>
      <c r="J94" s="35" t="str">
        <f>E26</f>
        <v xml:space="preserve"> Milan Hájek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42"/>
    </row>
    <row r="96" spans="2:20" s="10" customFormat="1" ht="29.25" customHeight="1">
      <c r="B96" s="189"/>
      <c r="C96" s="190" t="s">
        <v>129</v>
      </c>
      <c r="D96" s="191" t="s">
        <v>55</v>
      </c>
      <c r="E96" s="191" t="s">
        <v>51</v>
      </c>
      <c r="F96" s="191" t="s">
        <v>52</v>
      </c>
      <c r="G96" s="191" t="s">
        <v>130</v>
      </c>
      <c r="H96" s="191" t="s">
        <v>131</v>
      </c>
      <c r="I96" s="192" t="s">
        <v>132</v>
      </c>
      <c r="J96" s="191" t="s">
        <v>123</v>
      </c>
      <c r="K96" s="193" t="s">
        <v>133</v>
      </c>
      <c r="L96" s="194"/>
      <c r="M96" s="87" t="s">
        <v>1</v>
      </c>
      <c r="N96" s="88" t="s">
        <v>40</v>
      </c>
      <c r="O96" s="88" t="s">
        <v>134</v>
      </c>
      <c r="P96" s="88" t="s">
        <v>135</v>
      </c>
      <c r="Q96" s="88" t="s">
        <v>136</v>
      </c>
      <c r="R96" s="88" t="s">
        <v>137</v>
      </c>
      <c r="S96" s="88" t="s">
        <v>138</v>
      </c>
      <c r="T96" s="89" t="s">
        <v>139</v>
      </c>
    </row>
    <row r="97" spans="2:63" s="1" customFormat="1" ht="22.8" customHeight="1">
      <c r="B97" s="37"/>
      <c r="C97" s="94" t="s">
        <v>140</v>
      </c>
      <c r="D97" s="38"/>
      <c r="E97" s="38"/>
      <c r="F97" s="38"/>
      <c r="G97" s="38"/>
      <c r="H97" s="38"/>
      <c r="I97" s="142"/>
      <c r="J97" s="195">
        <f>BK97</f>
        <v>0</v>
      </c>
      <c r="K97" s="38"/>
      <c r="L97" s="42"/>
      <c r="M97" s="90"/>
      <c r="N97" s="91"/>
      <c r="O97" s="91"/>
      <c r="P97" s="196">
        <f>P98+P333+P343</f>
        <v>0</v>
      </c>
      <c r="Q97" s="91"/>
      <c r="R97" s="196">
        <f>R98+R333+R343</f>
        <v>1674.6930044905</v>
      </c>
      <c r="S97" s="91"/>
      <c r="T97" s="197">
        <f>T98+T333+T343</f>
        <v>0</v>
      </c>
      <c r="AT97" s="16" t="s">
        <v>69</v>
      </c>
      <c r="AU97" s="16" t="s">
        <v>125</v>
      </c>
      <c r="BK97" s="198">
        <f>BK98+BK333+BK343</f>
        <v>0</v>
      </c>
    </row>
    <row r="98" spans="2:63" s="11" customFormat="1" ht="25.9" customHeight="1">
      <c r="B98" s="199"/>
      <c r="C98" s="200"/>
      <c r="D98" s="201" t="s">
        <v>69</v>
      </c>
      <c r="E98" s="202" t="s">
        <v>198</v>
      </c>
      <c r="F98" s="202" t="s">
        <v>199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P99+P193+P206+P281+P283+P323+P331</f>
        <v>0</v>
      </c>
      <c r="Q98" s="207"/>
      <c r="R98" s="208">
        <f>R99+R193+R206+R281+R283+R323+R331</f>
        <v>1673.8897294905</v>
      </c>
      <c r="S98" s="207"/>
      <c r="T98" s="209">
        <f>T99+T193+T206+T281+T283+T323+T331</f>
        <v>0</v>
      </c>
      <c r="AR98" s="210" t="s">
        <v>77</v>
      </c>
      <c r="AT98" s="211" t="s">
        <v>69</v>
      </c>
      <c r="AU98" s="211" t="s">
        <v>70</v>
      </c>
      <c r="AY98" s="210" t="s">
        <v>143</v>
      </c>
      <c r="BK98" s="212">
        <f>BK99+BK193+BK206+BK281+BK283+BK323+BK331</f>
        <v>0</v>
      </c>
    </row>
    <row r="99" spans="2:63" s="11" customFormat="1" ht="22.8" customHeight="1">
      <c r="B99" s="199"/>
      <c r="C99" s="200"/>
      <c r="D99" s="201" t="s">
        <v>69</v>
      </c>
      <c r="E99" s="213" t="s">
        <v>77</v>
      </c>
      <c r="F99" s="213" t="s">
        <v>200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SUM(P100:P192)</f>
        <v>0</v>
      </c>
      <c r="Q99" s="207"/>
      <c r="R99" s="208">
        <f>SUM(R100:R192)</f>
        <v>0.14318178</v>
      </c>
      <c r="S99" s="207"/>
      <c r="T99" s="209">
        <f>SUM(T100:T192)</f>
        <v>0</v>
      </c>
      <c r="AR99" s="210" t="s">
        <v>77</v>
      </c>
      <c r="AT99" s="211" t="s">
        <v>69</v>
      </c>
      <c r="AU99" s="211" t="s">
        <v>77</v>
      </c>
      <c r="AY99" s="210" t="s">
        <v>143</v>
      </c>
      <c r="BK99" s="212">
        <f>SUM(BK100:BK192)</f>
        <v>0</v>
      </c>
    </row>
    <row r="100" spans="2:65" s="1" customFormat="1" ht="16.5" customHeight="1">
      <c r="B100" s="37"/>
      <c r="C100" s="215" t="s">
        <v>77</v>
      </c>
      <c r="D100" s="215" t="s">
        <v>147</v>
      </c>
      <c r="E100" s="216" t="s">
        <v>201</v>
      </c>
      <c r="F100" s="217" t="s">
        <v>202</v>
      </c>
      <c r="G100" s="218" t="s">
        <v>150</v>
      </c>
      <c r="H100" s="219">
        <v>14</v>
      </c>
      <c r="I100" s="220"/>
      <c r="J100" s="221">
        <f>ROUND(I100*H100,2)</f>
        <v>0</v>
      </c>
      <c r="K100" s="217" t="s">
        <v>1</v>
      </c>
      <c r="L100" s="42"/>
      <c r="M100" s="222" t="s">
        <v>1</v>
      </c>
      <c r="N100" s="223" t="s">
        <v>41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AR100" s="16" t="s">
        <v>97</v>
      </c>
      <c r="AT100" s="16" t="s">
        <v>147</v>
      </c>
      <c r="AU100" s="16" t="s">
        <v>79</v>
      </c>
      <c r="AY100" s="16" t="s">
        <v>143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77</v>
      </c>
      <c r="BK100" s="226">
        <f>ROUND(I100*H100,2)</f>
        <v>0</v>
      </c>
      <c r="BL100" s="16" t="s">
        <v>97</v>
      </c>
      <c r="BM100" s="16" t="s">
        <v>203</v>
      </c>
    </row>
    <row r="101" spans="2:65" s="1" customFormat="1" ht="16.5" customHeight="1">
      <c r="B101" s="37"/>
      <c r="C101" s="215" t="s">
        <v>79</v>
      </c>
      <c r="D101" s="215" t="s">
        <v>147</v>
      </c>
      <c r="E101" s="216" t="s">
        <v>204</v>
      </c>
      <c r="F101" s="217" t="s">
        <v>205</v>
      </c>
      <c r="G101" s="218" t="s">
        <v>206</v>
      </c>
      <c r="H101" s="219">
        <v>2.24</v>
      </c>
      <c r="I101" s="220"/>
      <c r="J101" s="221">
        <f>ROUND(I101*H101,2)</f>
        <v>0</v>
      </c>
      <c r="K101" s="217" t="s">
        <v>207</v>
      </c>
      <c r="L101" s="42"/>
      <c r="M101" s="222" t="s">
        <v>1</v>
      </c>
      <c r="N101" s="223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97</v>
      </c>
      <c r="AT101" s="16" t="s">
        <v>147</v>
      </c>
      <c r="AU101" s="16" t="s">
        <v>79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97</v>
      </c>
      <c r="BM101" s="16" t="s">
        <v>208</v>
      </c>
    </row>
    <row r="102" spans="2:51" s="12" customFormat="1" ht="12">
      <c r="B102" s="232"/>
      <c r="C102" s="233"/>
      <c r="D102" s="234" t="s">
        <v>209</v>
      </c>
      <c r="E102" s="235" t="s">
        <v>1</v>
      </c>
      <c r="F102" s="236" t="s">
        <v>210</v>
      </c>
      <c r="G102" s="233"/>
      <c r="H102" s="237">
        <v>2.24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209</v>
      </c>
      <c r="AU102" s="243" t="s">
        <v>79</v>
      </c>
      <c r="AV102" s="12" t="s">
        <v>79</v>
      </c>
      <c r="AW102" s="12" t="s">
        <v>34</v>
      </c>
      <c r="AX102" s="12" t="s">
        <v>77</v>
      </c>
      <c r="AY102" s="243" t="s">
        <v>143</v>
      </c>
    </row>
    <row r="103" spans="2:65" s="1" customFormat="1" ht="16.5" customHeight="1">
      <c r="B103" s="37"/>
      <c r="C103" s="215" t="s">
        <v>74</v>
      </c>
      <c r="D103" s="215" t="s">
        <v>147</v>
      </c>
      <c r="E103" s="216" t="s">
        <v>211</v>
      </c>
      <c r="F103" s="217" t="s">
        <v>212</v>
      </c>
      <c r="G103" s="218" t="s">
        <v>206</v>
      </c>
      <c r="H103" s="219">
        <v>1012</v>
      </c>
      <c r="I103" s="220"/>
      <c r="J103" s="221">
        <f>ROUND(I103*H103,2)</f>
        <v>0</v>
      </c>
      <c r="K103" s="217" t="s">
        <v>1</v>
      </c>
      <c r="L103" s="42"/>
      <c r="M103" s="222" t="s">
        <v>1</v>
      </c>
      <c r="N103" s="223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97</v>
      </c>
      <c r="AT103" s="16" t="s">
        <v>147</v>
      </c>
      <c r="AU103" s="16" t="s">
        <v>79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97</v>
      </c>
      <c r="BM103" s="16" t="s">
        <v>213</v>
      </c>
    </row>
    <row r="104" spans="2:51" s="12" customFormat="1" ht="12">
      <c r="B104" s="232"/>
      <c r="C104" s="233"/>
      <c r="D104" s="234" t="s">
        <v>209</v>
      </c>
      <c r="E104" s="235" t="s">
        <v>1</v>
      </c>
      <c r="F104" s="236" t="s">
        <v>214</v>
      </c>
      <c r="G104" s="233"/>
      <c r="H104" s="237">
        <v>1012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209</v>
      </c>
      <c r="AU104" s="243" t="s">
        <v>79</v>
      </c>
      <c r="AV104" s="12" t="s">
        <v>79</v>
      </c>
      <c r="AW104" s="12" t="s">
        <v>34</v>
      </c>
      <c r="AX104" s="12" t="s">
        <v>70</v>
      </c>
      <c r="AY104" s="243" t="s">
        <v>143</v>
      </c>
    </row>
    <row r="105" spans="2:51" s="13" customFormat="1" ht="12">
      <c r="B105" s="244"/>
      <c r="C105" s="245"/>
      <c r="D105" s="234" t="s">
        <v>209</v>
      </c>
      <c r="E105" s="246" t="s">
        <v>1</v>
      </c>
      <c r="F105" s="247" t="s">
        <v>215</v>
      </c>
      <c r="G105" s="245"/>
      <c r="H105" s="246" t="s">
        <v>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209</v>
      </c>
      <c r="AU105" s="253" t="s">
        <v>79</v>
      </c>
      <c r="AV105" s="13" t="s">
        <v>77</v>
      </c>
      <c r="AW105" s="13" t="s">
        <v>34</v>
      </c>
      <c r="AX105" s="13" t="s">
        <v>70</v>
      </c>
      <c r="AY105" s="253" t="s">
        <v>143</v>
      </c>
    </row>
    <row r="106" spans="2:51" s="14" customFormat="1" ht="12">
      <c r="B106" s="254"/>
      <c r="C106" s="255"/>
      <c r="D106" s="234" t="s">
        <v>209</v>
      </c>
      <c r="E106" s="256" t="s">
        <v>1</v>
      </c>
      <c r="F106" s="257" t="s">
        <v>216</v>
      </c>
      <c r="G106" s="255"/>
      <c r="H106" s="258">
        <v>1012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AT106" s="264" t="s">
        <v>209</v>
      </c>
      <c r="AU106" s="264" t="s">
        <v>79</v>
      </c>
      <c r="AV106" s="14" t="s">
        <v>97</v>
      </c>
      <c r="AW106" s="14" t="s">
        <v>34</v>
      </c>
      <c r="AX106" s="14" t="s">
        <v>77</v>
      </c>
      <c r="AY106" s="264" t="s">
        <v>143</v>
      </c>
    </row>
    <row r="107" spans="2:65" s="1" customFormat="1" ht="16.5" customHeight="1">
      <c r="B107" s="37"/>
      <c r="C107" s="215" t="s">
        <v>97</v>
      </c>
      <c r="D107" s="215" t="s">
        <v>147</v>
      </c>
      <c r="E107" s="216" t="s">
        <v>217</v>
      </c>
      <c r="F107" s="217" t="s">
        <v>218</v>
      </c>
      <c r="G107" s="218" t="s">
        <v>206</v>
      </c>
      <c r="H107" s="219">
        <v>1002</v>
      </c>
      <c r="I107" s="220"/>
      <c r="J107" s="221">
        <f>ROUND(I107*H107,2)</f>
        <v>0</v>
      </c>
      <c r="K107" s="217" t="s">
        <v>1</v>
      </c>
      <c r="L107" s="42"/>
      <c r="M107" s="222" t="s">
        <v>1</v>
      </c>
      <c r="N107" s="223" t="s">
        <v>41</v>
      </c>
      <c r="O107" s="78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AR107" s="16" t="s">
        <v>97</v>
      </c>
      <c r="AT107" s="16" t="s">
        <v>147</v>
      </c>
      <c r="AU107" s="16" t="s">
        <v>79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97</v>
      </c>
      <c r="BM107" s="16" t="s">
        <v>219</v>
      </c>
    </row>
    <row r="108" spans="2:51" s="12" customFormat="1" ht="12">
      <c r="B108" s="232"/>
      <c r="C108" s="233"/>
      <c r="D108" s="234" t="s">
        <v>209</v>
      </c>
      <c r="E108" s="235" t="s">
        <v>1</v>
      </c>
      <c r="F108" s="236" t="s">
        <v>220</v>
      </c>
      <c r="G108" s="233"/>
      <c r="H108" s="237">
        <v>1002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209</v>
      </c>
      <c r="AU108" s="243" t="s">
        <v>79</v>
      </c>
      <c r="AV108" s="12" t="s">
        <v>79</v>
      </c>
      <c r="AW108" s="12" t="s">
        <v>34</v>
      </c>
      <c r="AX108" s="12" t="s">
        <v>70</v>
      </c>
      <c r="AY108" s="243" t="s">
        <v>143</v>
      </c>
    </row>
    <row r="109" spans="2:51" s="13" customFormat="1" ht="12">
      <c r="B109" s="244"/>
      <c r="C109" s="245"/>
      <c r="D109" s="234" t="s">
        <v>209</v>
      </c>
      <c r="E109" s="246" t="s">
        <v>1</v>
      </c>
      <c r="F109" s="247" t="s">
        <v>215</v>
      </c>
      <c r="G109" s="245"/>
      <c r="H109" s="246" t="s">
        <v>1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209</v>
      </c>
      <c r="AU109" s="253" t="s">
        <v>79</v>
      </c>
      <c r="AV109" s="13" t="s">
        <v>77</v>
      </c>
      <c r="AW109" s="13" t="s">
        <v>34</v>
      </c>
      <c r="AX109" s="13" t="s">
        <v>70</v>
      </c>
      <c r="AY109" s="253" t="s">
        <v>143</v>
      </c>
    </row>
    <row r="110" spans="2:51" s="14" customFormat="1" ht="12">
      <c r="B110" s="254"/>
      <c r="C110" s="255"/>
      <c r="D110" s="234" t="s">
        <v>209</v>
      </c>
      <c r="E110" s="256" t="s">
        <v>1</v>
      </c>
      <c r="F110" s="257" t="s">
        <v>216</v>
      </c>
      <c r="G110" s="255"/>
      <c r="H110" s="258">
        <v>1002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AT110" s="264" t="s">
        <v>209</v>
      </c>
      <c r="AU110" s="264" t="s">
        <v>79</v>
      </c>
      <c r="AV110" s="14" t="s">
        <v>97</v>
      </c>
      <c r="AW110" s="14" t="s">
        <v>34</v>
      </c>
      <c r="AX110" s="14" t="s">
        <v>77</v>
      </c>
      <c r="AY110" s="264" t="s">
        <v>143</v>
      </c>
    </row>
    <row r="111" spans="2:65" s="1" customFormat="1" ht="16.5" customHeight="1">
      <c r="B111" s="37"/>
      <c r="C111" s="215" t="s">
        <v>146</v>
      </c>
      <c r="D111" s="215" t="s">
        <v>147</v>
      </c>
      <c r="E111" s="216" t="s">
        <v>221</v>
      </c>
      <c r="F111" s="217" t="s">
        <v>222</v>
      </c>
      <c r="G111" s="218" t="s">
        <v>206</v>
      </c>
      <c r="H111" s="219">
        <v>1012</v>
      </c>
      <c r="I111" s="220"/>
      <c r="J111" s="221">
        <f>ROUND(I111*H111,2)</f>
        <v>0</v>
      </c>
      <c r="K111" s="217" t="s">
        <v>1</v>
      </c>
      <c r="L111" s="42"/>
      <c r="M111" s="222" t="s">
        <v>1</v>
      </c>
      <c r="N111" s="223" t="s">
        <v>41</v>
      </c>
      <c r="O111" s="78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6" t="s">
        <v>97</v>
      </c>
      <c r="AT111" s="16" t="s">
        <v>147</v>
      </c>
      <c r="AU111" s="16" t="s">
        <v>79</v>
      </c>
      <c r="AY111" s="16" t="s">
        <v>143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6" t="s">
        <v>77</v>
      </c>
      <c r="BK111" s="226">
        <f>ROUND(I111*H111,2)</f>
        <v>0</v>
      </c>
      <c r="BL111" s="16" t="s">
        <v>97</v>
      </c>
      <c r="BM111" s="16" t="s">
        <v>223</v>
      </c>
    </row>
    <row r="112" spans="2:51" s="12" customFormat="1" ht="12">
      <c r="B112" s="232"/>
      <c r="C112" s="233"/>
      <c r="D112" s="234" t="s">
        <v>209</v>
      </c>
      <c r="E112" s="235" t="s">
        <v>1</v>
      </c>
      <c r="F112" s="236" t="s">
        <v>224</v>
      </c>
      <c r="G112" s="233"/>
      <c r="H112" s="237">
        <v>1012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209</v>
      </c>
      <c r="AU112" s="243" t="s">
        <v>79</v>
      </c>
      <c r="AV112" s="12" t="s">
        <v>79</v>
      </c>
      <c r="AW112" s="12" t="s">
        <v>34</v>
      </c>
      <c r="AX112" s="12" t="s">
        <v>70</v>
      </c>
      <c r="AY112" s="243" t="s">
        <v>143</v>
      </c>
    </row>
    <row r="113" spans="2:51" s="13" customFormat="1" ht="12">
      <c r="B113" s="244"/>
      <c r="C113" s="245"/>
      <c r="D113" s="234" t="s">
        <v>209</v>
      </c>
      <c r="E113" s="246" t="s">
        <v>1</v>
      </c>
      <c r="F113" s="247" t="s">
        <v>215</v>
      </c>
      <c r="G113" s="245"/>
      <c r="H113" s="246" t="s">
        <v>1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209</v>
      </c>
      <c r="AU113" s="253" t="s">
        <v>79</v>
      </c>
      <c r="AV113" s="13" t="s">
        <v>77</v>
      </c>
      <c r="AW113" s="13" t="s">
        <v>34</v>
      </c>
      <c r="AX113" s="13" t="s">
        <v>70</v>
      </c>
      <c r="AY113" s="253" t="s">
        <v>143</v>
      </c>
    </row>
    <row r="114" spans="2:51" s="14" customFormat="1" ht="12">
      <c r="B114" s="254"/>
      <c r="C114" s="255"/>
      <c r="D114" s="234" t="s">
        <v>209</v>
      </c>
      <c r="E114" s="256" t="s">
        <v>1</v>
      </c>
      <c r="F114" s="257" t="s">
        <v>216</v>
      </c>
      <c r="G114" s="255"/>
      <c r="H114" s="258">
        <v>1012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AT114" s="264" t="s">
        <v>209</v>
      </c>
      <c r="AU114" s="264" t="s">
        <v>79</v>
      </c>
      <c r="AV114" s="14" t="s">
        <v>97</v>
      </c>
      <c r="AW114" s="14" t="s">
        <v>34</v>
      </c>
      <c r="AX114" s="14" t="s">
        <v>77</v>
      </c>
      <c r="AY114" s="264" t="s">
        <v>143</v>
      </c>
    </row>
    <row r="115" spans="2:65" s="1" customFormat="1" ht="16.5" customHeight="1">
      <c r="B115" s="37"/>
      <c r="C115" s="215" t="s">
        <v>169</v>
      </c>
      <c r="D115" s="215" t="s">
        <v>147</v>
      </c>
      <c r="E115" s="216" t="s">
        <v>225</v>
      </c>
      <c r="F115" s="217" t="s">
        <v>226</v>
      </c>
      <c r="G115" s="218" t="s">
        <v>206</v>
      </c>
      <c r="H115" s="219">
        <v>1023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4.058E-05</v>
      </c>
      <c r="R115" s="224">
        <f>Q115*H115</f>
        <v>0.04151334</v>
      </c>
      <c r="S115" s="224">
        <v>0</v>
      </c>
      <c r="T115" s="225">
        <f>S115*H115</f>
        <v>0</v>
      </c>
      <c r="AR115" s="16" t="s">
        <v>97</v>
      </c>
      <c r="AT115" s="16" t="s">
        <v>147</v>
      </c>
      <c r="AU115" s="16" t="s">
        <v>79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97</v>
      </c>
      <c r="BM115" s="16" t="s">
        <v>227</v>
      </c>
    </row>
    <row r="116" spans="2:51" s="12" customFormat="1" ht="12">
      <c r="B116" s="232"/>
      <c r="C116" s="233"/>
      <c r="D116" s="234" t="s">
        <v>209</v>
      </c>
      <c r="E116" s="235" t="s">
        <v>1</v>
      </c>
      <c r="F116" s="236" t="s">
        <v>228</v>
      </c>
      <c r="G116" s="233"/>
      <c r="H116" s="237">
        <v>1002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209</v>
      </c>
      <c r="AU116" s="243" t="s">
        <v>79</v>
      </c>
      <c r="AV116" s="12" t="s">
        <v>79</v>
      </c>
      <c r="AW116" s="12" t="s">
        <v>34</v>
      </c>
      <c r="AX116" s="12" t="s">
        <v>70</v>
      </c>
      <c r="AY116" s="243" t="s">
        <v>143</v>
      </c>
    </row>
    <row r="117" spans="2:51" s="12" customFormat="1" ht="12">
      <c r="B117" s="232"/>
      <c r="C117" s="233"/>
      <c r="D117" s="234" t="s">
        <v>209</v>
      </c>
      <c r="E117" s="235" t="s">
        <v>1</v>
      </c>
      <c r="F117" s="236" t="s">
        <v>229</v>
      </c>
      <c r="G117" s="233"/>
      <c r="H117" s="237">
        <v>15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209</v>
      </c>
      <c r="AU117" s="243" t="s">
        <v>79</v>
      </c>
      <c r="AV117" s="12" t="s">
        <v>79</v>
      </c>
      <c r="AW117" s="12" t="s">
        <v>34</v>
      </c>
      <c r="AX117" s="12" t="s">
        <v>70</v>
      </c>
      <c r="AY117" s="243" t="s">
        <v>143</v>
      </c>
    </row>
    <row r="118" spans="2:51" s="12" customFormat="1" ht="12">
      <c r="B118" s="232"/>
      <c r="C118" s="233"/>
      <c r="D118" s="234" t="s">
        <v>209</v>
      </c>
      <c r="E118" s="235" t="s">
        <v>1</v>
      </c>
      <c r="F118" s="236" t="s">
        <v>230</v>
      </c>
      <c r="G118" s="233"/>
      <c r="H118" s="237">
        <v>6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209</v>
      </c>
      <c r="AU118" s="243" t="s">
        <v>79</v>
      </c>
      <c r="AV118" s="12" t="s">
        <v>79</v>
      </c>
      <c r="AW118" s="12" t="s">
        <v>34</v>
      </c>
      <c r="AX118" s="12" t="s">
        <v>70</v>
      </c>
      <c r="AY118" s="243" t="s">
        <v>143</v>
      </c>
    </row>
    <row r="119" spans="2:51" s="13" customFormat="1" ht="12">
      <c r="B119" s="244"/>
      <c r="C119" s="245"/>
      <c r="D119" s="234" t="s">
        <v>209</v>
      </c>
      <c r="E119" s="246" t="s">
        <v>1</v>
      </c>
      <c r="F119" s="247" t="s">
        <v>215</v>
      </c>
      <c r="G119" s="245"/>
      <c r="H119" s="246" t="s">
        <v>1</v>
      </c>
      <c r="I119" s="248"/>
      <c r="J119" s="245"/>
      <c r="K119" s="245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209</v>
      </c>
      <c r="AU119" s="253" t="s">
        <v>79</v>
      </c>
      <c r="AV119" s="13" t="s">
        <v>77</v>
      </c>
      <c r="AW119" s="13" t="s">
        <v>34</v>
      </c>
      <c r="AX119" s="13" t="s">
        <v>70</v>
      </c>
      <c r="AY119" s="253" t="s">
        <v>143</v>
      </c>
    </row>
    <row r="120" spans="2:51" s="14" customFormat="1" ht="12">
      <c r="B120" s="254"/>
      <c r="C120" s="255"/>
      <c r="D120" s="234" t="s">
        <v>209</v>
      </c>
      <c r="E120" s="256" t="s">
        <v>1</v>
      </c>
      <c r="F120" s="257" t="s">
        <v>216</v>
      </c>
      <c r="G120" s="255"/>
      <c r="H120" s="258">
        <v>1023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AT120" s="264" t="s">
        <v>209</v>
      </c>
      <c r="AU120" s="264" t="s">
        <v>79</v>
      </c>
      <c r="AV120" s="14" t="s">
        <v>97</v>
      </c>
      <c r="AW120" s="14" t="s">
        <v>34</v>
      </c>
      <c r="AX120" s="14" t="s">
        <v>77</v>
      </c>
      <c r="AY120" s="264" t="s">
        <v>143</v>
      </c>
    </row>
    <row r="121" spans="2:65" s="1" customFormat="1" ht="16.5" customHeight="1">
      <c r="B121" s="37"/>
      <c r="C121" s="215" t="s">
        <v>173</v>
      </c>
      <c r="D121" s="215" t="s">
        <v>147</v>
      </c>
      <c r="E121" s="216" t="s">
        <v>231</v>
      </c>
      <c r="F121" s="217" t="s">
        <v>232</v>
      </c>
      <c r="G121" s="218" t="s">
        <v>206</v>
      </c>
      <c r="H121" s="219">
        <v>1002</v>
      </c>
      <c r="I121" s="220"/>
      <c r="J121" s="221">
        <f>ROUND(I121*H121,2)</f>
        <v>0</v>
      </c>
      <c r="K121" s="217" t="s">
        <v>1</v>
      </c>
      <c r="L121" s="42"/>
      <c r="M121" s="222" t="s">
        <v>1</v>
      </c>
      <c r="N121" s="223" t="s">
        <v>41</v>
      </c>
      <c r="O121" s="78"/>
      <c r="P121" s="224">
        <f>O121*H121</f>
        <v>0</v>
      </c>
      <c r="Q121" s="224">
        <v>9.222E-05</v>
      </c>
      <c r="R121" s="224">
        <f>Q121*H121</f>
        <v>0.09240443999999999</v>
      </c>
      <c r="S121" s="224">
        <v>0</v>
      </c>
      <c r="T121" s="225">
        <f>S121*H121</f>
        <v>0</v>
      </c>
      <c r="AR121" s="16" t="s">
        <v>97</v>
      </c>
      <c r="AT121" s="16" t="s">
        <v>147</v>
      </c>
      <c r="AU121" s="16" t="s">
        <v>79</v>
      </c>
      <c r="AY121" s="16" t="s">
        <v>143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6" t="s">
        <v>77</v>
      </c>
      <c r="BK121" s="226">
        <f>ROUND(I121*H121,2)</f>
        <v>0</v>
      </c>
      <c r="BL121" s="16" t="s">
        <v>97</v>
      </c>
      <c r="BM121" s="16" t="s">
        <v>233</v>
      </c>
    </row>
    <row r="122" spans="2:51" s="12" customFormat="1" ht="12">
      <c r="B122" s="232"/>
      <c r="C122" s="233"/>
      <c r="D122" s="234" t="s">
        <v>209</v>
      </c>
      <c r="E122" s="235" t="s">
        <v>1</v>
      </c>
      <c r="F122" s="236" t="s">
        <v>228</v>
      </c>
      <c r="G122" s="233"/>
      <c r="H122" s="237">
        <v>1002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209</v>
      </c>
      <c r="AU122" s="243" t="s">
        <v>79</v>
      </c>
      <c r="AV122" s="12" t="s">
        <v>79</v>
      </c>
      <c r="AW122" s="12" t="s">
        <v>34</v>
      </c>
      <c r="AX122" s="12" t="s">
        <v>70</v>
      </c>
      <c r="AY122" s="243" t="s">
        <v>143</v>
      </c>
    </row>
    <row r="123" spans="2:51" s="13" customFormat="1" ht="12">
      <c r="B123" s="244"/>
      <c r="C123" s="245"/>
      <c r="D123" s="234" t="s">
        <v>209</v>
      </c>
      <c r="E123" s="246" t="s">
        <v>1</v>
      </c>
      <c r="F123" s="247" t="s">
        <v>215</v>
      </c>
      <c r="G123" s="245"/>
      <c r="H123" s="246" t="s">
        <v>1</v>
      </c>
      <c r="I123" s="248"/>
      <c r="J123" s="245"/>
      <c r="K123" s="245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209</v>
      </c>
      <c r="AU123" s="253" t="s">
        <v>79</v>
      </c>
      <c r="AV123" s="13" t="s">
        <v>77</v>
      </c>
      <c r="AW123" s="13" t="s">
        <v>34</v>
      </c>
      <c r="AX123" s="13" t="s">
        <v>70</v>
      </c>
      <c r="AY123" s="253" t="s">
        <v>143</v>
      </c>
    </row>
    <row r="124" spans="2:51" s="14" customFormat="1" ht="12">
      <c r="B124" s="254"/>
      <c r="C124" s="255"/>
      <c r="D124" s="234" t="s">
        <v>209</v>
      </c>
      <c r="E124" s="256" t="s">
        <v>1</v>
      </c>
      <c r="F124" s="257" t="s">
        <v>216</v>
      </c>
      <c r="G124" s="255"/>
      <c r="H124" s="258">
        <v>1002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209</v>
      </c>
      <c r="AU124" s="264" t="s">
        <v>79</v>
      </c>
      <c r="AV124" s="14" t="s">
        <v>97</v>
      </c>
      <c r="AW124" s="14" t="s">
        <v>34</v>
      </c>
      <c r="AX124" s="14" t="s">
        <v>77</v>
      </c>
      <c r="AY124" s="264" t="s">
        <v>143</v>
      </c>
    </row>
    <row r="125" spans="2:65" s="1" customFormat="1" ht="16.5" customHeight="1">
      <c r="B125" s="37"/>
      <c r="C125" s="215" t="s">
        <v>177</v>
      </c>
      <c r="D125" s="215" t="s">
        <v>147</v>
      </c>
      <c r="E125" s="216" t="s">
        <v>234</v>
      </c>
      <c r="F125" s="217" t="s">
        <v>235</v>
      </c>
      <c r="G125" s="218" t="s">
        <v>236</v>
      </c>
      <c r="H125" s="219">
        <v>545</v>
      </c>
      <c r="I125" s="220"/>
      <c r="J125" s="221">
        <f>ROUND(I125*H125,2)</f>
        <v>0</v>
      </c>
      <c r="K125" s="217" t="s">
        <v>1</v>
      </c>
      <c r="L125" s="42"/>
      <c r="M125" s="222" t="s">
        <v>1</v>
      </c>
      <c r="N125" s="223" t="s">
        <v>41</v>
      </c>
      <c r="O125" s="78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16" t="s">
        <v>97</v>
      </c>
      <c r="AT125" s="16" t="s">
        <v>147</v>
      </c>
      <c r="AU125" s="16" t="s">
        <v>79</v>
      </c>
      <c r="AY125" s="16" t="s">
        <v>143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77</v>
      </c>
      <c r="BK125" s="226">
        <f>ROUND(I125*H125,2)</f>
        <v>0</v>
      </c>
      <c r="BL125" s="16" t="s">
        <v>97</v>
      </c>
      <c r="BM125" s="16" t="s">
        <v>237</v>
      </c>
    </row>
    <row r="126" spans="2:51" s="12" customFormat="1" ht="12">
      <c r="B126" s="232"/>
      <c r="C126" s="233"/>
      <c r="D126" s="234" t="s">
        <v>209</v>
      </c>
      <c r="E126" s="235" t="s">
        <v>1</v>
      </c>
      <c r="F126" s="236" t="s">
        <v>238</v>
      </c>
      <c r="G126" s="233"/>
      <c r="H126" s="237">
        <v>545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209</v>
      </c>
      <c r="AU126" s="243" t="s">
        <v>79</v>
      </c>
      <c r="AV126" s="12" t="s">
        <v>79</v>
      </c>
      <c r="AW126" s="12" t="s">
        <v>34</v>
      </c>
      <c r="AX126" s="12" t="s">
        <v>70</v>
      </c>
      <c r="AY126" s="243" t="s">
        <v>143</v>
      </c>
    </row>
    <row r="127" spans="2:51" s="13" customFormat="1" ht="12">
      <c r="B127" s="244"/>
      <c r="C127" s="245"/>
      <c r="D127" s="234" t="s">
        <v>209</v>
      </c>
      <c r="E127" s="246" t="s">
        <v>1</v>
      </c>
      <c r="F127" s="247" t="s">
        <v>239</v>
      </c>
      <c r="G127" s="245"/>
      <c r="H127" s="246" t="s">
        <v>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209</v>
      </c>
      <c r="AU127" s="253" t="s">
        <v>79</v>
      </c>
      <c r="AV127" s="13" t="s">
        <v>77</v>
      </c>
      <c r="AW127" s="13" t="s">
        <v>34</v>
      </c>
      <c r="AX127" s="13" t="s">
        <v>70</v>
      </c>
      <c r="AY127" s="253" t="s">
        <v>143</v>
      </c>
    </row>
    <row r="128" spans="2:51" s="14" customFormat="1" ht="12">
      <c r="B128" s="254"/>
      <c r="C128" s="255"/>
      <c r="D128" s="234" t="s">
        <v>209</v>
      </c>
      <c r="E128" s="256" t="s">
        <v>1</v>
      </c>
      <c r="F128" s="257" t="s">
        <v>216</v>
      </c>
      <c r="G128" s="255"/>
      <c r="H128" s="258">
        <v>545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209</v>
      </c>
      <c r="AU128" s="264" t="s">
        <v>79</v>
      </c>
      <c r="AV128" s="14" t="s">
        <v>97</v>
      </c>
      <c r="AW128" s="14" t="s">
        <v>34</v>
      </c>
      <c r="AX128" s="14" t="s">
        <v>77</v>
      </c>
      <c r="AY128" s="264" t="s">
        <v>143</v>
      </c>
    </row>
    <row r="129" spans="2:65" s="1" customFormat="1" ht="16.5" customHeight="1">
      <c r="B129" s="37"/>
      <c r="C129" s="215" t="s">
        <v>240</v>
      </c>
      <c r="D129" s="215" t="s">
        <v>147</v>
      </c>
      <c r="E129" s="216" t="s">
        <v>241</v>
      </c>
      <c r="F129" s="217" t="s">
        <v>242</v>
      </c>
      <c r="G129" s="218" t="s">
        <v>236</v>
      </c>
      <c r="H129" s="219">
        <v>331</v>
      </c>
      <c r="I129" s="220"/>
      <c r="J129" s="221">
        <f>ROUND(I129*H129,2)</f>
        <v>0</v>
      </c>
      <c r="K129" s="217" t="s">
        <v>1</v>
      </c>
      <c r="L129" s="42"/>
      <c r="M129" s="222" t="s">
        <v>1</v>
      </c>
      <c r="N129" s="223" t="s">
        <v>41</v>
      </c>
      <c r="O129" s="78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AR129" s="16" t="s">
        <v>97</v>
      </c>
      <c r="AT129" s="16" t="s">
        <v>147</v>
      </c>
      <c r="AU129" s="16" t="s">
        <v>79</v>
      </c>
      <c r="AY129" s="16" t="s">
        <v>143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77</v>
      </c>
      <c r="BK129" s="226">
        <f>ROUND(I129*H129,2)</f>
        <v>0</v>
      </c>
      <c r="BL129" s="16" t="s">
        <v>97</v>
      </c>
      <c r="BM129" s="16" t="s">
        <v>243</v>
      </c>
    </row>
    <row r="130" spans="2:51" s="12" customFormat="1" ht="12">
      <c r="B130" s="232"/>
      <c r="C130" s="233"/>
      <c r="D130" s="234" t="s">
        <v>209</v>
      </c>
      <c r="E130" s="235" t="s">
        <v>1</v>
      </c>
      <c r="F130" s="236" t="s">
        <v>244</v>
      </c>
      <c r="G130" s="233"/>
      <c r="H130" s="237">
        <v>331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209</v>
      </c>
      <c r="AU130" s="243" t="s">
        <v>79</v>
      </c>
      <c r="AV130" s="12" t="s">
        <v>79</v>
      </c>
      <c r="AW130" s="12" t="s">
        <v>34</v>
      </c>
      <c r="AX130" s="12" t="s">
        <v>70</v>
      </c>
      <c r="AY130" s="243" t="s">
        <v>143</v>
      </c>
    </row>
    <row r="131" spans="2:51" s="14" customFormat="1" ht="12">
      <c r="B131" s="254"/>
      <c r="C131" s="255"/>
      <c r="D131" s="234" t="s">
        <v>209</v>
      </c>
      <c r="E131" s="256" t="s">
        <v>1</v>
      </c>
      <c r="F131" s="257" t="s">
        <v>216</v>
      </c>
      <c r="G131" s="255"/>
      <c r="H131" s="258">
        <v>331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209</v>
      </c>
      <c r="AU131" s="264" t="s">
        <v>79</v>
      </c>
      <c r="AV131" s="14" t="s">
        <v>97</v>
      </c>
      <c r="AW131" s="14" t="s">
        <v>34</v>
      </c>
      <c r="AX131" s="14" t="s">
        <v>77</v>
      </c>
      <c r="AY131" s="264" t="s">
        <v>143</v>
      </c>
    </row>
    <row r="132" spans="2:65" s="1" customFormat="1" ht="16.5" customHeight="1">
      <c r="B132" s="37"/>
      <c r="C132" s="215" t="s">
        <v>245</v>
      </c>
      <c r="D132" s="215" t="s">
        <v>147</v>
      </c>
      <c r="E132" s="216" t="s">
        <v>246</v>
      </c>
      <c r="F132" s="217" t="s">
        <v>247</v>
      </c>
      <c r="G132" s="218" t="s">
        <v>248</v>
      </c>
      <c r="H132" s="219">
        <v>57</v>
      </c>
      <c r="I132" s="220"/>
      <c r="J132" s="221">
        <f>ROUND(I132*H132,2)</f>
        <v>0</v>
      </c>
      <c r="K132" s="217" t="s">
        <v>1</v>
      </c>
      <c r="L132" s="42"/>
      <c r="M132" s="222" t="s">
        <v>1</v>
      </c>
      <c r="N132" s="223" t="s">
        <v>41</v>
      </c>
      <c r="O132" s="78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AR132" s="16" t="s">
        <v>97</v>
      </c>
      <c r="AT132" s="16" t="s">
        <v>147</v>
      </c>
      <c r="AU132" s="16" t="s">
        <v>79</v>
      </c>
      <c r="AY132" s="16" t="s">
        <v>143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6" t="s">
        <v>77</v>
      </c>
      <c r="BK132" s="226">
        <f>ROUND(I132*H132,2)</f>
        <v>0</v>
      </c>
      <c r="BL132" s="16" t="s">
        <v>97</v>
      </c>
      <c r="BM132" s="16" t="s">
        <v>249</v>
      </c>
    </row>
    <row r="133" spans="2:51" s="12" customFormat="1" ht="12">
      <c r="B133" s="232"/>
      <c r="C133" s="233"/>
      <c r="D133" s="234" t="s">
        <v>209</v>
      </c>
      <c r="E133" s="235" t="s">
        <v>1</v>
      </c>
      <c r="F133" s="236" t="s">
        <v>250</v>
      </c>
      <c r="G133" s="233"/>
      <c r="H133" s="237">
        <v>57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209</v>
      </c>
      <c r="AU133" s="243" t="s">
        <v>79</v>
      </c>
      <c r="AV133" s="12" t="s">
        <v>79</v>
      </c>
      <c r="AW133" s="12" t="s">
        <v>34</v>
      </c>
      <c r="AX133" s="12" t="s">
        <v>70</v>
      </c>
      <c r="AY133" s="243" t="s">
        <v>143</v>
      </c>
    </row>
    <row r="134" spans="2:51" s="13" customFormat="1" ht="12">
      <c r="B134" s="244"/>
      <c r="C134" s="245"/>
      <c r="D134" s="234" t="s">
        <v>209</v>
      </c>
      <c r="E134" s="246" t="s">
        <v>1</v>
      </c>
      <c r="F134" s="247" t="s">
        <v>215</v>
      </c>
      <c r="G134" s="245"/>
      <c r="H134" s="246" t="s">
        <v>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209</v>
      </c>
      <c r="AU134" s="253" t="s">
        <v>79</v>
      </c>
      <c r="AV134" s="13" t="s">
        <v>77</v>
      </c>
      <c r="AW134" s="13" t="s">
        <v>34</v>
      </c>
      <c r="AX134" s="13" t="s">
        <v>70</v>
      </c>
      <c r="AY134" s="253" t="s">
        <v>143</v>
      </c>
    </row>
    <row r="135" spans="2:51" s="14" customFormat="1" ht="12">
      <c r="B135" s="254"/>
      <c r="C135" s="255"/>
      <c r="D135" s="234" t="s">
        <v>209</v>
      </c>
      <c r="E135" s="256" t="s">
        <v>1</v>
      </c>
      <c r="F135" s="257" t="s">
        <v>216</v>
      </c>
      <c r="G135" s="255"/>
      <c r="H135" s="258">
        <v>57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209</v>
      </c>
      <c r="AU135" s="264" t="s">
        <v>79</v>
      </c>
      <c r="AV135" s="14" t="s">
        <v>97</v>
      </c>
      <c r="AW135" s="14" t="s">
        <v>34</v>
      </c>
      <c r="AX135" s="14" t="s">
        <v>77</v>
      </c>
      <c r="AY135" s="264" t="s">
        <v>143</v>
      </c>
    </row>
    <row r="136" spans="2:65" s="1" customFormat="1" ht="16.5" customHeight="1">
      <c r="B136" s="37"/>
      <c r="C136" s="215" t="s">
        <v>181</v>
      </c>
      <c r="D136" s="215" t="s">
        <v>147</v>
      </c>
      <c r="E136" s="216" t="s">
        <v>251</v>
      </c>
      <c r="F136" s="217" t="s">
        <v>252</v>
      </c>
      <c r="G136" s="218" t="s">
        <v>248</v>
      </c>
      <c r="H136" s="219">
        <v>119.1</v>
      </c>
      <c r="I136" s="220"/>
      <c r="J136" s="221">
        <f>ROUND(I136*H136,2)</f>
        <v>0</v>
      </c>
      <c r="K136" s="217" t="s">
        <v>1</v>
      </c>
      <c r="L136" s="42"/>
      <c r="M136" s="222" t="s">
        <v>1</v>
      </c>
      <c r="N136" s="223" t="s">
        <v>41</v>
      </c>
      <c r="O136" s="78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16" t="s">
        <v>97</v>
      </c>
      <c r="AT136" s="16" t="s">
        <v>147</v>
      </c>
      <c r="AU136" s="16" t="s">
        <v>79</v>
      </c>
      <c r="AY136" s="16" t="s">
        <v>143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77</v>
      </c>
      <c r="BK136" s="226">
        <f>ROUND(I136*H136,2)</f>
        <v>0</v>
      </c>
      <c r="BL136" s="16" t="s">
        <v>97</v>
      </c>
      <c r="BM136" s="16" t="s">
        <v>253</v>
      </c>
    </row>
    <row r="137" spans="2:51" s="12" customFormat="1" ht="12">
      <c r="B137" s="232"/>
      <c r="C137" s="233"/>
      <c r="D137" s="234" t="s">
        <v>209</v>
      </c>
      <c r="E137" s="235" t="s">
        <v>1</v>
      </c>
      <c r="F137" s="236" t="s">
        <v>254</v>
      </c>
      <c r="G137" s="233"/>
      <c r="H137" s="237">
        <v>119.1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209</v>
      </c>
      <c r="AU137" s="243" t="s">
        <v>79</v>
      </c>
      <c r="AV137" s="12" t="s">
        <v>79</v>
      </c>
      <c r="AW137" s="12" t="s">
        <v>34</v>
      </c>
      <c r="AX137" s="12" t="s">
        <v>70</v>
      </c>
      <c r="AY137" s="243" t="s">
        <v>143</v>
      </c>
    </row>
    <row r="138" spans="2:51" s="14" customFormat="1" ht="12">
      <c r="B138" s="254"/>
      <c r="C138" s="255"/>
      <c r="D138" s="234" t="s">
        <v>209</v>
      </c>
      <c r="E138" s="256" t="s">
        <v>1</v>
      </c>
      <c r="F138" s="257" t="s">
        <v>216</v>
      </c>
      <c r="G138" s="255"/>
      <c r="H138" s="258">
        <v>119.1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209</v>
      </c>
      <c r="AU138" s="264" t="s">
        <v>79</v>
      </c>
      <c r="AV138" s="14" t="s">
        <v>97</v>
      </c>
      <c r="AW138" s="14" t="s">
        <v>34</v>
      </c>
      <c r="AX138" s="14" t="s">
        <v>77</v>
      </c>
      <c r="AY138" s="264" t="s">
        <v>143</v>
      </c>
    </row>
    <row r="139" spans="2:65" s="1" customFormat="1" ht="16.5" customHeight="1">
      <c r="B139" s="37"/>
      <c r="C139" s="215" t="s">
        <v>255</v>
      </c>
      <c r="D139" s="215" t="s">
        <v>147</v>
      </c>
      <c r="E139" s="216" t="s">
        <v>251</v>
      </c>
      <c r="F139" s="217" t="s">
        <v>252</v>
      </c>
      <c r="G139" s="218" t="s">
        <v>248</v>
      </c>
      <c r="H139" s="219">
        <v>349.25</v>
      </c>
      <c r="I139" s="220"/>
      <c r="J139" s="221">
        <f>ROUND(I139*H139,2)</f>
        <v>0</v>
      </c>
      <c r="K139" s="217" t="s">
        <v>1</v>
      </c>
      <c r="L139" s="42"/>
      <c r="M139" s="222" t="s">
        <v>1</v>
      </c>
      <c r="N139" s="223" t="s">
        <v>41</v>
      </c>
      <c r="O139" s="78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AR139" s="16" t="s">
        <v>97</v>
      </c>
      <c r="AT139" s="16" t="s">
        <v>147</v>
      </c>
      <c r="AU139" s="16" t="s">
        <v>79</v>
      </c>
      <c r="AY139" s="16" t="s">
        <v>143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77</v>
      </c>
      <c r="BK139" s="226">
        <f>ROUND(I139*H139,2)</f>
        <v>0</v>
      </c>
      <c r="BL139" s="16" t="s">
        <v>97</v>
      </c>
      <c r="BM139" s="16" t="s">
        <v>256</v>
      </c>
    </row>
    <row r="140" spans="2:51" s="12" customFormat="1" ht="12">
      <c r="B140" s="232"/>
      <c r="C140" s="233"/>
      <c r="D140" s="234" t="s">
        <v>209</v>
      </c>
      <c r="E140" s="235" t="s">
        <v>1</v>
      </c>
      <c r="F140" s="236" t="s">
        <v>257</v>
      </c>
      <c r="G140" s="233"/>
      <c r="H140" s="237">
        <v>349.25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209</v>
      </c>
      <c r="AU140" s="243" t="s">
        <v>79</v>
      </c>
      <c r="AV140" s="12" t="s">
        <v>79</v>
      </c>
      <c r="AW140" s="12" t="s">
        <v>34</v>
      </c>
      <c r="AX140" s="12" t="s">
        <v>77</v>
      </c>
      <c r="AY140" s="243" t="s">
        <v>143</v>
      </c>
    </row>
    <row r="141" spans="2:65" s="1" customFormat="1" ht="16.5" customHeight="1">
      <c r="B141" s="37"/>
      <c r="C141" s="215" t="s">
        <v>258</v>
      </c>
      <c r="D141" s="215" t="s">
        <v>147</v>
      </c>
      <c r="E141" s="216" t="s">
        <v>259</v>
      </c>
      <c r="F141" s="217" t="s">
        <v>260</v>
      </c>
      <c r="G141" s="218" t="s">
        <v>248</v>
      </c>
      <c r="H141" s="219">
        <v>14.88</v>
      </c>
      <c r="I141" s="220"/>
      <c r="J141" s="221">
        <f>ROUND(I141*H141,2)</f>
        <v>0</v>
      </c>
      <c r="K141" s="217" t="s">
        <v>1</v>
      </c>
      <c r="L141" s="42"/>
      <c r="M141" s="222" t="s">
        <v>1</v>
      </c>
      <c r="N141" s="223" t="s">
        <v>41</v>
      </c>
      <c r="O141" s="78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AR141" s="16" t="s">
        <v>97</v>
      </c>
      <c r="AT141" s="16" t="s">
        <v>147</v>
      </c>
      <c r="AU141" s="16" t="s">
        <v>79</v>
      </c>
      <c r="AY141" s="16" t="s">
        <v>143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77</v>
      </c>
      <c r="BK141" s="226">
        <f>ROUND(I141*H141,2)</f>
        <v>0</v>
      </c>
      <c r="BL141" s="16" t="s">
        <v>97</v>
      </c>
      <c r="BM141" s="16" t="s">
        <v>261</v>
      </c>
    </row>
    <row r="142" spans="2:51" s="12" customFormat="1" ht="12">
      <c r="B142" s="232"/>
      <c r="C142" s="233"/>
      <c r="D142" s="234" t="s">
        <v>209</v>
      </c>
      <c r="E142" s="235" t="s">
        <v>1</v>
      </c>
      <c r="F142" s="236" t="s">
        <v>262</v>
      </c>
      <c r="G142" s="233"/>
      <c r="H142" s="237">
        <v>14.879999999999999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209</v>
      </c>
      <c r="AU142" s="243" t="s">
        <v>79</v>
      </c>
      <c r="AV142" s="12" t="s">
        <v>79</v>
      </c>
      <c r="AW142" s="12" t="s">
        <v>34</v>
      </c>
      <c r="AX142" s="12" t="s">
        <v>70</v>
      </c>
      <c r="AY142" s="243" t="s">
        <v>143</v>
      </c>
    </row>
    <row r="143" spans="2:51" s="14" customFormat="1" ht="12">
      <c r="B143" s="254"/>
      <c r="C143" s="255"/>
      <c r="D143" s="234" t="s">
        <v>209</v>
      </c>
      <c r="E143" s="256" t="s">
        <v>1</v>
      </c>
      <c r="F143" s="257" t="s">
        <v>216</v>
      </c>
      <c r="G143" s="255"/>
      <c r="H143" s="258">
        <v>14.879999999999999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209</v>
      </c>
      <c r="AU143" s="264" t="s">
        <v>79</v>
      </c>
      <c r="AV143" s="14" t="s">
        <v>97</v>
      </c>
      <c r="AW143" s="14" t="s">
        <v>34</v>
      </c>
      <c r="AX143" s="14" t="s">
        <v>77</v>
      </c>
      <c r="AY143" s="264" t="s">
        <v>143</v>
      </c>
    </row>
    <row r="144" spans="2:65" s="1" customFormat="1" ht="16.5" customHeight="1">
      <c r="B144" s="37"/>
      <c r="C144" s="215" t="s">
        <v>152</v>
      </c>
      <c r="D144" s="215" t="s">
        <v>147</v>
      </c>
      <c r="E144" s="216" t="s">
        <v>263</v>
      </c>
      <c r="F144" s="217" t="s">
        <v>264</v>
      </c>
      <c r="G144" s="218" t="s">
        <v>248</v>
      </c>
      <c r="H144" s="219">
        <v>483.23</v>
      </c>
      <c r="I144" s="220"/>
      <c r="J144" s="221">
        <f>ROUND(I144*H144,2)</f>
        <v>0</v>
      </c>
      <c r="K144" s="217" t="s">
        <v>1</v>
      </c>
      <c r="L144" s="42"/>
      <c r="M144" s="222" t="s">
        <v>1</v>
      </c>
      <c r="N144" s="223" t="s">
        <v>41</v>
      </c>
      <c r="O144" s="78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AR144" s="16" t="s">
        <v>97</v>
      </c>
      <c r="AT144" s="16" t="s">
        <v>147</v>
      </c>
      <c r="AU144" s="16" t="s">
        <v>79</v>
      </c>
      <c r="AY144" s="16" t="s">
        <v>143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97</v>
      </c>
      <c r="BM144" s="16" t="s">
        <v>265</v>
      </c>
    </row>
    <row r="145" spans="2:51" s="12" customFormat="1" ht="12">
      <c r="B145" s="232"/>
      <c r="C145" s="233"/>
      <c r="D145" s="234" t="s">
        <v>209</v>
      </c>
      <c r="E145" s="235" t="s">
        <v>1</v>
      </c>
      <c r="F145" s="236" t="s">
        <v>266</v>
      </c>
      <c r="G145" s="233"/>
      <c r="H145" s="237">
        <v>133.98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209</v>
      </c>
      <c r="AU145" s="243" t="s">
        <v>79</v>
      </c>
      <c r="AV145" s="12" t="s">
        <v>79</v>
      </c>
      <c r="AW145" s="12" t="s">
        <v>34</v>
      </c>
      <c r="AX145" s="12" t="s">
        <v>70</v>
      </c>
      <c r="AY145" s="243" t="s">
        <v>143</v>
      </c>
    </row>
    <row r="146" spans="2:51" s="12" customFormat="1" ht="12">
      <c r="B146" s="232"/>
      <c r="C146" s="233"/>
      <c r="D146" s="234" t="s">
        <v>209</v>
      </c>
      <c r="E146" s="235" t="s">
        <v>1</v>
      </c>
      <c r="F146" s="236" t="s">
        <v>257</v>
      </c>
      <c r="G146" s="233"/>
      <c r="H146" s="237">
        <v>349.25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209</v>
      </c>
      <c r="AU146" s="243" t="s">
        <v>79</v>
      </c>
      <c r="AV146" s="12" t="s">
        <v>79</v>
      </c>
      <c r="AW146" s="12" t="s">
        <v>34</v>
      </c>
      <c r="AX146" s="12" t="s">
        <v>70</v>
      </c>
      <c r="AY146" s="243" t="s">
        <v>143</v>
      </c>
    </row>
    <row r="147" spans="2:65" s="1" customFormat="1" ht="16.5" customHeight="1">
      <c r="B147" s="37"/>
      <c r="C147" s="215" t="s">
        <v>267</v>
      </c>
      <c r="D147" s="215" t="s">
        <v>147</v>
      </c>
      <c r="E147" s="216" t="s">
        <v>268</v>
      </c>
      <c r="F147" s="217" t="s">
        <v>269</v>
      </c>
      <c r="G147" s="218" t="s">
        <v>150</v>
      </c>
      <c r="H147" s="219">
        <v>14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16" t="s">
        <v>97</v>
      </c>
      <c r="AT147" s="16" t="s">
        <v>147</v>
      </c>
      <c r="AU147" s="16" t="s">
        <v>79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97</v>
      </c>
      <c r="BM147" s="16" t="s">
        <v>270</v>
      </c>
    </row>
    <row r="148" spans="2:65" s="1" customFormat="1" ht="16.5" customHeight="1">
      <c r="B148" s="37"/>
      <c r="C148" s="215" t="s">
        <v>8</v>
      </c>
      <c r="D148" s="215" t="s">
        <v>147</v>
      </c>
      <c r="E148" s="216" t="s">
        <v>271</v>
      </c>
      <c r="F148" s="217" t="s">
        <v>272</v>
      </c>
      <c r="G148" s="218" t="s">
        <v>150</v>
      </c>
      <c r="H148" s="219">
        <v>14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16" t="s">
        <v>97</v>
      </c>
      <c r="AT148" s="16" t="s">
        <v>147</v>
      </c>
      <c r="AU148" s="16" t="s">
        <v>79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97</v>
      </c>
      <c r="BM148" s="16" t="s">
        <v>273</v>
      </c>
    </row>
    <row r="149" spans="2:65" s="1" customFormat="1" ht="16.5" customHeight="1">
      <c r="B149" s="37"/>
      <c r="C149" s="215" t="s">
        <v>274</v>
      </c>
      <c r="D149" s="215" t="s">
        <v>147</v>
      </c>
      <c r="E149" s="216" t="s">
        <v>275</v>
      </c>
      <c r="F149" s="217" t="s">
        <v>276</v>
      </c>
      <c r="G149" s="218" t="s">
        <v>248</v>
      </c>
      <c r="H149" s="219">
        <v>483.23</v>
      </c>
      <c r="I149" s="220"/>
      <c r="J149" s="221">
        <f>ROUND(I149*H149,2)</f>
        <v>0</v>
      </c>
      <c r="K149" s="217" t="s">
        <v>1</v>
      </c>
      <c r="L149" s="42"/>
      <c r="M149" s="222" t="s">
        <v>1</v>
      </c>
      <c r="N149" s="223" t="s">
        <v>41</v>
      </c>
      <c r="O149" s="7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AR149" s="16" t="s">
        <v>97</v>
      </c>
      <c r="AT149" s="16" t="s">
        <v>147</v>
      </c>
      <c r="AU149" s="16" t="s">
        <v>79</v>
      </c>
      <c r="AY149" s="16" t="s">
        <v>143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77</v>
      </c>
      <c r="BK149" s="226">
        <f>ROUND(I149*H149,2)</f>
        <v>0</v>
      </c>
      <c r="BL149" s="16" t="s">
        <v>97</v>
      </c>
      <c r="BM149" s="16" t="s">
        <v>277</v>
      </c>
    </row>
    <row r="150" spans="2:65" s="1" customFormat="1" ht="16.5" customHeight="1">
      <c r="B150" s="37"/>
      <c r="C150" s="215" t="s">
        <v>278</v>
      </c>
      <c r="D150" s="215" t="s">
        <v>147</v>
      </c>
      <c r="E150" s="216" t="s">
        <v>279</v>
      </c>
      <c r="F150" s="217" t="s">
        <v>280</v>
      </c>
      <c r="G150" s="218" t="s">
        <v>248</v>
      </c>
      <c r="H150" s="219">
        <v>483.23</v>
      </c>
      <c r="I150" s="220"/>
      <c r="J150" s="221">
        <f>ROUND(I150*H150,2)</f>
        <v>0</v>
      </c>
      <c r="K150" s="217" t="s">
        <v>1</v>
      </c>
      <c r="L150" s="42"/>
      <c r="M150" s="222" t="s">
        <v>1</v>
      </c>
      <c r="N150" s="223" t="s">
        <v>41</v>
      </c>
      <c r="O150" s="78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16" t="s">
        <v>97</v>
      </c>
      <c r="AT150" s="16" t="s">
        <v>147</v>
      </c>
      <c r="AU150" s="16" t="s">
        <v>79</v>
      </c>
      <c r="AY150" s="16" t="s">
        <v>143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77</v>
      </c>
      <c r="BK150" s="226">
        <f>ROUND(I150*H150,2)</f>
        <v>0</v>
      </c>
      <c r="BL150" s="16" t="s">
        <v>97</v>
      </c>
      <c r="BM150" s="16" t="s">
        <v>281</v>
      </c>
    </row>
    <row r="151" spans="2:65" s="1" customFormat="1" ht="16.5" customHeight="1">
      <c r="B151" s="37"/>
      <c r="C151" s="215" t="s">
        <v>282</v>
      </c>
      <c r="D151" s="215" t="s">
        <v>147</v>
      </c>
      <c r="E151" s="216" t="s">
        <v>283</v>
      </c>
      <c r="F151" s="217" t="s">
        <v>284</v>
      </c>
      <c r="G151" s="218" t="s">
        <v>285</v>
      </c>
      <c r="H151" s="219">
        <v>966.46</v>
      </c>
      <c r="I151" s="220"/>
      <c r="J151" s="221">
        <f>ROUND(I151*H151,2)</f>
        <v>0</v>
      </c>
      <c r="K151" s="217" t="s">
        <v>1</v>
      </c>
      <c r="L151" s="42"/>
      <c r="M151" s="222" t="s">
        <v>1</v>
      </c>
      <c r="N151" s="223" t="s">
        <v>41</v>
      </c>
      <c r="O151" s="78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AR151" s="16" t="s">
        <v>97</v>
      </c>
      <c r="AT151" s="16" t="s">
        <v>147</v>
      </c>
      <c r="AU151" s="16" t="s">
        <v>79</v>
      </c>
      <c r="AY151" s="16" t="s">
        <v>143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77</v>
      </c>
      <c r="BK151" s="226">
        <f>ROUND(I151*H151,2)</f>
        <v>0</v>
      </c>
      <c r="BL151" s="16" t="s">
        <v>97</v>
      </c>
      <c r="BM151" s="16" t="s">
        <v>286</v>
      </c>
    </row>
    <row r="152" spans="2:51" s="12" customFormat="1" ht="12">
      <c r="B152" s="232"/>
      <c r="C152" s="233"/>
      <c r="D152" s="234" t="s">
        <v>209</v>
      </c>
      <c r="E152" s="235" t="s">
        <v>1</v>
      </c>
      <c r="F152" s="236" t="s">
        <v>287</v>
      </c>
      <c r="G152" s="233"/>
      <c r="H152" s="237">
        <v>966.46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209</v>
      </c>
      <c r="AU152" s="243" t="s">
        <v>79</v>
      </c>
      <c r="AV152" s="12" t="s">
        <v>79</v>
      </c>
      <c r="AW152" s="12" t="s">
        <v>34</v>
      </c>
      <c r="AX152" s="12" t="s">
        <v>70</v>
      </c>
      <c r="AY152" s="243" t="s">
        <v>143</v>
      </c>
    </row>
    <row r="153" spans="2:51" s="14" customFormat="1" ht="12">
      <c r="B153" s="254"/>
      <c r="C153" s="255"/>
      <c r="D153" s="234" t="s">
        <v>209</v>
      </c>
      <c r="E153" s="256" t="s">
        <v>1</v>
      </c>
      <c r="F153" s="257" t="s">
        <v>216</v>
      </c>
      <c r="G153" s="255"/>
      <c r="H153" s="258">
        <v>966.46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209</v>
      </c>
      <c r="AU153" s="264" t="s">
        <v>79</v>
      </c>
      <c r="AV153" s="14" t="s">
        <v>97</v>
      </c>
      <c r="AW153" s="14" t="s">
        <v>34</v>
      </c>
      <c r="AX153" s="14" t="s">
        <v>77</v>
      </c>
      <c r="AY153" s="264" t="s">
        <v>143</v>
      </c>
    </row>
    <row r="154" spans="2:65" s="1" customFormat="1" ht="16.5" customHeight="1">
      <c r="B154" s="37"/>
      <c r="C154" s="215" t="s">
        <v>288</v>
      </c>
      <c r="D154" s="215" t="s">
        <v>147</v>
      </c>
      <c r="E154" s="216" t="s">
        <v>289</v>
      </c>
      <c r="F154" s="217" t="s">
        <v>290</v>
      </c>
      <c r="G154" s="218" t="s">
        <v>206</v>
      </c>
      <c r="H154" s="219">
        <v>600</v>
      </c>
      <c r="I154" s="220"/>
      <c r="J154" s="221">
        <f>ROUND(I154*H154,2)</f>
        <v>0</v>
      </c>
      <c r="K154" s="217" t="s">
        <v>1</v>
      </c>
      <c r="L154" s="42"/>
      <c r="M154" s="222" t="s">
        <v>1</v>
      </c>
      <c r="N154" s="223" t="s">
        <v>41</v>
      </c>
      <c r="O154" s="78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AR154" s="16" t="s">
        <v>97</v>
      </c>
      <c r="AT154" s="16" t="s">
        <v>147</v>
      </c>
      <c r="AU154" s="16" t="s">
        <v>79</v>
      </c>
      <c r="AY154" s="16" t="s">
        <v>143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6" t="s">
        <v>77</v>
      </c>
      <c r="BK154" s="226">
        <f>ROUND(I154*H154,2)</f>
        <v>0</v>
      </c>
      <c r="BL154" s="16" t="s">
        <v>97</v>
      </c>
      <c r="BM154" s="16" t="s">
        <v>291</v>
      </c>
    </row>
    <row r="155" spans="2:51" s="12" customFormat="1" ht="12">
      <c r="B155" s="232"/>
      <c r="C155" s="233"/>
      <c r="D155" s="234" t="s">
        <v>209</v>
      </c>
      <c r="E155" s="235" t="s">
        <v>1</v>
      </c>
      <c r="F155" s="236" t="s">
        <v>292</v>
      </c>
      <c r="G155" s="233"/>
      <c r="H155" s="237">
        <v>600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209</v>
      </c>
      <c r="AU155" s="243" t="s">
        <v>79</v>
      </c>
      <c r="AV155" s="12" t="s">
        <v>79</v>
      </c>
      <c r="AW155" s="12" t="s">
        <v>34</v>
      </c>
      <c r="AX155" s="12" t="s">
        <v>70</v>
      </c>
      <c r="AY155" s="243" t="s">
        <v>143</v>
      </c>
    </row>
    <row r="156" spans="2:51" s="14" customFormat="1" ht="12">
      <c r="B156" s="254"/>
      <c r="C156" s="255"/>
      <c r="D156" s="234" t="s">
        <v>209</v>
      </c>
      <c r="E156" s="256" t="s">
        <v>1</v>
      </c>
      <c r="F156" s="257" t="s">
        <v>216</v>
      </c>
      <c r="G156" s="255"/>
      <c r="H156" s="258">
        <v>600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209</v>
      </c>
      <c r="AU156" s="264" t="s">
        <v>79</v>
      </c>
      <c r="AV156" s="14" t="s">
        <v>97</v>
      </c>
      <c r="AW156" s="14" t="s">
        <v>34</v>
      </c>
      <c r="AX156" s="14" t="s">
        <v>77</v>
      </c>
      <c r="AY156" s="264" t="s">
        <v>143</v>
      </c>
    </row>
    <row r="157" spans="2:65" s="1" customFormat="1" ht="16.5" customHeight="1">
      <c r="B157" s="37"/>
      <c r="C157" s="265" t="s">
        <v>293</v>
      </c>
      <c r="D157" s="265" t="s">
        <v>294</v>
      </c>
      <c r="E157" s="266" t="s">
        <v>295</v>
      </c>
      <c r="F157" s="267" t="s">
        <v>296</v>
      </c>
      <c r="G157" s="268" t="s">
        <v>297</v>
      </c>
      <c r="H157" s="269">
        <v>9</v>
      </c>
      <c r="I157" s="270"/>
      <c r="J157" s="271">
        <f>ROUND(I157*H157,2)</f>
        <v>0</v>
      </c>
      <c r="K157" s="267" t="s">
        <v>1</v>
      </c>
      <c r="L157" s="272"/>
      <c r="M157" s="273" t="s">
        <v>1</v>
      </c>
      <c r="N157" s="274" t="s">
        <v>41</v>
      </c>
      <c r="O157" s="78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AR157" s="16" t="s">
        <v>177</v>
      </c>
      <c r="AT157" s="16" t="s">
        <v>294</v>
      </c>
      <c r="AU157" s="16" t="s">
        <v>79</v>
      </c>
      <c r="AY157" s="16" t="s">
        <v>143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77</v>
      </c>
      <c r="BK157" s="226">
        <f>ROUND(I157*H157,2)</f>
        <v>0</v>
      </c>
      <c r="BL157" s="16" t="s">
        <v>97</v>
      </c>
      <c r="BM157" s="16" t="s">
        <v>298</v>
      </c>
    </row>
    <row r="158" spans="2:51" s="12" customFormat="1" ht="12">
      <c r="B158" s="232"/>
      <c r="C158" s="233"/>
      <c r="D158" s="234" t="s">
        <v>209</v>
      </c>
      <c r="E158" s="235" t="s">
        <v>1</v>
      </c>
      <c r="F158" s="236" t="s">
        <v>299</v>
      </c>
      <c r="G158" s="233"/>
      <c r="H158" s="237">
        <v>9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209</v>
      </c>
      <c r="AU158" s="243" t="s">
        <v>79</v>
      </c>
      <c r="AV158" s="12" t="s">
        <v>79</v>
      </c>
      <c r="AW158" s="12" t="s">
        <v>34</v>
      </c>
      <c r="AX158" s="12" t="s">
        <v>70</v>
      </c>
      <c r="AY158" s="243" t="s">
        <v>143</v>
      </c>
    </row>
    <row r="159" spans="2:51" s="14" customFormat="1" ht="12">
      <c r="B159" s="254"/>
      <c r="C159" s="255"/>
      <c r="D159" s="234" t="s">
        <v>209</v>
      </c>
      <c r="E159" s="256" t="s">
        <v>1</v>
      </c>
      <c r="F159" s="257" t="s">
        <v>216</v>
      </c>
      <c r="G159" s="255"/>
      <c r="H159" s="258">
        <v>9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209</v>
      </c>
      <c r="AU159" s="264" t="s">
        <v>79</v>
      </c>
      <c r="AV159" s="14" t="s">
        <v>97</v>
      </c>
      <c r="AW159" s="14" t="s">
        <v>34</v>
      </c>
      <c r="AX159" s="14" t="s">
        <v>77</v>
      </c>
      <c r="AY159" s="264" t="s">
        <v>143</v>
      </c>
    </row>
    <row r="160" spans="2:65" s="1" customFormat="1" ht="16.5" customHeight="1">
      <c r="B160" s="37"/>
      <c r="C160" s="215" t="s">
        <v>7</v>
      </c>
      <c r="D160" s="215" t="s">
        <v>147</v>
      </c>
      <c r="E160" s="216" t="s">
        <v>300</v>
      </c>
      <c r="F160" s="217" t="s">
        <v>301</v>
      </c>
      <c r="G160" s="218" t="s">
        <v>206</v>
      </c>
      <c r="H160" s="219">
        <v>600</v>
      </c>
      <c r="I160" s="220"/>
      <c r="J160" s="221">
        <f>ROUND(I160*H160,2)</f>
        <v>0</v>
      </c>
      <c r="K160" s="217" t="s">
        <v>1</v>
      </c>
      <c r="L160" s="42"/>
      <c r="M160" s="222" t="s">
        <v>1</v>
      </c>
      <c r="N160" s="223" t="s">
        <v>41</v>
      </c>
      <c r="O160" s="7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16" t="s">
        <v>97</v>
      </c>
      <c r="AT160" s="16" t="s">
        <v>147</v>
      </c>
      <c r="AU160" s="16" t="s">
        <v>79</v>
      </c>
      <c r="AY160" s="16" t="s">
        <v>143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77</v>
      </c>
      <c r="BK160" s="226">
        <f>ROUND(I160*H160,2)</f>
        <v>0</v>
      </c>
      <c r="BL160" s="16" t="s">
        <v>97</v>
      </c>
      <c r="BM160" s="16" t="s">
        <v>302</v>
      </c>
    </row>
    <row r="161" spans="2:51" s="12" customFormat="1" ht="12">
      <c r="B161" s="232"/>
      <c r="C161" s="233"/>
      <c r="D161" s="234" t="s">
        <v>209</v>
      </c>
      <c r="E161" s="235" t="s">
        <v>1</v>
      </c>
      <c r="F161" s="236" t="s">
        <v>292</v>
      </c>
      <c r="G161" s="233"/>
      <c r="H161" s="237">
        <v>600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209</v>
      </c>
      <c r="AU161" s="243" t="s">
        <v>79</v>
      </c>
      <c r="AV161" s="12" t="s">
        <v>79</v>
      </c>
      <c r="AW161" s="12" t="s">
        <v>34</v>
      </c>
      <c r="AX161" s="12" t="s">
        <v>70</v>
      </c>
      <c r="AY161" s="243" t="s">
        <v>143</v>
      </c>
    </row>
    <row r="162" spans="2:51" s="13" customFormat="1" ht="12">
      <c r="B162" s="244"/>
      <c r="C162" s="245"/>
      <c r="D162" s="234" t="s">
        <v>209</v>
      </c>
      <c r="E162" s="246" t="s">
        <v>1</v>
      </c>
      <c r="F162" s="247" t="s">
        <v>215</v>
      </c>
      <c r="G162" s="245"/>
      <c r="H162" s="246" t="s">
        <v>1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209</v>
      </c>
      <c r="AU162" s="253" t="s">
        <v>79</v>
      </c>
      <c r="AV162" s="13" t="s">
        <v>77</v>
      </c>
      <c r="AW162" s="13" t="s">
        <v>34</v>
      </c>
      <c r="AX162" s="13" t="s">
        <v>70</v>
      </c>
      <c r="AY162" s="253" t="s">
        <v>143</v>
      </c>
    </row>
    <row r="163" spans="2:51" s="14" customFormat="1" ht="12">
      <c r="B163" s="254"/>
      <c r="C163" s="255"/>
      <c r="D163" s="234" t="s">
        <v>209</v>
      </c>
      <c r="E163" s="256" t="s">
        <v>1</v>
      </c>
      <c r="F163" s="257" t="s">
        <v>216</v>
      </c>
      <c r="G163" s="255"/>
      <c r="H163" s="258">
        <v>600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209</v>
      </c>
      <c r="AU163" s="264" t="s">
        <v>79</v>
      </c>
      <c r="AV163" s="14" t="s">
        <v>97</v>
      </c>
      <c r="AW163" s="14" t="s">
        <v>34</v>
      </c>
      <c r="AX163" s="14" t="s">
        <v>77</v>
      </c>
      <c r="AY163" s="264" t="s">
        <v>143</v>
      </c>
    </row>
    <row r="164" spans="2:65" s="1" customFormat="1" ht="16.5" customHeight="1">
      <c r="B164" s="37"/>
      <c r="C164" s="215" t="s">
        <v>303</v>
      </c>
      <c r="D164" s="215" t="s">
        <v>147</v>
      </c>
      <c r="E164" s="216" t="s">
        <v>304</v>
      </c>
      <c r="F164" s="217" t="s">
        <v>305</v>
      </c>
      <c r="G164" s="218" t="s">
        <v>206</v>
      </c>
      <c r="H164" s="219">
        <v>2411</v>
      </c>
      <c r="I164" s="220"/>
      <c r="J164" s="221">
        <f>ROUND(I164*H164,2)</f>
        <v>0</v>
      </c>
      <c r="K164" s="217" t="s">
        <v>1</v>
      </c>
      <c r="L164" s="42"/>
      <c r="M164" s="222" t="s">
        <v>1</v>
      </c>
      <c r="N164" s="223" t="s">
        <v>41</v>
      </c>
      <c r="O164" s="78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AR164" s="16" t="s">
        <v>97</v>
      </c>
      <c r="AT164" s="16" t="s">
        <v>147</v>
      </c>
      <c r="AU164" s="16" t="s">
        <v>79</v>
      </c>
      <c r="AY164" s="16" t="s">
        <v>143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97</v>
      </c>
      <c r="BM164" s="16" t="s">
        <v>306</v>
      </c>
    </row>
    <row r="165" spans="2:51" s="12" customFormat="1" ht="12">
      <c r="B165" s="232"/>
      <c r="C165" s="233"/>
      <c r="D165" s="234" t="s">
        <v>209</v>
      </c>
      <c r="E165" s="235" t="s">
        <v>1</v>
      </c>
      <c r="F165" s="236" t="s">
        <v>307</v>
      </c>
      <c r="G165" s="233"/>
      <c r="H165" s="237">
        <v>590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209</v>
      </c>
      <c r="AU165" s="243" t="s">
        <v>79</v>
      </c>
      <c r="AV165" s="12" t="s">
        <v>79</v>
      </c>
      <c r="AW165" s="12" t="s">
        <v>34</v>
      </c>
      <c r="AX165" s="12" t="s">
        <v>70</v>
      </c>
      <c r="AY165" s="243" t="s">
        <v>143</v>
      </c>
    </row>
    <row r="166" spans="2:51" s="12" customFormat="1" ht="12">
      <c r="B166" s="232"/>
      <c r="C166" s="233"/>
      <c r="D166" s="234" t="s">
        <v>209</v>
      </c>
      <c r="E166" s="235" t="s">
        <v>1</v>
      </c>
      <c r="F166" s="236" t="s">
        <v>308</v>
      </c>
      <c r="G166" s="233"/>
      <c r="H166" s="237">
        <v>710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209</v>
      </c>
      <c r="AU166" s="243" t="s">
        <v>79</v>
      </c>
      <c r="AV166" s="12" t="s">
        <v>79</v>
      </c>
      <c r="AW166" s="12" t="s">
        <v>34</v>
      </c>
      <c r="AX166" s="12" t="s">
        <v>70</v>
      </c>
      <c r="AY166" s="243" t="s">
        <v>143</v>
      </c>
    </row>
    <row r="167" spans="2:51" s="12" customFormat="1" ht="12">
      <c r="B167" s="232"/>
      <c r="C167" s="233"/>
      <c r="D167" s="234" t="s">
        <v>209</v>
      </c>
      <c r="E167" s="235" t="s">
        <v>1</v>
      </c>
      <c r="F167" s="236" t="s">
        <v>309</v>
      </c>
      <c r="G167" s="233"/>
      <c r="H167" s="237">
        <v>13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209</v>
      </c>
      <c r="AU167" s="243" t="s">
        <v>79</v>
      </c>
      <c r="AV167" s="12" t="s">
        <v>79</v>
      </c>
      <c r="AW167" s="12" t="s">
        <v>34</v>
      </c>
      <c r="AX167" s="12" t="s">
        <v>70</v>
      </c>
      <c r="AY167" s="243" t="s">
        <v>143</v>
      </c>
    </row>
    <row r="168" spans="2:51" s="12" customFormat="1" ht="12">
      <c r="B168" s="232"/>
      <c r="C168" s="233"/>
      <c r="D168" s="234" t="s">
        <v>209</v>
      </c>
      <c r="E168" s="235" t="s">
        <v>1</v>
      </c>
      <c r="F168" s="236" t="s">
        <v>310</v>
      </c>
      <c r="G168" s="233"/>
      <c r="H168" s="237">
        <v>84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209</v>
      </c>
      <c r="AU168" s="243" t="s">
        <v>79</v>
      </c>
      <c r="AV168" s="12" t="s">
        <v>79</v>
      </c>
      <c r="AW168" s="12" t="s">
        <v>34</v>
      </c>
      <c r="AX168" s="12" t="s">
        <v>70</v>
      </c>
      <c r="AY168" s="243" t="s">
        <v>143</v>
      </c>
    </row>
    <row r="169" spans="2:51" s="12" customFormat="1" ht="12">
      <c r="B169" s="232"/>
      <c r="C169" s="233"/>
      <c r="D169" s="234" t="s">
        <v>209</v>
      </c>
      <c r="E169" s="235" t="s">
        <v>1</v>
      </c>
      <c r="F169" s="236" t="s">
        <v>311</v>
      </c>
      <c r="G169" s="233"/>
      <c r="H169" s="237">
        <v>960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209</v>
      </c>
      <c r="AU169" s="243" t="s">
        <v>79</v>
      </c>
      <c r="AV169" s="12" t="s">
        <v>79</v>
      </c>
      <c r="AW169" s="12" t="s">
        <v>34</v>
      </c>
      <c r="AX169" s="12" t="s">
        <v>70</v>
      </c>
      <c r="AY169" s="243" t="s">
        <v>143</v>
      </c>
    </row>
    <row r="170" spans="2:51" s="12" customFormat="1" ht="12">
      <c r="B170" s="232"/>
      <c r="C170" s="233"/>
      <c r="D170" s="234" t="s">
        <v>209</v>
      </c>
      <c r="E170" s="235" t="s">
        <v>1</v>
      </c>
      <c r="F170" s="236" t="s">
        <v>312</v>
      </c>
      <c r="G170" s="233"/>
      <c r="H170" s="237">
        <v>54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209</v>
      </c>
      <c r="AU170" s="243" t="s">
        <v>79</v>
      </c>
      <c r="AV170" s="12" t="s">
        <v>79</v>
      </c>
      <c r="AW170" s="12" t="s">
        <v>34</v>
      </c>
      <c r="AX170" s="12" t="s">
        <v>70</v>
      </c>
      <c r="AY170" s="243" t="s">
        <v>143</v>
      </c>
    </row>
    <row r="171" spans="2:51" s="13" customFormat="1" ht="12">
      <c r="B171" s="244"/>
      <c r="C171" s="245"/>
      <c r="D171" s="234" t="s">
        <v>209</v>
      </c>
      <c r="E171" s="246" t="s">
        <v>1</v>
      </c>
      <c r="F171" s="247" t="s">
        <v>215</v>
      </c>
      <c r="G171" s="245"/>
      <c r="H171" s="246" t="s">
        <v>1</v>
      </c>
      <c r="I171" s="248"/>
      <c r="J171" s="245"/>
      <c r="K171" s="245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209</v>
      </c>
      <c r="AU171" s="253" t="s">
        <v>79</v>
      </c>
      <c r="AV171" s="13" t="s">
        <v>77</v>
      </c>
      <c r="AW171" s="13" t="s">
        <v>34</v>
      </c>
      <c r="AX171" s="13" t="s">
        <v>70</v>
      </c>
      <c r="AY171" s="253" t="s">
        <v>143</v>
      </c>
    </row>
    <row r="172" spans="2:51" s="14" customFormat="1" ht="12">
      <c r="B172" s="254"/>
      <c r="C172" s="255"/>
      <c r="D172" s="234" t="s">
        <v>209</v>
      </c>
      <c r="E172" s="256" t="s">
        <v>1</v>
      </c>
      <c r="F172" s="257" t="s">
        <v>216</v>
      </c>
      <c r="G172" s="255"/>
      <c r="H172" s="258">
        <v>2411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209</v>
      </c>
      <c r="AU172" s="264" t="s">
        <v>79</v>
      </c>
      <c r="AV172" s="14" t="s">
        <v>97</v>
      </c>
      <c r="AW172" s="14" t="s">
        <v>34</v>
      </c>
      <c r="AX172" s="14" t="s">
        <v>77</v>
      </c>
      <c r="AY172" s="264" t="s">
        <v>143</v>
      </c>
    </row>
    <row r="173" spans="2:65" s="1" customFormat="1" ht="16.5" customHeight="1">
      <c r="B173" s="37"/>
      <c r="C173" s="215" t="s">
        <v>313</v>
      </c>
      <c r="D173" s="215" t="s">
        <v>147</v>
      </c>
      <c r="E173" s="216" t="s">
        <v>314</v>
      </c>
      <c r="F173" s="217" t="s">
        <v>315</v>
      </c>
      <c r="G173" s="218" t="s">
        <v>206</v>
      </c>
      <c r="H173" s="219">
        <v>600</v>
      </c>
      <c r="I173" s="220"/>
      <c r="J173" s="221">
        <f>ROUND(I173*H173,2)</f>
        <v>0</v>
      </c>
      <c r="K173" s="217" t="s">
        <v>1</v>
      </c>
      <c r="L173" s="42"/>
      <c r="M173" s="222" t="s">
        <v>1</v>
      </c>
      <c r="N173" s="223" t="s">
        <v>41</v>
      </c>
      <c r="O173" s="78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AR173" s="16" t="s">
        <v>97</v>
      </c>
      <c r="AT173" s="16" t="s">
        <v>147</v>
      </c>
      <c r="AU173" s="16" t="s">
        <v>79</v>
      </c>
      <c r="AY173" s="16" t="s">
        <v>143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6" t="s">
        <v>77</v>
      </c>
      <c r="BK173" s="226">
        <f>ROUND(I173*H173,2)</f>
        <v>0</v>
      </c>
      <c r="BL173" s="16" t="s">
        <v>97</v>
      </c>
      <c r="BM173" s="16" t="s">
        <v>316</v>
      </c>
    </row>
    <row r="174" spans="2:51" s="12" customFormat="1" ht="12">
      <c r="B174" s="232"/>
      <c r="C174" s="233"/>
      <c r="D174" s="234" t="s">
        <v>209</v>
      </c>
      <c r="E174" s="235" t="s">
        <v>1</v>
      </c>
      <c r="F174" s="236" t="s">
        <v>292</v>
      </c>
      <c r="G174" s="233"/>
      <c r="H174" s="237">
        <v>600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209</v>
      </c>
      <c r="AU174" s="243" t="s">
        <v>79</v>
      </c>
      <c r="AV174" s="12" t="s">
        <v>79</v>
      </c>
      <c r="AW174" s="12" t="s">
        <v>34</v>
      </c>
      <c r="AX174" s="12" t="s">
        <v>70</v>
      </c>
      <c r="AY174" s="243" t="s">
        <v>143</v>
      </c>
    </row>
    <row r="175" spans="2:51" s="13" customFormat="1" ht="12">
      <c r="B175" s="244"/>
      <c r="C175" s="245"/>
      <c r="D175" s="234" t="s">
        <v>209</v>
      </c>
      <c r="E175" s="246" t="s">
        <v>1</v>
      </c>
      <c r="F175" s="247" t="s">
        <v>215</v>
      </c>
      <c r="G175" s="245"/>
      <c r="H175" s="246" t="s">
        <v>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209</v>
      </c>
      <c r="AU175" s="253" t="s">
        <v>79</v>
      </c>
      <c r="AV175" s="13" t="s">
        <v>77</v>
      </c>
      <c r="AW175" s="13" t="s">
        <v>34</v>
      </c>
      <c r="AX175" s="13" t="s">
        <v>70</v>
      </c>
      <c r="AY175" s="253" t="s">
        <v>143</v>
      </c>
    </row>
    <row r="176" spans="2:51" s="14" customFormat="1" ht="12">
      <c r="B176" s="254"/>
      <c r="C176" s="255"/>
      <c r="D176" s="234" t="s">
        <v>209</v>
      </c>
      <c r="E176" s="256" t="s">
        <v>1</v>
      </c>
      <c r="F176" s="257" t="s">
        <v>216</v>
      </c>
      <c r="G176" s="255"/>
      <c r="H176" s="258">
        <v>600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209</v>
      </c>
      <c r="AU176" s="264" t="s">
        <v>79</v>
      </c>
      <c r="AV176" s="14" t="s">
        <v>97</v>
      </c>
      <c r="AW176" s="14" t="s">
        <v>34</v>
      </c>
      <c r="AX176" s="14" t="s">
        <v>77</v>
      </c>
      <c r="AY176" s="264" t="s">
        <v>143</v>
      </c>
    </row>
    <row r="177" spans="2:65" s="1" customFormat="1" ht="16.5" customHeight="1">
      <c r="B177" s="37"/>
      <c r="C177" s="265" t="s">
        <v>317</v>
      </c>
      <c r="D177" s="265" t="s">
        <v>294</v>
      </c>
      <c r="E177" s="266" t="s">
        <v>318</v>
      </c>
      <c r="F177" s="267" t="s">
        <v>319</v>
      </c>
      <c r="G177" s="268" t="s">
        <v>248</v>
      </c>
      <c r="H177" s="269">
        <v>60</v>
      </c>
      <c r="I177" s="270"/>
      <c r="J177" s="271">
        <f>ROUND(I177*H177,2)</f>
        <v>0</v>
      </c>
      <c r="K177" s="267" t="s">
        <v>1</v>
      </c>
      <c r="L177" s="272"/>
      <c r="M177" s="273" t="s">
        <v>1</v>
      </c>
      <c r="N177" s="274" t="s">
        <v>41</v>
      </c>
      <c r="O177" s="78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AR177" s="16" t="s">
        <v>177</v>
      </c>
      <c r="AT177" s="16" t="s">
        <v>294</v>
      </c>
      <c r="AU177" s="16" t="s">
        <v>79</v>
      </c>
      <c r="AY177" s="16" t="s">
        <v>143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77</v>
      </c>
      <c r="BK177" s="226">
        <f>ROUND(I177*H177,2)</f>
        <v>0</v>
      </c>
      <c r="BL177" s="16" t="s">
        <v>97</v>
      </c>
      <c r="BM177" s="16" t="s">
        <v>320</v>
      </c>
    </row>
    <row r="178" spans="2:51" s="12" customFormat="1" ht="12">
      <c r="B178" s="232"/>
      <c r="C178" s="233"/>
      <c r="D178" s="234" t="s">
        <v>209</v>
      </c>
      <c r="E178" s="235" t="s">
        <v>1</v>
      </c>
      <c r="F178" s="236" t="s">
        <v>321</v>
      </c>
      <c r="G178" s="233"/>
      <c r="H178" s="237">
        <v>60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209</v>
      </c>
      <c r="AU178" s="243" t="s">
        <v>79</v>
      </c>
      <c r="AV178" s="12" t="s">
        <v>79</v>
      </c>
      <c r="AW178" s="12" t="s">
        <v>34</v>
      </c>
      <c r="AX178" s="12" t="s">
        <v>70</v>
      </c>
      <c r="AY178" s="243" t="s">
        <v>143</v>
      </c>
    </row>
    <row r="179" spans="2:51" s="14" customFormat="1" ht="12">
      <c r="B179" s="254"/>
      <c r="C179" s="255"/>
      <c r="D179" s="234" t="s">
        <v>209</v>
      </c>
      <c r="E179" s="256" t="s">
        <v>1</v>
      </c>
      <c r="F179" s="257" t="s">
        <v>216</v>
      </c>
      <c r="G179" s="255"/>
      <c r="H179" s="258">
        <v>60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209</v>
      </c>
      <c r="AU179" s="264" t="s">
        <v>79</v>
      </c>
      <c r="AV179" s="14" t="s">
        <v>97</v>
      </c>
      <c r="AW179" s="14" t="s">
        <v>34</v>
      </c>
      <c r="AX179" s="14" t="s">
        <v>77</v>
      </c>
      <c r="AY179" s="264" t="s">
        <v>143</v>
      </c>
    </row>
    <row r="180" spans="2:65" s="1" customFormat="1" ht="16.5" customHeight="1">
      <c r="B180" s="37"/>
      <c r="C180" s="215" t="s">
        <v>322</v>
      </c>
      <c r="D180" s="215" t="s">
        <v>147</v>
      </c>
      <c r="E180" s="216" t="s">
        <v>323</v>
      </c>
      <c r="F180" s="217" t="s">
        <v>324</v>
      </c>
      <c r="G180" s="218" t="s">
        <v>150</v>
      </c>
      <c r="H180" s="219">
        <v>12</v>
      </c>
      <c r="I180" s="220"/>
      <c r="J180" s="221">
        <f>ROUND(I180*H180,2)</f>
        <v>0</v>
      </c>
      <c r="K180" s="217" t="s">
        <v>1</v>
      </c>
      <c r="L180" s="42"/>
      <c r="M180" s="222" t="s">
        <v>1</v>
      </c>
      <c r="N180" s="223" t="s">
        <v>41</v>
      </c>
      <c r="O180" s="78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16" t="s">
        <v>97</v>
      </c>
      <c r="AT180" s="16" t="s">
        <v>147</v>
      </c>
      <c r="AU180" s="16" t="s">
        <v>79</v>
      </c>
      <c r="AY180" s="16" t="s">
        <v>143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77</v>
      </c>
      <c r="BK180" s="226">
        <f>ROUND(I180*H180,2)</f>
        <v>0</v>
      </c>
      <c r="BL180" s="16" t="s">
        <v>97</v>
      </c>
      <c r="BM180" s="16" t="s">
        <v>325</v>
      </c>
    </row>
    <row r="181" spans="2:65" s="1" customFormat="1" ht="16.5" customHeight="1">
      <c r="B181" s="37"/>
      <c r="C181" s="265" t="s">
        <v>326</v>
      </c>
      <c r="D181" s="265" t="s">
        <v>294</v>
      </c>
      <c r="E181" s="266" t="s">
        <v>327</v>
      </c>
      <c r="F181" s="267" t="s">
        <v>328</v>
      </c>
      <c r="G181" s="268" t="s">
        <v>248</v>
      </c>
      <c r="H181" s="269">
        <v>0.047</v>
      </c>
      <c r="I181" s="270"/>
      <c r="J181" s="271">
        <f>ROUND(I181*H181,2)</f>
        <v>0</v>
      </c>
      <c r="K181" s="267" t="s">
        <v>1</v>
      </c>
      <c r="L181" s="272"/>
      <c r="M181" s="273" t="s">
        <v>1</v>
      </c>
      <c r="N181" s="274" t="s">
        <v>41</v>
      </c>
      <c r="O181" s="78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AR181" s="16" t="s">
        <v>177</v>
      </c>
      <c r="AT181" s="16" t="s">
        <v>294</v>
      </c>
      <c r="AU181" s="16" t="s">
        <v>79</v>
      </c>
      <c r="AY181" s="16" t="s">
        <v>143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77</v>
      </c>
      <c r="BK181" s="226">
        <f>ROUND(I181*H181,2)</f>
        <v>0</v>
      </c>
      <c r="BL181" s="16" t="s">
        <v>97</v>
      </c>
      <c r="BM181" s="16" t="s">
        <v>329</v>
      </c>
    </row>
    <row r="182" spans="2:65" s="1" customFormat="1" ht="16.5" customHeight="1">
      <c r="B182" s="37"/>
      <c r="C182" s="215" t="s">
        <v>330</v>
      </c>
      <c r="D182" s="215" t="s">
        <v>147</v>
      </c>
      <c r="E182" s="216" t="s">
        <v>331</v>
      </c>
      <c r="F182" s="217" t="s">
        <v>332</v>
      </c>
      <c r="G182" s="218" t="s">
        <v>150</v>
      </c>
      <c r="H182" s="219">
        <v>12</v>
      </c>
      <c r="I182" s="220"/>
      <c r="J182" s="221">
        <f>ROUND(I182*H182,2)</f>
        <v>0</v>
      </c>
      <c r="K182" s="217" t="s">
        <v>1</v>
      </c>
      <c r="L182" s="42"/>
      <c r="M182" s="222" t="s">
        <v>1</v>
      </c>
      <c r="N182" s="223" t="s">
        <v>41</v>
      </c>
      <c r="O182" s="78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AR182" s="16" t="s">
        <v>97</v>
      </c>
      <c r="AT182" s="16" t="s">
        <v>147</v>
      </c>
      <c r="AU182" s="16" t="s">
        <v>79</v>
      </c>
      <c r="AY182" s="16" t="s">
        <v>143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77</v>
      </c>
      <c r="BK182" s="226">
        <f>ROUND(I182*H182,2)</f>
        <v>0</v>
      </c>
      <c r="BL182" s="16" t="s">
        <v>97</v>
      </c>
      <c r="BM182" s="16" t="s">
        <v>333</v>
      </c>
    </row>
    <row r="183" spans="2:65" s="1" customFormat="1" ht="16.5" customHeight="1">
      <c r="B183" s="37"/>
      <c r="C183" s="265" t="s">
        <v>334</v>
      </c>
      <c r="D183" s="265" t="s">
        <v>294</v>
      </c>
      <c r="E183" s="266" t="s">
        <v>335</v>
      </c>
      <c r="F183" s="267" t="s">
        <v>336</v>
      </c>
      <c r="G183" s="268" t="s">
        <v>150</v>
      </c>
      <c r="H183" s="269">
        <v>12</v>
      </c>
      <c r="I183" s="270"/>
      <c r="J183" s="271">
        <f>ROUND(I183*H183,2)</f>
        <v>0</v>
      </c>
      <c r="K183" s="267" t="s">
        <v>1</v>
      </c>
      <c r="L183" s="272"/>
      <c r="M183" s="273" t="s">
        <v>1</v>
      </c>
      <c r="N183" s="274" t="s">
        <v>41</v>
      </c>
      <c r="O183" s="78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AR183" s="16" t="s">
        <v>177</v>
      </c>
      <c r="AT183" s="16" t="s">
        <v>294</v>
      </c>
      <c r="AU183" s="16" t="s">
        <v>79</v>
      </c>
      <c r="AY183" s="16" t="s">
        <v>143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77</v>
      </c>
      <c r="BK183" s="226">
        <f>ROUND(I183*H183,2)</f>
        <v>0</v>
      </c>
      <c r="BL183" s="16" t="s">
        <v>97</v>
      </c>
      <c r="BM183" s="16" t="s">
        <v>337</v>
      </c>
    </row>
    <row r="184" spans="2:65" s="1" customFormat="1" ht="16.5" customHeight="1">
      <c r="B184" s="37"/>
      <c r="C184" s="215" t="s">
        <v>338</v>
      </c>
      <c r="D184" s="215" t="s">
        <v>147</v>
      </c>
      <c r="E184" s="216" t="s">
        <v>339</v>
      </c>
      <c r="F184" s="217" t="s">
        <v>340</v>
      </c>
      <c r="G184" s="218" t="s">
        <v>150</v>
      </c>
      <c r="H184" s="219">
        <v>12</v>
      </c>
      <c r="I184" s="220"/>
      <c r="J184" s="221">
        <f>ROUND(I184*H184,2)</f>
        <v>0</v>
      </c>
      <c r="K184" s="217" t="s">
        <v>1</v>
      </c>
      <c r="L184" s="42"/>
      <c r="M184" s="222" t="s">
        <v>1</v>
      </c>
      <c r="N184" s="223" t="s">
        <v>41</v>
      </c>
      <c r="O184" s="78"/>
      <c r="P184" s="224">
        <f>O184*H184</f>
        <v>0</v>
      </c>
      <c r="Q184" s="224">
        <v>5.2E-05</v>
      </c>
      <c r="R184" s="224">
        <f>Q184*H184</f>
        <v>0.000624</v>
      </c>
      <c r="S184" s="224">
        <v>0</v>
      </c>
      <c r="T184" s="225">
        <f>S184*H184</f>
        <v>0</v>
      </c>
      <c r="AR184" s="16" t="s">
        <v>97</v>
      </c>
      <c r="AT184" s="16" t="s">
        <v>147</v>
      </c>
      <c r="AU184" s="16" t="s">
        <v>79</v>
      </c>
      <c r="AY184" s="16" t="s">
        <v>143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77</v>
      </c>
      <c r="BK184" s="226">
        <f>ROUND(I184*H184,2)</f>
        <v>0</v>
      </c>
      <c r="BL184" s="16" t="s">
        <v>97</v>
      </c>
      <c r="BM184" s="16" t="s">
        <v>341</v>
      </c>
    </row>
    <row r="185" spans="2:65" s="1" customFormat="1" ht="16.5" customHeight="1">
      <c r="B185" s="37"/>
      <c r="C185" s="265" t="s">
        <v>85</v>
      </c>
      <c r="D185" s="265" t="s">
        <v>294</v>
      </c>
      <c r="E185" s="266" t="s">
        <v>342</v>
      </c>
      <c r="F185" s="267" t="s">
        <v>343</v>
      </c>
      <c r="G185" s="268" t="s">
        <v>248</v>
      </c>
      <c r="H185" s="269">
        <v>0.36</v>
      </c>
      <c r="I185" s="270"/>
      <c r="J185" s="271">
        <f>ROUND(I185*H185,2)</f>
        <v>0</v>
      </c>
      <c r="K185" s="267" t="s">
        <v>1</v>
      </c>
      <c r="L185" s="272"/>
      <c r="M185" s="273" t="s">
        <v>1</v>
      </c>
      <c r="N185" s="274" t="s">
        <v>41</v>
      </c>
      <c r="O185" s="78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16" t="s">
        <v>177</v>
      </c>
      <c r="AT185" s="16" t="s">
        <v>294</v>
      </c>
      <c r="AU185" s="16" t="s">
        <v>79</v>
      </c>
      <c r="AY185" s="16" t="s">
        <v>143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77</v>
      </c>
      <c r="BK185" s="226">
        <f>ROUND(I185*H185,2)</f>
        <v>0</v>
      </c>
      <c r="BL185" s="16" t="s">
        <v>97</v>
      </c>
      <c r="BM185" s="16" t="s">
        <v>344</v>
      </c>
    </row>
    <row r="186" spans="2:51" s="12" customFormat="1" ht="12">
      <c r="B186" s="232"/>
      <c r="C186" s="233"/>
      <c r="D186" s="234" t="s">
        <v>209</v>
      </c>
      <c r="E186" s="235" t="s">
        <v>1</v>
      </c>
      <c r="F186" s="236" t="s">
        <v>345</v>
      </c>
      <c r="G186" s="233"/>
      <c r="H186" s="237">
        <v>0.36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209</v>
      </c>
      <c r="AU186" s="243" t="s">
        <v>79</v>
      </c>
      <c r="AV186" s="12" t="s">
        <v>79</v>
      </c>
      <c r="AW186" s="12" t="s">
        <v>34</v>
      </c>
      <c r="AX186" s="12" t="s">
        <v>70</v>
      </c>
      <c r="AY186" s="243" t="s">
        <v>143</v>
      </c>
    </row>
    <row r="187" spans="2:51" s="14" customFormat="1" ht="12">
      <c r="B187" s="254"/>
      <c r="C187" s="255"/>
      <c r="D187" s="234" t="s">
        <v>209</v>
      </c>
      <c r="E187" s="256" t="s">
        <v>1</v>
      </c>
      <c r="F187" s="257" t="s">
        <v>216</v>
      </c>
      <c r="G187" s="255"/>
      <c r="H187" s="258">
        <v>0.36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209</v>
      </c>
      <c r="AU187" s="264" t="s">
        <v>79</v>
      </c>
      <c r="AV187" s="14" t="s">
        <v>97</v>
      </c>
      <c r="AW187" s="14" t="s">
        <v>34</v>
      </c>
      <c r="AX187" s="14" t="s">
        <v>77</v>
      </c>
      <c r="AY187" s="264" t="s">
        <v>143</v>
      </c>
    </row>
    <row r="188" spans="2:65" s="1" customFormat="1" ht="16.5" customHeight="1">
      <c r="B188" s="37"/>
      <c r="C188" s="215" t="s">
        <v>346</v>
      </c>
      <c r="D188" s="215" t="s">
        <v>147</v>
      </c>
      <c r="E188" s="216" t="s">
        <v>347</v>
      </c>
      <c r="F188" s="217" t="s">
        <v>348</v>
      </c>
      <c r="G188" s="218" t="s">
        <v>150</v>
      </c>
      <c r="H188" s="219">
        <v>12</v>
      </c>
      <c r="I188" s="220"/>
      <c r="J188" s="221">
        <f>ROUND(I188*H188,2)</f>
        <v>0</v>
      </c>
      <c r="K188" s="217" t="s">
        <v>1</v>
      </c>
      <c r="L188" s="42"/>
      <c r="M188" s="222" t="s">
        <v>1</v>
      </c>
      <c r="N188" s="223" t="s">
        <v>41</v>
      </c>
      <c r="O188" s="78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AR188" s="16" t="s">
        <v>97</v>
      </c>
      <c r="AT188" s="16" t="s">
        <v>147</v>
      </c>
      <c r="AU188" s="16" t="s">
        <v>79</v>
      </c>
      <c r="AY188" s="16" t="s">
        <v>143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77</v>
      </c>
      <c r="BK188" s="226">
        <f>ROUND(I188*H188,2)</f>
        <v>0</v>
      </c>
      <c r="BL188" s="16" t="s">
        <v>97</v>
      </c>
      <c r="BM188" s="16" t="s">
        <v>349</v>
      </c>
    </row>
    <row r="189" spans="2:65" s="1" customFormat="1" ht="16.5" customHeight="1">
      <c r="B189" s="37"/>
      <c r="C189" s="265" t="s">
        <v>350</v>
      </c>
      <c r="D189" s="265" t="s">
        <v>294</v>
      </c>
      <c r="E189" s="266" t="s">
        <v>351</v>
      </c>
      <c r="F189" s="267" t="s">
        <v>352</v>
      </c>
      <c r="G189" s="268" t="s">
        <v>285</v>
      </c>
      <c r="H189" s="269">
        <v>0.002</v>
      </c>
      <c r="I189" s="270"/>
      <c r="J189" s="271">
        <f>ROUND(I189*H189,2)</f>
        <v>0</v>
      </c>
      <c r="K189" s="267" t="s">
        <v>1</v>
      </c>
      <c r="L189" s="272"/>
      <c r="M189" s="273" t="s">
        <v>1</v>
      </c>
      <c r="N189" s="274" t="s">
        <v>41</v>
      </c>
      <c r="O189" s="78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AR189" s="16" t="s">
        <v>177</v>
      </c>
      <c r="AT189" s="16" t="s">
        <v>294</v>
      </c>
      <c r="AU189" s="16" t="s">
        <v>79</v>
      </c>
      <c r="AY189" s="16" t="s">
        <v>143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77</v>
      </c>
      <c r="BK189" s="226">
        <f>ROUND(I189*H189,2)</f>
        <v>0</v>
      </c>
      <c r="BL189" s="16" t="s">
        <v>97</v>
      </c>
      <c r="BM189" s="16" t="s">
        <v>353</v>
      </c>
    </row>
    <row r="190" spans="2:65" s="1" customFormat="1" ht="16.5" customHeight="1">
      <c r="B190" s="37"/>
      <c r="C190" s="215" t="s">
        <v>354</v>
      </c>
      <c r="D190" s="215" t="s">
        <v>147</v>
      </c>
      <c r="E190" s="216" t="s">
        <v>355</v>
      </c>
      <c r="F190" s="217" t="s">
        <v>356</v>
      </c>
      <c r="G190" s="218" t="s">
        <v>206</v>
      </c>
      <c r="H190" s="219">
        <v>24</v>
      </c>
      <c r="I190" s="220"/>
      <c r="J190" s="221">
        <f>ROUND(I190*H190,2)</f>
        <v>0</v>
      </c>
      <c r="K190" s="217" t="s">
        <v>1</v>
      </c>
      <c r="L190" s="42"/>
      <c r="M190" s="222" t="s">
        <v>1</v>
      </c>
      <c r="N190" s="223" t="s">
        <v>41</v>
      </c>
      <c r="O190" s="78"/>
      <c r="P190" s="224">
        <f>O190*H190</f>
        <v>0</v>
      </c>
      <c r="Q190" s="224">
        <v>0.00036</v>
      </c>
      <c r="R190" s="224">
        <f>Q190*H190</f>
        <v>0.00864</v>
      </c>
      <c r="S190" s="224">
        <v>0</v>
      </c>
      <c r="T190" s="225">
        <f>S190*H190</f>
        <v>0</v>
      </c>
      <c r="AR190" s="16" t="s">
        <v>97</v>
      </c>
      <c r="AT190" s="16" t="s">
        <v>147</v>
      </c>
      <c r="AU190" s="16" t="s">
        <v>79</v>
      </c>
      <c r="AY190" s="16" t="s">
        <v>143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77</v>
      </c>
      <c r="BK190" s="226">
        <f>ROUND(I190*H190,2)</f>
        <v>0</v>
      </c>
      <c r="BL190" s="16" t="s">
        <v>97</v>
      </c>
      <c r="BM190" s="16" t="s">
        <v>357</v>
      </c>
    </row>
    <row r="191" spans="2:51" s="12" customFormat="1" ht="12">
      <c r="B191" s="232"/>
      <c r="C191" s="233"/>
      <c r="D191" s="234" t="s">
        <v>209</v>
      </c>
      <c r="E191" s="235" t="s">
        <v>1</v>
      </c>
      <c r="F191" s="236" t="s">
        <v>358</v>
      </c>
      <c r="G191" s="233"/>
      <c r="H191" s="237">
        <v>24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209</v>
      </c>
      <c r="AU191" s="243" t="s">
        <v>79</v>
      </c>
      <c r="AV191" s="12" t="s">
        <v>79</v>
      </c>
      <c r="AW191" s="12" t="s">
        <v>34</v>
      </c>
      <c r="AX191" s="12" t="s">
        <v>70</v>
      </c>
      <c r="AY191" s="243" t="s">
        <v>143</v>
      </c>
    </row>
    <row r="192" spans="2:51" s="14" customFormat="1" ht="12">
      <c r="B192" s="254"/>
      <c r="C192" s="255"/>
      <c r="D192" s="234" t="s">
        <v>209</v>
      </c>
      <c r="E192" s="256" t="s">
        <v>1</v>
      </c>
      <c r="F192" s="257" t="s">
        <v>216</v>
      </c>
      <c r="G192" s="255"/>
      <c r="H192" s="258">
        <v>24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209</v>
      </c>
      <c r="AU192" s="264" t="s">
        <v>79</v>
      </c>
      <c r="AV192" s="14" t="s">
        <v>97</v>
      </c>
      <c r="AW192" s="14" t="s">
        <v>34</v>
      </c>
      <c r="AX192" s="14" t="s">
        <v>77</v>
      </c>
      <c r="AY192" s="264" t="s">
        <v>143</v>
      </c>
    </row>
    <row r="193" spans="2:63" s="11" customFormat="1" ht="22.8" customHeight="1">
      <c r="B193" s="199"/>
      <c r="C193" s="200"/>
      <c r="D193" s="201" t="s">
        <v>69</v>
      </c>
      <c r="E193" s="213" t="s">
        <v>79</v>
      </c>
      <c r="F193" s="213" t="s">
        <v>359</v>
      </c>
      <c r="G193" s="200"/>
      <c r="H193" s="200"/>
      <c r="I193" s="203"/>
      <c r="J193" s="214">
        <f>BK193</f>
        <v>0</v>
      </c>
      <c r="K193" s="200"/>
      <c r="L193" s="205"/>
      <c r="M193" s="206"/>
      <c r="N193" s="207"/>
      <c r="O193" s="207"/>
      <c r="P193" s="208">
        <f>SUM(P194:P205)</f>
        <v>0</v>
      </c>
      <c r="Q193" s="207"/>
      <c r="R193" s="208">
        <f>SUM(R194:R205)</f>
        <v>24.860751072000003</v>
      </c>
      <c r="S193" s="207"/>
      <c r="T193" s="209">
        <f>SUM(T194:T205)</f>
        <v>0</v>
      </c>
      <c r="AR193" s="210" t="s">
        <v>77</v>
      </c>
      <c r="AT193" s="211" t="s">
        <v>69</v>
      </c>
      <c r="AU193" s="211" t="s">
        <v>77</v>
      </c>
      <c r="AY193" s="210" t="s">
        <v>143</v>
      </c>
      <c r="BK193" s="212">
        <f>SUM(BK194:BK205)</f>
        <v>0</v>
      </c>
    </row>
    <row r="194" spans="2:65" s="1" customFormat="1" ht="16.5" customHeight="1">
      <c r="B194" s="37"/>
      <c r="C194" s="215" t="s">
        <v>360</v>
      </c>
      <c r="D194" s="215" t="s">
        <v>147</v>
      </c>
      <c r="E194" s="216" t="s">
        <v>361</v>
      </c>
      <c r="F194" s="217" t="s">
        <v>362</v>
      </c>
      <c r="G194" s="218" t="s">
        <v>248</v>
      </c>
      <c r="H194" s="219">
        <v>14.88</v>
      </c>
      <c r="I194" s="220"/>
      <c r="J194" s="221">
        <f>ROUND(I194*H194,2)</f>
        <v>0</v>
      </c>
      <c r="K194" s="217" t="s">
        <v>1</v>
      </c>
      <c r="L194" s="42"/>
      <c r="M194" s="222" t="s">
        <v>1</v>
      </c>
      <c r="N194" s="223" t="s">
        <v>41</v>
      </c>
      <c r="O194" s="78"/>
      <c r="P194" s="224">
        <f>O194*H194</f>
        <v>0</v>
      </c>
      <c r="Q194" s="224">
        <v>1.665</v>
      </c>
      <c r="R194" s="224">
        <f>Q194*H194</f>
        <v>24.7752</v>
      </c>
      <c r="S194" s="224">
        <v>0</v>
      </c>
      <c r="T194" s="225">
        <f>S194*H194</f>
        <v>0</v>
      </c>
      <c r="AR194" s="16" t="s">
        <v>97</v>
      </c>
      <c r="AT194" s="16" t="s">
        <v>147</v>
      </c>
      <c r="AU194" s="16" t="s">
        <v>79</v>
      </c>
      <c r="AY194" s="16" t="s">
        <v>143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6" t="s">
        <v>77</v>
      </c>
      <c r="BK194" s="226">
        <f>ROUND(I194*H194,2)</f>
        <v>0</v>
      </c>
      <c r="BL194" s="16" t="s">
        <v>97</v>
      </c>
      <c r="BM194" s="16" t="s">
        <v>363</v>
      </c>
    </row>
    <row r="195" spans="2:51" s="12" customFormat="1" ht="12">
      <c r="B195" s="232"/>
      <c r="C195" s="233"/>
      <c r="D195" s="234" t="s">
        <v>209</v>
      </c>
      <c r="E195" s="235" t="s">
        <v>1</v>
      </c>
      <c r="F195" s="236" t="s">
        <v>262</v>
      </c>
      <c r="G195" s="233"/>
      <c r="H195" s="237">
        <v>14.879999999999999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209</v>
      </c>
      <c r="AU195" s="243" t="s">
        <v>79</v>
      </c>
      <c r="AV195" s="12" t="s">
        <v>79</v>
      </c>
      <c r="AW195" s="12" t="s">
        <v>34</v>
      </c>
      <c r="AX195" s="12" t="s">
        <v>70</v>
      </c>
      <c r="AY195" s="243" t="s">
        <v>143</v>
      </c>
    </row>
    <row r="196" spans="2:51" s="14" customFormat="1" ht="12">
      <c r="B196" s="254"/>
      <c r="C196" s="255"/>
      <c r="D196" s="234" t="s">
        <v>209</v>
      </c>
      <c r="E196" s="256" t="s">
        <v>1</v>
      </c>
      <c r="F196" s="257" t="s">
        <v>216</v>
      </c>
      <c r="G196" s="255"/>
      <c r="H196" s="258">
        <v>14.879999999999999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209</v>
      </c>
      <c r="AU196" s="264" t="s">
        <v>79</v>
      </c>
      <c r="AV196" s="14" t="s">
        <v>97</v>
      </c>
      <c r="AW196" s="14" t="s">
        <v>34</v>
      </c>
      <c r="AX196" s="14" t="s">
        <v>77</v>
      </c>
      <c r="AY196" s="264" t="s">
        <v>143</v>
      </c>
    </row>
    <row r="197" spans="2:65" s="1" customFormat="1" ht="16.5" customHeight="1">
      <c r="B197" s="37"/>
      <c r="C197" s="215" t="s">
        <v>364</v>
      </c>
      <c r="D197" s="215" t="s">
        <v>147</v>
      </c>
      <c r="E197" s="216" t="s">
        <v>365</v>
      </c>
      <c r="F197" s="217" t="s">
        <v>366</v>
      </c>
      <c r="G197" s="218" t="s">
        <v>206</v>
      </c>
      <c r="H197" s="219">
        <v>148.8</v>
      </c>
      <c r="I197" s="220"/>
      <c r="J197" s="221">
        <f>ROUND(I197*H197,2)</f>
        <v>0</v>
      </c>
      <c r="K197" s="217" t="s">
        <v>1</v>
      </c>
      <c r="L197" s="42"/>
      <c r="M197" s="222" t="s">
        <v>1</v>
      </c>
      <c r="N197" s="223" t="s">
        <v>41</v>
      </c>
      <c r="O197" s="78"/>
      <c r="P197" s="224">
        <f>O197*H197</f>
        <v>0</v>
      </c>
      <c r="Q197" s="224">
        <v>0.00016694</v>
      </c>
      <c r="R197" s="224">
        <f>Q197*H197</f>
        <v>0.024840672</v>
      </c>
      <c r="S197" s="224">
        <v>0</v>
      </c>
      <c r="T197" s="225">
        <f>S197*H197</f>
        <v>0</v>
      </c>
      <c r="AR197" s="16" t="s">
        <v>97</v>
      </c>
      <c r="AT197" s="16" t="s">
        <v>147</v>
      </c>
      <c r="AU197" s="16" t="s">
        <v>79</v>
      </c>
      <c r="AY197" s="16" t="s">
        <v>143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77</v>
      </c>
      <c r="BK197" s="226">
        <f>ROUND(I197*H197,2)</f>
        <v>0</v>
      </c>
      <c r="BL197" s="16" t="s">
        <v>97</v>
      </c>
      <c r="BM197" s="16" t="s">
        <v>367</v>
      </c>
    </row>
    <row r="198" spans="2:51" s="12" customFormat="1" ht="12">
      <c r="B198" s="232"/>
      <c r="C198" s="233"/>
      <c r="D198" s="234" t="s">
        <v>209</v>
      </c>
      <c r="E198" s="235" t="s">
        <v>1</v>
      </c>
      <c r="F198" s="236" t="s">
        <v>368</v>
      </c>
      <c r="G198" s="233"/>
      <c r="H198" s="237">
        <v>148.79999999999998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209</v>
      </c>
      <c r="AU198" s="243" t="s">
        <v>79</v>
      </c>
      <c r="AV198" s="12" t="s">
        <v>79</v>
      </c>
      <c r="AW198" s="12" t="s">
        <v>34</v>
      </c>
      <c r="AX198" s="12" t="s">
        <v>70</v>
      </c>
      <c r="AY198" s="243" t="s">
        <v>143</v>
      </c>
    </row>
    <row r="199" spans="2:51" s="14" customFormat="1" ht="12">
      <c r="B199" s="254"/>
      <c r="C199" s="255"/>
      <c r="D199" s="234" t="s">
        <v>209</v>
      </c>
      <c r="E199" s="256" t="s">
        <v>1</v>
      </c>
      <c r="F199" s="257" t="s">
        <v>216</v>
      </c>
      <c r="G199" s="255"/>
      <c r="H199" s="258">
        <v>148.79999999999998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209</v>
      </c>
      <c r="AU199" s="264" t="s">
        <v>79</v>
      </c>
      <c r="AV199" s="14" t="s">
        <v>97</v>
      </c>
      <c r="AW199" s="14" t="s">
        <v>34</v>
      </c>
      <c r="AX199" s="14" t="s">
        <v>77</v>
      </c>
      <c r="AY199" s="264" t="s">
        <v>143</v>
      </c>
    </row>
    <row r="200" spans="2:65" s="1" customFormat="1" ht="16.5" customHeight="1">
      <c r="B200" s="37"/>
      <c r="C200" s="265" t="s">
        <v>88</v>
      </c>
      <c r="D200" s="265" t="s">
        <v>294</v>
      </c>
      <c r="E200" s="266" t="s">
        <v>369</v>
      </c>
      <c r="F200" s="267" t="s">
        <v>370</v>
      </c>
      <c r="G200" s="268" t="s">
        <v>206</v>
      </c>
      <c r="H200" s="269">
        <v>163.68</v>
      </c>
      <c r="I200" s="270"/>
      <c r="J200" s="271">
        <f>ROUND(I200*H200,2)</f>
        <v>0</v>
      </c>
      <c r="K200" s="267" t="s">
        <v>1</v>
      </c>
      <c r="L200" s="272"/>
      <c r="M200" s="273" t="s">
        <v>1</v>
      </c>
      <c r="N200" s="274" t="s">
        <v>41</v>
      </c>
      <c r="O200" s="78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AR200" s="16" t="s">
        <v>177</v>
      </c>
      <c r="AT200" s="16" t="s">
        <v>294</v>
      </c>
      <c r="AU200" s="16" t="s">
        <v>79</v>
      </c>
      <c r="AY200" s="16" t="s">
        <v>143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6" t="s">
        <v>77</v>
      </c>
      <c r="BK200" s="226">
        <f>ROUND(I200*H200,2)</f>
        <v>0</v>
      </c>
      <c r="BL200" s="16" t="s">
        <v>97</v>
      </c>
      <c r="BM200" s="16" t="s">
        <v>371</v>
      </c>
    </row>
    <row r="201" spans="2:51" s="12" customFormat="1" ht="12">
      <c r="B201" s="232"/>
      <c r="C201" s="233"/>
      <c r="D201" s="234" t="s">
        <v>209</v>
      </c>
      <c r="E201" s="235" t="s">
        <v>1</v>
      </c>
      <c r="F201" s="236" t="s">
        <v>372</v>
      </c>
      <c r="G201" s="233"/>
      <c r="H201" s="237">
        <v>163.68000000000004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209</v>
      </c>
      <c r="AU201" s="243" t="s">
        <v>79</v>
      </c>
      <c r="AV201" s="12" t="s">
        <v>79</v>
      </c>
      <c r="AW201" s="12" t="s">
        <v>34</v>
      </c>
      <c r="AX201" s="12" t="s">
        <v>70</v>
      </c>
      <c r="AY201" s="243" t="s">
        <v>143</v>
      </c>
    </row>
    <row r="202" spans="2:51" s="14" customFormat="1" ht="12">
      <c r="B202" s="254"/>
      <c r="C202" s="255"/>
      <c r="D202" s="234" t="s">
        <v>209</v>
      </c>
      <c r="E202" s="256" t="s">
        <v>1</v>
      </c>
      <c r="F202" s="257" t="s">
        <v>216</v>
      </c>
      <c r="G202" s="255"/>
      <c r="H202" s="258">
        <v>163.68000000000004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209</v>
      </c>
      <c r="AU202" s="264" t="s">
        <v>79</v>
      </c>
      <c r="AV202" s="14" t="s">
        <v>97</v>
      </c>
      <c r="AW202" s="14" t="s">
        <v>34</v>
      </c>
      <c r="AX202" s="14" t="s">
        <v>77</v>
      </c>
      <c r="AY202" s="264" t="s">
        <v>143</v>
      </c>
    </row>
    <row r="203" spans="2:65" s="1" customFormat="1" ht="16.5" customHeight="1">
      <c r="B203" s="37"/>
      <c r="C203" s="215" t="s">
        <v>373</v>
      </c>
      <c r="D203" s="215" t="s">
        <v>147</v>
      </c>
      <c r="E203" s="216" t="s">
        <v>374</v>
      </c>
      <c r="F203" s="217" t="s">
        <v>375</v>
      </c>
      <c r="G203" s="218" t="s">
        <v>236</v>
      </c>
      <c r="H203" s="219">
        <v>124</v>
      </c>
      <c r="I203" s="220"/>
      <c r="J203" s="221">
        <f>ROUND(I203*H203,2)</f>
        <v>0</v>
      </c>
      <c r="K203" s="217" t="s">
        <v>1</v>
      </c>
      <c r="L203" s="42"/>
      <c r="M203" s="222" t="s">
        <v>1</v>
      </c>
      <c r="N203" s="223" t="s">
        <v>41</v>
      </c>
      <c r="O203" s="78"/>
      <c r="P203" s="224">
        <f>O203*H203</f>
        <v>0</v>
      </c>
      <c r="Q203" s="224">
        <v>0.0004896</v>
      </c>
      <c r="R203" s="224">
        <f>Q203*H203</f>
        <v>0.0607104</v>
      </c>
      <c r="S203" s="224">
        <v>0</v>
      </c>
      <c r="T203" s="225">
        <f>S203*H203</f>
        <v>0</v>
      </c>
      <c r="AR203" s="16" t="s">
        <v>97</v>
      </c>
      <c r="AT203" s="16" t="s">
        <v>147</v>
      </c>
      <c r="AU203" s="16" t="s">
        <v>79</v>
      </c>
      <c r="AY203" s="16" t="s">
        <v>143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77</v>
      </c>
      <c r="BK203" s="226">
        <f>ROUND(I203*H203,2)</f>
        <v>0</v>
      </c>
      <c r="BL203" s="16" t="s">
        <v>97</v>
      </c>
      <c r="BM203" s="16" t="s">
        <v>376</v>
      </c>
    </row>
    <row r="204" spans="2:51" s="12" customFormat="1" ht="12">
      <c r="B204" s="232"/>
      <c r="C204" s="233"/>
      <c r="D204" s="234" t="s">
        <v>209</v>
      </c>
      <c r="E204" s="235" t="s">
        <v>1</v>
      </c>
      <c r="F204" s="236" t="s">
        <v>377</v>
      </c>
      <c r="G204" s="233"/>
      <c r="H204" s="237">
        <v>124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209</v>
      </c>
      <c r="AU204" s="243" t="s">
        <v>79</v>
      </c>
      <c r="AV204" s="12" t="s">
        <v>79</v>
      </c>
      <c r="AW204" s="12" t="s">
        <v>34</v>
      </c>
      <c r="AX204" s="12" t="s">
        <v>70</v>
      </c>
      <c r="AY204" s="243" t="s">
        <v>143</v>
      </c>
    </row>
    <row r="205" spans="2:51" s="14" customFormat="1" ht="12">
      <c r="B205" s="254"/>
      <c r="C205" s="255"/>
      <c r="D205" s="234" t="s">
        <v>209</v>
      </c>
      <c r="E205" s="256" t="s">
        <v>1</v>
      </c>
      <c r="F205" s="257" t="s">
        <v>216</v>
      </c>
      <c r="G205" s="255"/>
      <c r="H205" s="258">
        <v>124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209</v>
      </c>
      <c r="AU205" s="264" t="s">
        <v>79</v>
      </c>
      <c r="AV205" s="14" t="s">
        <v>97</v>
      </c>
      <c r="AW205" s="14" t="s">
        <v>34</v>
      </c>
      <c r="AX205" s="14" t="s">
        <v>77</v>
      </c>
      <c r="AY205" s="264" t="s">
        <v>143</v>
      </c>
    </row>
    <row r="206" spans="2:63" s="11" customFormat="1" ht="22.8" customHeight="1">
      <c r="B206" s="199"/>
      <c r="C206" s="200"/>
      <c r="D206" s="201" t="s">
        <v>69</v>
      </c>
      <c r="E206" s="213" t="s">
        <v>146</v>
      </c>
      <c r="F206" s="213" t="s">
        <v>378</v>
      </c>
      <c r="G206" s="200"/>
      <c r="H206" s="200"/>
      <c r="I206" s="203"/>
      <c r="J206" s="214">
        <f>BK206</f>
        <v>0</v>
      </c>
      <c r="K206" s="200"/>
      <c r="L206" s="205"/>
      <c r="M206" s="206"/>
      <c r="N206" s="207"/>
      <c r="O206" s="207"/>
      <c r="P206" s="208">
        <f>SUM(P207:P280)</f>
        <v>0</v>
      </c>
      <c r="Q206" s="207"/>
      <c r="R206" s="208">
        <f>SUM(R207:R280)</f>
        <v>1498.5358700000002</v>
      </c>
      <c r="S206" s="207"/>
      <c r="T206" s="209">
        <f>SUM(T207:T280)</f>
        <v>0</v>
      </c>
      <c r="AR206" s="210" t="s">
        <v>77</v>
      </c>
      <c r="AT206" s="211" t="s">
        <v>69</v>
      </c>
      <c r="AU206" s="211" t="s">
        <v>77</v>
      </c>
      <c r="AY206" s="210" t="s">
        <v>143</v>
      </c>
      <c r="BK206" s="212">
        <f>SUM(BK207:BK280)</f>
        <v>0</v>
      </c>
    </row>
    <row r="207" spans="2:65" s="1" customFormat="1" ht="16.5" customHeight="1">
      <c r="B207" s="37"/>
      <c r="C207" s="215" t="s">
        <v>91</v>
      </c>
      <c r="D207" s="215" t="s">
        <v>147</v>
      </c>
      <c r="E207" s="216" t="s">
        <v>379</v>
      </c>
      <c r="F207" s="217" t="s">
        <v>380</v>
      </c>
      <c r="G207" s="218" t="s">
        <v>206</v>
      </c>
      <c r="H207" s="219">
        <v>1397</v>
      </c>
      <c r="I207" s="220"/>
      <c r="J207" s="221">
        <f>ROUND(I207*H207,2)</f>
        <v>0</v>
      </c>
      <c r="K207" s="217" t="s">
        <v>381</v>
      </c>
      <c r="L207" s="42"/>
      <c r="M207" s="222" t="s">
        <v>1</v>
      </c>
      <c r="N207" s="223" t="s">
        <v>41</v>
      </c>
      <c r="O207" s="78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AR207" s="16" t="s">
        <v>97</v>
      </c>
      <c r="AT207" s="16" t="s">
        <v>147</v>
      </c>
      <c r="AU207" s="16" t="s">
        <v>79</v>
      </c>
      <c r="AY207" s="16" t="s">
        <v>143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6" t="s">
        <v>77</v>
      </c>
      <c r="BK207" s="226">
        <f>ROUND(I207*H207,2)</f>
        <v>0</v>
      </c>
      <c r="BL207" s="16" t="s">
        <v>97</v>
      </c>
      <c r="BM207" s="16" t="s">
        <v>382</v>
      </c>
    </row>
    <row r="208" spans="2:51" s="12" customFormat="1" ht="12">
      <c r="B208" s="232"/>
      <c r="C208" s="233"/>
      <c r="D208" s="234" t="s">
        <v>209</v>
      </c>
      <c r="E208" s="235" t="s">
        <v>1</v>
      </c>
      <c r="F208" s="236" t="s">
        <v>383</v>
      </c>
      <c r="G208" s="233"/>
      <c r="H208" s="237">
        <v>590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209</v>
      </c>
      <c r="AU208" s="243" t="s">
        <v>79</v>
      </c>
      <c r="AV208" s="12" t="s">
        <v>79</v>
      </c>
      <c r="AW208" s="12" t="s">
        <v>34</v>
      </c>
      <c r="AX208" s="12" t="s">
        <v>70</v>
      </c>
      <c r="AY208" s="243" t="s">
        <v>143</v>
      </c>
    </row>
    <row r="209" spans="2:51" s="12" customFormat="1" ht="12">
      <c r="B209" s="232"/>
      <c r="C209" s="233"/>
      <c r="D209" s="234" t="s">
        <v>209</v>
      </c>
      <c r="E209" s="235" t="s">
        <v>1</v>
      </c>
      <c r="F209" s="236" t="s">
        <v>384</v>
      </c>
      <c r="G209" s="233"/>
      <c r="H209" s="237">
        <v>710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209</v>
      </c>
      <c r="AU209" s="243" t="s">
        <v>79</v>
      </c>
      <c r="AV209" s="12" t="s">
        <v>79</v>
      </c>
      <c r="AW209" s="12" t="s">
        <v>34</v>
      </c>
      <c r="AX209" s="12" t="s">
        <v>70</v>
      </c>
      <c r="AY209" s="243" t="s">
        <v>143</v>
      </c>
    </row>
    <row r="210" spans="2:51" s="12" customFormat="1" ht="12">
      <c r="B210" s="232"/>
      <c r="C210" s="233"/>
      <c r="D210" s="234" t="s">
        <v>209</v>
      </c>
      <c r="E210" s="235" t="s">
        <v>1</v>
      </c>
      <c r="F210" s="236" t="s">
        <v>385</v>
      </c>
      <c r="G210" s="233"/>
      <c r="H210" s="237">
        <v>13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209</v>
      </c>
      <c r="AU210" s="243" t="s">
        <v>79</v>
      </c>
      <c r="AV210" s="12" t="s">
        <v>79</v>
      </c>
      <c r="AW210" s="12" t="s">
        <v>34</v>
      </c>
      <c r="AX210" s="12" t="s">
        <v>70</v>
      </c>
      <c r="AY210" s="243" t="s">
        <v>143</v>
      </c>
    </row>
    <row r="211" spans="2:51" s="12" customFormat="1" ht="12">
      <c r="B211" s="232"/>
      <c r="C211" s="233"/>
      <c r="D211" s="234" t="s">
        <v>209</v>
      </c>
      <c r="E211" s="235" t="s">
        <v>1</v>
      </c>
      <c r="F211" s="236" t="s">
        <v>386</v>
      </c>
      <c r="G211" s="233"/>
      <c r="H211" s="237">
        <v>84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209</v>
      </c>
      <c r="AU211" s="243" t="s">
        <v>79</v>
      </c>
      <c r="AV211" s="12" t="s">
        <v>79</v>
      </c>
      <c r="AW211" s="12" t="s">
        <v>34</v>
      </c>
      <c r="AX211" s="12" t="s">
        <v>70</v>
      </c>
      <c r="AY211" s="243" t="s">
        <v>143</v>
      </c>
    </row>
    <row r="212" spans="2:65" s="1" customFormat="1" ht="16.5" customHeight="1">
      <c r="B212" s="37"/>
      <c r="C212" s="215" t="s">
        <v>94</v>
      </c>
      <c r="D212" s="215" t="s">
        <v>147</v>
      </c>
      <c r="E212" s="216" t="s">
        <v>387</v>
      </c>
      <c r="F212" s="217" t="s">
        <v>388</v>
      </c>
      <c r="G212" s="218" t="s">
        <v>206</v>
      </c>
      <c r="H212" s="219">
        <v>1397</v>
      </c>
      <c r="I212" s="220"/>
      <c r="J212" s="221">
        <f>ROUND(I212*H212,2)</f>
        <v>0</v>
      </c>
      <c r="K212" s="217" t="s">
        <v>381</v>
      </c>
      <c r="L212" s="42"/>
      <c r="M212" s="222" t="s">
        <v>1</v>
      </c>
      <c r="N212" s="223" t="s">
        <v>41</v>
      </c>
      <c r="O212" s="78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AR212" s="16" t="s">
        <v>97</v>
      </c>
      <c r="AT212" s="16" t="s">
        <v>147</v>
      </c>
      <c r="AU212" s="16" t="s">
        <v>79</v>
      </c>
      <c r="AY212" s="16" t="s">
        <v>143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77</v>
      </c>
      <c r="BK212" s="226">
        <f>ROUND(I212*H212,2)</f>
        <v>0</v>
      </c>
      <c r="BL212" s="16" t="s">
        <v>97</v>
      </c>
      <c r="BM212" s="16" t="s">
        <v>389</v>
      </c>
    </row>
    <row r="213" spans="2:51" s="12" customFormat="1" ht="12">
      <c r="B213" s="232"/>
      <c r="C213" s="233"/>
      <c r="D213" s="234" t="s">
        <v>209</v>
      </c>
      <c r="E213" s="235" t="s">
        <v>1</v>
      </c>
      <c r="F213" s="236" t="s">
        <v>383</v>
      </c>
      <c r="G213" s="233"/>
      <c r="H213" s="237">
        <v>590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209</v>
      </c>
      <c r="AU213" s="243" t="s">
        <v>79</v>
      </c>
      <c r="AV213" s="12" t="s">
        <v>79</v>
      </c>
      <c r="AW213" s="12" t="s">
        <v>34</v>
      </c>
      <c r="AX213" s="12" t="s">
        <v>70</v>
      </c>
      <c r="AY213" s="243" t="s">
        <v>143</v>
      </c>
    </row>
    <row r="214" spans="2:51" s="12" customFormat="1" ht="12">
      <c r="B214" s="232"/>
      <c r="C214" s="233"/>
      <c r="D214" s="234" t="s">
        <v>209</v>
      </c>
      <c r="E214" s="235" t="s">
        <v>1</v>
      </c>
      <c r="F214" s="236" t="s">
        <v>384</v>
      </c>
      <c r="G214" s="233"/>
      <c r="H214" s="237">
        <v>710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209</v>
      </c>
      <c r="AU214" s="243" t="s">
        <v>79</v>
      </c>
      <c r="AV214" s="12" t="s">
        <v>79</v>
      </c>
      <c r="AW214" s="12" t="s">
        <v>34</v>
      </c>
      <c r="AX214" s="12" t="s">
        <v>70</v>
      </c>
      <c r="AY214" s="243" t="s">
        <v>143</v>
      </c>
    </row>
    <row r="215" spans="2:51" s="12" customFormat="1" ht="12">
      <c r="B215" s="232"/>
      <c r="C215" s="233"/>
      <c r="D215" s="234" t="s">
        <v>209</v>
      </c>
      <c r="E215" s="235" t="s">
        <v>1</v>
      </c>
      <c r="F215" s="236" t="s">
        <v>385</v>
      </c>
      <c r="G215" s="233"/>
      <c r="H215" s="237">
        <v>13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209</v>
      </c>
      <c r="AU215" s="243" t="s">
        <v>79</v>
      </c>
      <c r="AV215" s="12" t="s">
        <v>79</v>
      </c>
      <c r="AW215" s="12" t="s">
        <v>34</v>
      </c>
      <c r="AX215" s="12" t="s">
        <v>70</v>
      </c>
      <c r="AY215" s="243" t="s">
        <v>143</v>
      </c>
    </row>
    <row r="216" spans="2:51" s="12" customFormat="1" ht="12">
      <c r="B216" s="232"/>
      <c r="C216" s="233"/>
      <c r="D216" s="234" t="s">
        <v>209</v>
      </c>
      <c r="E216" s="235" t="s">
        <v>1</v>
      </c>
      <c r="F216" s="236" t="s">
        <v>386</v>
      </c>
      <c r="G216" s="233"/>
      <c r="H216" s="237">
        <v>84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209</v>
      </c>
      <c r="AU216" s="243" t="s">
        <v>79</v>
      </c>
      <c r="AV216" s="12" t="s">
        <v>79</v>
      </c>
      <c r="AW216" s="12" t="s">
        <v>34</v>
      </c>
      <c r="AX216" s="12" t="s">
        <v>70</v>
      </c>
      <c r="AY216" s="243" t="s">
        <v>143</v>
      </c>
    </row>
    <row r="217" spans="2:65" s="1" customFormat="1" ht="16.5" customHeight="1">
      <c r="B217" s="37"/>
      <c r="C217" s="215" t="s">
        <v>103</v>
      </c>
      <c r="D217" s="215" t="s">
        <v>147</v>
      </c>
      <c r="E217" s="216" t="s">
        <v>390</v>
      </c>
      <c r="F217" s="217" t="s">
        <v>391</v>
      </c>
      <c r="G217" s="218" t="s">
        <v>206</v>
      </c>
      <c r="H217" s="219">
        <v>1397</v>
      </c>
      <c r="I217" s="220"/>
      <c r="J217" s="221">
        <f>ROUND(I217*H217,2)</f>
        <v>0</v>
      </c>
      <c r="K217" s="217" t="s">
        <v>1</v>
      </c>
      <c r="L217" s="42"/>
      <c r="M217" s="222" t="s">
        <v>1</v>
      </c>
      <c r="N217" s="223" t="s">
        <v>41</v>
      </c>
      <c r="O217" s="78"/>
      <c r="P217" s="224">
        <f>O217*H217</f>
        <v>0</v>
      </c>
      <c r="Q217" s="224">
        <v>0.27994</v>
      </c>
      <c r="R217" s="224">
        <f>Q217*H217</f>
        <v>391.07618</v>
      </c>
      <c r="S217" s="224">
        <v>0</v>
      </c>
      <c r="T217" s="225">
        <f>S217*H217</f>
        <v>0</v>
      </c>
      <c r="AR217" s="16" t="s">
        <v>97</v>
      </c>
      <c r="AT217" s="16" t="s">
        <v>147</v>
      </c>
      <c r="AU217" s="16" t="s">
        <v>79</v>
      </c>
      <c r="AY217" s="16" t="s">
        <v>143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77</v>
      </c>
      <c r="BK217" s="226">
        <f>ROUND(I217*H217,2)</f>
        <v>0</v>
      </c>
      <c r="BL217" s="16" t="s">
        <v>97</v>
      </c>
      <c r="BM217" s="16" t="s">
        <v>392</v>
      </c>
    </row>
    <row r="218" spans="2:51" s="12" customFormat="1" ht="12">
      <c r="B218" s="232"/>
      <c r="C218" s="233"/>
      <c r="D218" s="234" t="s">
        <v>209</v>
      </c>
      <c r="E218" s="235" t="s">
        <v>1</v>
      </c>
      <c r="F218" s="236" t="s">
        <v>307</v>
      </c>
      <c r="G218" s="233"/>
      <c r="H218" s="237">
        <v>590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209</v>
      </c>
      <c r="AU218" s="243" t="s">
        <v>79</v>
      </c>
      <c r="AV218" s="12" t="s">
        <v>79</v>
      </c>
      <c r="AW218" s="12" t="s">
        <v>34</v>
      </c>
      <c r="AX218" s="12" t="s">
        <v>70</v>
      </c>
      <c r="AY218" s="243" t="s">
        <v>143</v>
      </c>
    </row>
    <row r="219" spans="2:51" s="12" customFormat="1" ht="12">
      <c r="B219" s="232"/>
      <c r="C219" s="233"/>
      <c r="D219" s="234" t="s">
        <v>209</v>
      </c>
      <c r="E219" s="235" t="s">
        <v>1</v>
      </c>
      <c r="F219" s="236" t="s">
        <v>308</v>
      </c>
      <c r="G219" s="233"/>
      <c r="H219" s="237">
        <v>710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209</v>
      </c>
      <c r="AU219" s="243" t="s">
        <v>79</v>
      </c>
      <c r="AV219" s="12" t="s">
        <v>79</v>
      </c>
      <c r="AW219" s="12" t="s">
        <v>34</v>
      </c>
      <c r="AX219" s="12" t="s">
        <v>70</v>
      </c>
      <c r="AY219" s="243" t="s">
        <v>143</v>
      </c>
    </row>
    <row r="220" spans="2:51" s="12" customFormat="1" ht="12">
      <c r="B220" s="232"/>
      <c r="C220" s="233"/>
      <c r="D220" s="234" t="s">
        <v>209</v>
      </c>
      <c r="E220" s="235" t="s">
        <v>1</v>
      </c>
      <c r="F220" s="236" t="s">
        <v>309</v>
      </c>
      <c r="G220" s="233"/>
      <c r="H220" s="237">
        <v>13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209</v>
      </c>
      <c r="AU220" s="243" t="s">
        <v>79</v>
      </c>
      <c r="AV220" s="12" t="s">
        <v>79</v>
      </c>
      <c r="AW220" s="12" t="s">
        <v>34</v>
      </c>
      <c r="AX220" s="12" t="s">
        <v>70</v>
      </c>
      <c r="AY220" s="243" t="s">
        <v>143</v>
      </c>
    </row>
    <row r="221" spans="2:51" s="12" customFormat="1" ht="12">
      <c r="B221" s="232"/>
      <c r="C221" s="233"/>
      <c r="D221" s="234" t="s">
        <v>209</v>
      </c>
      <c r="E221" s="235" t="s">
        <v>1</v>
      </c>
      <c r="F221" s="236" t="s">
        <v>310</v>
      </c>
      <c r="G221" s="233"/>
      <c r="H221" s="237">
        <v>84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209</v>
      </c>
      <c r="AU221" s="243" t="s">
        <v>79</v>
      </c>
      <c r="AV221" s="12" t="s">
        <v>79</v>
      </c>
      <c r="AW221" s="12" t="s">
        <v>34</v>
      </c>
      <c r="AX221" s="12" t="s">
        <v>70</v>
      </c>
      <c r="AY221" s="243" t="s">
        <v>143</v>
      </c>
    </row>
    <row r="222" spans="2:51" s="13" customFormat="1" ht="12">
      <c r="B222" s="244"/>
      <c r="C222" s="245"/>
      <c r="D222" s="234" t="s">
        <v>209</v>
      </c>
      <c r="E222" s="246" t="s">
        <v>1</v>
      </c>
      <c r="F222" s="247" t="s">
        <v>215</v>
      </c>
      <c r="G222" s="245"/>
      <c r="H222" s="246" t="s">
        <v>1</v>
      </c>
      <c r="I222" s="248"/>
      <c r="J222" s="245"/>
      <c r="K222" s="245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209</v>
      </c>
      <c r="AU222" s="253" t="s">
        <v>79</v>
      </c>
      <c r="AV222" s="13" t="s">
        <v>77</v>
      </c>
      <c r="AW222" s="13" t="s">
        <v>34</v>
      </c>
      <c r="AX222" s="13" t="s">
        <v>70</v>
      </c>
      <c r="AY222" s="253" t="s">
        <v>143</v>
      </c>
    </row>
    <row r="223" spans="2:51" s="14" customFormat="1" ht="12">
      <c r="B223" s="254"/>
      <c r="C223" s="255"/>
      <c r="D223" s="234" t="s">
        <v>209</v>
      </c>
      <c r="E223" s="256" t="s">
        <v>1</v>
      </c>
      <c r="F223" s="257" t="s">
        <v>216</v>
      </c>
      <c r="G223" s="255"/>
      <c r="H223" s="258">
        <v>1397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209</v>
      </c>
      <c r="AU223" s="264" t="s">
        <v>79</v>
      </c>
      <c r="AV223" s="14" t="s">
        <v>97</v>
      </c>
      <c r="AW223" s="14" t="s">
        <v>34</v>
      </c>
      <c r="AX223" s="14" t="s">
        <v>77</v>
      </c>
      <c r="AY223" s="264" t="s">
        <v>143</v>
      </c>
    </row>
    <row r="224" spans="2:65" s="1" customFormat="1" ht="16.5" customHeight="1">
      <c r="B224" s="37"/>
      <c r="C224" s="215" t="s">
        <v>393</v>
      </c>
      <c r="D224" s="215" t="s">
        <v>147</v>
      </c>
      <c r="E224" s="216" t="s">
        <v>394</v>
      </c>
      <c r="F224" s="217" t="s">
        <v>395</v>
      </c>
      <c r="G224" s="218" t="s">
        <v>206</v>
      </c>
      <c r="H224" s="219">
        <v>2411</v>
      </c>
      <c r="I224" s="220"/>
      <c r="J224" s="221">
        <f>ROUND(I224*H224,2)</f>
        <v>0</v>
      </c>
      <c r="K224" s="217" t="s">
        <v>1</v>
      </c>
      <c r="L224" s="42"/>
      <c r="M224" s="222" t="s">
        <v>1</v>
      </c>
      <c r="N224" s="223" t="s">
        <v>41</v>
      </c>
      <c r="O224" s="78"/>
      <c r="P224" s="224">
        <f>O224*H224</f>
        <v>0</v>
      </c>
      <c r="Q224" s="224">
        <v>0.378</v>
      </c>
      <c r="R224" s="224">
        <f>Q224*H224</f>
        <v>911.3580000000001</v>
      </c>
      <c r="S224" s="224">
        <v>0</v>
      </c>
      <c r="T224" s="225">
        <f>S224*H224</f>
        <v>0</v>
      </c>
      <c r="AR224" s="16" t="s">
        <v>97</v>
      </c>
      <c r="AT224" s="16" t="s">
        <v>147</v>
      </c>
      <c r="AU224" s="16" t="s">
        <v>79</v>
      </c>
      <c r="AY224" s="16" t="s">
        <v>143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6" t="s">
        <v>77</v>
      </c>
      <c r="BK224" s="226">
        <f>ROUND(I224*H224,2)</f>
        <v>0</v>
      </c>
      <c r="BL224" s="16" t="s">
        <v>97</v>
      </c>
      <c r="BM224" s="16" t="s">
        <v>396</v>
      </c>
    </row>
    <row r="225" spans="2:51" s="12" customFormat="1" ht="12">
      <c r="B225" s="232"/>
      <c r="C225" s="233"/>
      <c r="D225" s="234" t="s">
        <v>209</v>
      </c>
      <c r="E225" s="235" t="s">
        <v>1</v>
      </c>
      <c r="F225" s="236" t="s">
        <v>307</v>
      </c>
      <c r="G225" s="233"/>
      <c r="H225" s="237">
        <v>590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209</v>
      </c>
      <c r="AU225" s="243" t="s">
        <v>79</v>
      </c>
      <c r="AV225" s="12" t="s">
        <v>79</v>
      </c>
      <c r="AW225" s="12" t="s">
        <v>34</v>
      </c>
      <c r="AX225" s="12" t="s">
        <v>70</v>
      </c>
      <c r="AY225" s="243" t="s">
        <v>143</v>
      </c>
    </row>
    <row r="226" spans="2:51" s="12" customFormat="1" ht="12">
      <c r="B226" s="232"/>
      <c r="C226" s="233"/>
      <c r="D226" s="234" t="s">
        <v>209</v>
      </c>
      <c r="E226" s="235" t="s">
        <v>1</v>
      </c>
      <c r="F226" s="236" t="s">
        <v>308</v>
      </c>
      <c r="G226" s="233"/>
      <c r="H226" s="237">
        <v>710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209</v>
      </c>
      <c r="AU226" s="243" t="s">
        <v>79</v>
      </c>
      <c r="AV226" s="12" t="s">
        <v>79</v>
      </c>
      <c r="AW226" s="12" t="s">
        <v>34</v>
      </c>
      <c r="AX226" s="12" t="s">
        <v>70</v>
      </c>
      <c r="AY226" s="243" t="s">
        <v>143</v>
      </c>
    </row>
    <row r="227" spans="2:51" s="12" customFormat="1" ht="12">
      <c r="B227" s="232"/>
      <c r="C227" s="233"/>
      <c r="D227" s="234" t="s">
        <v>209</v>
      </c>
      <c r="E227" s="235" t="s">
        <v>1</v>
      </c>
      <c r="F227" s="236" t="s">
        <v>309</v>
      </c>
      <c r="G227" s="233"/>
      <c r="H227" s="237">
        <v>13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209</v>
      </c>
      <c r="AU227" s="243" t="s">
        <v>79</v>
      </c>
      <c r="AV227" s="12" t="s">
        <v>79</v>
      </c>
      <c r="AW227" s="12" t="s">
        <v>34</v>
      </c>
      <c r="AX227" s="12" t="s">
        <v>70</v>
      </c>
      <c r="AY227" s="243" t="s">
        <v>143</v>
      </c>
    </row>
    <row r="228" spans="2:51" s="12" customFormat="1" ht="12">
      <c r="B228" s="232"/>
      <c r="C228" s="233"/>
      <c r="D228" s="234" t="s">
        <v>209</v>
      </c>
      <c r="E228" s="235" t="s">
        <v>1</v>
      </c>
      <c r="F228" s="236" t="s">
        <v>310</v>
      </c>
      <c r="G228" s="233"/>
      <c r="H228" s="237">
        <v>84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209</v>
      </c>
      <c r="AU228" s="243" t="s">
        <v>79</v>
      </c>
      <c r="AV228" s="12" t="s">
        <v>79</v>
      </c>
      <c r="AW228" s="12" t="s">
        <v>34</v>
      </c>
      <c r="AX228" s="12" t="s">
        <v>70</v>
      </c>
      <c r="AY228" s="243" t="s">
        <v>143</v>
      </c>
    </row>
    <row r="229" spans="2:51" s="12" customFormat="1" ht="12">
      <c r="B229" s="232"/>
      <c r="C229" s="233"/>
      <c r="D229" s="234" t="s">
        <v>209</v>
      </c>
      <c r="E229" s="235" t="s">
        <v>1</v>
      </c>
      <c r="F229" s="236" t="s">
        <v>311</v>
      </c>
      <c r="G229" s="233"/>
      <c r="H229" s="237">
        <v>960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209</v>
      </c>
      <c r="AU229" s="243" t="s">
        <v>79</v>
      </c>
      <c r="AV229" s="12" t="s">
        <v>79</v>
      </c>
      <c r="AW229" s="12" t="s">
        <v>34</v>
      </c>
      <c r="AX229" s="12" t="s">
        <v>70</v>
      </c>
      <c r="AY229" s="243" t="s">
        <v>143</v>
      </c>
    </row>
    <row r="230" spans="2:51" s="12" customFormat="1" ht="12">
      <c r="B230" s="232"/>
      <c r="C230" s="233"/>
      <c r="D230" s="234" t="s">
        <v>209</v>
      </c>
      <c r="E230" s="235" t="s">
        <v>1</v>
      </c>
      <c r="F230" s="236" t="s">
        <v>312</v>
      </c>
      <c r="G230" s="233"/>
      <c r="H230" s="237">
        <v>54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209</v>
      </c>
      <c r="AU230" s="243" t="s">
        <v>79</v>
      </c>
      <c r="AV230" s="12" t="s">
        <v>79</v>
      </c>
      <c r="AW230" s="12" t="s">
        <v>34</v>
      </c>
      <c r="AX230" s="12" t="s">
        <v>70</v>
      </c>
      <c r="AY230" s="243" t="s">
        <v>143</v>
      </c>
    </row>
    <row r="231" spans="2:51" s="13" customFormat="1" ht="12">
      <c r="B231" s="244"/>
      <c r="C231" s="245"/>
      <c r="D231" s="234" t="s">
        <v>209</v>
      </c>
      <c r="E231" s="246" t="s">
        <v>1</v>
      </c>
      <c r="F231" s="247" t="s">
        <v>215</v>
      </c>
      <c r="G231" s="245"/>
      <c r="H231" s="246" t="s">
        <v>1</v>
      </c>
      <c r="I231" s="248"/>
      <c r="J231" s="245"/>
      <c r="K231" s="245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209</v>
      </c>
      <c r="AU231" s="253" t="s">
        <v>79</v>
      </c>
      <c r="AV231" s="13" t="s">
        <v>77</v>
      </c>
      <c r="AW231" s="13" t="s">
        <v>34</v>
      </c>
      <c r="AX231" s="13" t="s">
        <v>70</v>
      </c>
      <c r="AY231" s="253" t="s">
        <v>143</v>
      </c>
    </row>
    <row r="232" spans="2:51" s="14" customFormat="1" ht="12">
      <c r="B232" s="254"/>
      <c r="C232" s="255"/>
      <c r="D232" s="234" t="s">
        <v>209</v>
      </c>
      <c r="E232" s="256" t="s">
        <v>1</v>
      </c>
      <c r="F232" s="257" t="s">
        <v>216</v>
      </c>
      <c r="G232" s="255"/>
      <c r="H232" s="258">
        <v>2411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209</v>
      </c>
      <c r="AU232" s="264" t="s">
        <v>79</v>
      </c>
      <c r="AV232" s="14" t="s">
        <v>97</v>
      </c>
      <c r="AW232" s="14" t="s">
        <v>34</v>
      </c>
      <c r="AX232" s="14" t="s">
        <v>77</v>
      </c>
      <c r="AY232" s="264" t="s">
        <v>143</v>
      </c>
    </row>
    <row r="233" spans="2:65" s="1" customFormat="1" ht="16.5" customHeight="1">
      <c r="B233" s="37"/>
      <c r="C233" s="215" t="s">
        <v>397</v>
      </c>
      <c r="D233" s="215" t="s">
        <v>147</v>
      </c>
      <c r="E233" s="216" t="s">
        <v>398</v>
      </c>
      <c r="F233" s="217" t="s">
        <v>399</v>
      </c>
      <c r="G233" s="218" t="s">
        <v>206</v>
      </c>
      <c r="H233" s="219">
        <v>603</v>
      </c>
      <c r="I233" s="220"/>
      <c r="J233" s="221">
        <f>ROUND(I233*H233,2)</f>
        <v>0</v>
      </c>
      <c r="K233" s="217" t="s">
        <v>1</v>
      </c>
      <c r="L233" s="42"/>
      <c r="M233" s="222" t="s">
        <v>1</v>
      </c>
      <c r="N233" s="223" t="s">
        <v>41</v>
      </c>
      <c r="O233" s="78"/>
      <c r="P233" s="224">
        <f>O233*H233</f>
        <v>0</v>
      </c>
      <c r="Q233" s="224">
        <v>0.211</v>
      </c>
      <c r="R233" s="224">
        <f>Q233*H233</f>
        <v>127.23299999999999</v>
      </c>
      <c r="S233" s="224">
        <v>0</v>
      </c>
      <c r="T233" s="225">
        <f>S233*H233</f>
        <v>0</v>
      </c>
      <c r="AR233" s="16" t="s">
        <v>97</v>
      </c>
      <c r="AT233" s="16" t="s">
        <v>147</v>
      </c>
      <c r="AU233" s="16" t="s">
        <v>79</v>
      </c>
      <c r="AY233" s="16" t="s">
        <v>143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6" t="s">
        <v>77</v>
      </c>
      <c r="BK233" s="226">
        <f>ROUND(I233*H233,2)</f>
        <v>0</v>
      </c>
      <c r="BL233" s="16" t="s">
        <v>97</v>
      </c>
      <c r="BM233" s="16" t="s">
        <v>400</v>
      </c>
    </row>
    <row r="234" spans="2:51" s="12" customFormat="1" ht="12">
      <c r="B234" s="232"/>
      <c r="C234" s="233"/>
      <c r="D234" s="234" t="s">
        <v>209</v>
      </c>
      <c r="E234" s="235" t="s">
        <v>1</v>
      </c>
      <c r="F234" s="236" t="s">
        <v>307</v>
      </c>
      <c r="G234" s="233"/>
      <c r="H234" s="237">
        <v>590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209</v>
      </c>
      <c r="AU234" s="243" t="s">
        <v>79</v>
      </c>
      <c r="AV234" s="12" t="s">
        <v>79</v>
      </c>
      <c r="AW234" s="12" t="s">
        <v>34</v>
      </c>
      <c r="AX234" s="12" t="s">
        <v>70</v>
      </c>
      <c r="AY234" s="243" t="s">
        <v>143</v>
      </c>
    </row>
    <row r="235" spans="2:51" s="12" customFormat="1" ht="12">
      <c r="B235" s="232"/>
      <c r="C235" s="233"/>
      <c r="D235" s="234" t="s">
        <v>209</v>
      </c>
      <c r="E235" s="235" t="s">
        <v>1</v>
      </c>
      <c r="F235" s="236" t="s">
        <v>309</v>
      </c>
      <c r="G235" s="233"/>
      <c r="H235" s="237">
        <v>13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209</v>
      </c>
      <c r="AU235" s="243" t="s">
        <v>79</v>
      </c>
      <c r="AV235" s="12" t="s">
        <v>79</v>
      </c>
      <c r="AW235" s="12" t="s">
        <v>34</v>
      </c>
      <c r="AX235" s="12" t="s">
        <v>70</v>
      </c>
      <c r="AY235" s="243" t="s">
        <v>143</v>
      </c>
    </row>
    <row r="236" spans="2:51" s="13" customFormat="1" ht="12">
      <c r="B236" s="244"/>
      <c r="C236" s="245"/>
      <c r="D236" s="234" t="s">
        <v>209</v>
      </c>
      <c r="E236" s="246" t="s">
        <v>1</v>
      </c>
      <c r="F236" s="247" t="s">
        <v>215</v>
      </c>
      <c r="G236" s="245"/>
      <c r="H236" s="246" t="s">
        <v>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209</v>
      </c>
      <c r="AU236" s="253" t="s">
        <v>79</v>
      </c>
      <c r="AV236" s="13" t="s">
        <v>77</v>
      </c>
      <c r="AW236" s="13" t="s">
        <v>34</v>
      </c>
      <c r="AX236" s="13" t="s">
        <v>70</v>
      </c>
      <c r="AY236" s="253" t="s">
        <v>143</v>
      </c>
    </row>
    <row r="237" spans="2:51" s="14" customFormat="1" ht="12">
      <c r="B237" s="254"/>
      <c r="C237" s="255"/>
      <c r="D237" s="234" t="s">
        <v>209</v>
      </c>
      <c r="E237" s="256" t="s">
        <v>1</v>
      </c>
      <c r="F237" s="257" t="s">
        <v>216</v>
      </c>
      <c r="G237" s="255"/>
      <c r="H237" s="258">
        <v>603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209</v>
      </c>
      <c r="AU237" s="264" t="s">
        <v>79</v>
      </c>
      <c r="AV237" s="14" t="s">
        <v>97</v>
      </c>
      <c r="AW237" s="14" t="s">
        <v>34</v>
      </c>
      <c r="AX237" s="14" t="s">
        <v>77</v>
      </c>
      <c r="AY237" s="264" t="s">
        <v>143</v>
      </c>
    </row>
    <row r="238" spans="2:65" s="1" customFormat="1" ht="16.5" customHeight="1">
      <c r="B238" s="37"/>
      <c r="C238" s="215" t="s">
        <v>401</v>
      </c>
      <c r="D238" s="215" t="s">
        <v>147</v>
      </c>
      <c r="E238" s="216" t="s">
        <v>402</v>
      </c>
      <c r="F238" s="217" t="s">
        <v>403</v>
      </c>
      <c r="G238" s="218" t="s">
        <v>206</v>
      </c>
      <c r="H238" s="219">
        <v>6</v>
      </c>
      <c r="I238" s="220"/>
      <c r="J238" s="221">
        <f>ROUND(I238*H238,2)</f>
        <v>0</v>
      </c>
      <c r="K238" s="217" t="s">
        <v>1</v>
      </c>
      <c r="L238" s="42"/>
      <c r="M238" s="222" t="s">
        <v>1</v>
      </c>
      <c r="N238" s="223" t="s">
        <v>41</v>
      </c>
      <c r="O238" s="78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AR238" s="16" t="s">
        <v>97</v>
      </c>
      <c r="AT238" s="16" t="s">
        <v>147</v>
      </c>
      <c r="AU238" s="16" t="s">
        <v>79</v>
      </c>
      <c r="AY238" s="16" t="s">
        <v>143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77</v>
      </c>
      <c r="BK238" s="226">
        <f>ROUND(I238*H238,2)</f>
        <v>0</v>
      </c>
      <c r="BL238" s="16" t="s">
        <v>97</v>
      </c>
      <c r="BM238" s="16" t="s">
        <v>404</v>
      </c>
    </row>
    <row r="239" spans="2:51" s="12" customFormat="1" ht="12">
      <c r="B239" s="232"/>
      <c r="C239" s="233"/>
      <c r="D239" s="234" t="s">
        <v>209</v>
      </c>
      <c r="E239" s="235" t="s">
        <v>1</v>
      </c>
      <c r="F239" s="236" t="s">
        <v>230</v>
      </c>
      <c r="G239" s="233"/>
      <c r="H239" s="237">
        <v>6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209</v>
      </c>
      <c r="AU239" s="243" t="s">
        <v>79</v>
      </c>
      <c r="AV239" s="12" t="s">
        <v>79</v>
      </c>
      <c r="AW239" s="12" t="s">
        <v>34</v>
      </c>
      <c r="AX239" s="12" t="s">
        <v>70</v>
      </c>
      <c r="AY239" s="243" t="s">
        <v>143</v>
      </c>
    </row>
    <row r="240" spans="2:51" s="13" customFormat="1" ht="12">
      <c r="B240" s="244"/>
      <c r="C240" s="245"/>
      <c r="D240" s="234" t="s">
        <v>209</v>
      </c>
      <c r="E240" s="246" t="s">
        <v>1</v>
      </c>
      <c r="F240" s="247" t="s">
        <v>215</v>
      </c>
      <c r="G240" s="245"/>
      <c r="H240" s="246" t="s">
        <v>1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209</v>
      </c>
      <c r="AU240" s="253" t="s">
        <v>79</v>
      </c>
      <c r="AV240" s="13" t="s">
        <v>77</v>
      </c>
      <c r="AW240" s="13" t="s">
        <v>34</v>
      </c>
      <c r="AX240" s="13" t="s">
        <v>70</v>
      </c>
      <c r="AY240" s="253" t="s">
        <v>143</v>
      </c>
    </row>
    <row r="241" spans="2:51" s="14" customFormat="1" ht="12">
      <c r="B241" s="254"/>
      <c r="C241" s="255"/>
      <c r="D241" s="234" t="s">
        <v>209</v>
      </c>
      <c r="E241" s="256" t="s">
        <v>1</v>
      </c>
      <c r="F241" s="257" t="s">
        <v>216</v>
      </c>
      <c r="G241" s="255"/>
      <c r="H241" s="258">
        <v>6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209</v>
      </c>
      <c r="AU241" s="264" t="s">
        <v>79</v>
      </c>
      <c r="AV241" s="14" t="s">
        <v>97</v>
      </c>
      <c r="AW241" s="14" t="s">
        <v>34</v>
      </c>
      <c r="AX241" s="14" t="s">
        <v>77</v>
      </c>
      <c r="AY241" s="264" t="s">
        <v>143</v>
      </c>
    </row>
    <row r="242" spans="2:65" s="1" customFormat="1" ht="16.5" customHeight="1">
      <c r="B242" s="37"/>
      <c r="C242" s="215" t="s">
        <v>405</v>
      </c>
      <c r="D242" s="215" t="s">
        <v>147</v>
      </c>
      <c r="E242" s="216" t="s">
        <v>406</v>
      </c>
      <c r="F242" s="217" t="s">
        <v>407</v>
      </c>
      <c r="G242" s="218" t="s">
        <v>206</v>
      </c>
      <c r="H242" s="219">
        <v>603</v>
      </c>
      <c r="I242" s="220"/>
      <c r="J242" s="221">
        <f>ROUND(I242*H242,2)</f>
        <v>0</v>
      </c>
      <c r="K242" s="217" t="s">
        <v>1</v>
      </c>
      <c r="L242" s="42"/>
      <c r="M242" s="222" t="s">
        <v>1</v>
      </c>
      <c r="N242" s="223" t="s">
        <v>41</v>
      </c>
      <c r="O242" s="78"/>
      <c r="P242" s="224">
        <f>O242*H242</f>
        <v>0</v>
      </c>
      <c r="Q242" s="224">
        <v>0.00652</v>
      </c>
      <c r="R242" s="224">
        <f>Q242*H242</f>
        <v>3.9315599999999997</v>
      </c>
      <c r="S242" s="224">
        <v>0</v>
      </c>
      <c r="T242" s="225">
        <f>S242*H242</f>
        <v>0</v>
      </c>
      <c r="AR242" s="16" t="s">
        <v>97</v>
      </c>
      <c r="AT242" s="16" t="s">
        <v>147</v>
      </c>
      <c r="AU242" s="16" t="s">
        <v>79</v>
      </c>
      <c r="AY242" s="16" t="s">
        <v>143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77</v>
      </c>
      <c r="BK242" s="226">
        <f>ROUND(I242*H242,2)</f>
        <v>0</v>
      </c>
      <c r="BL242" s="16" t="s">
        <v>97</v>
      </c>
      <c r="BM242" s="16" t="s">
        <v>408</v>
      </c>
    </row>
    <row r="243" spans="2:51" s="12" customFormat="1" ht="12">
      <c r="B243" s="232"/>
      <c r="C243" s="233"/>
      <c r="D243" s="234" t="s">
        <v>209</v>
      </c>
      <c r="E243" s="235" t="s">
        <v>1</v>
      </c>
      <c r="F243" s="236" t="s">
        <v>307</v>
      </c>
      <c r="G243" s="233"/>
      <c r="H243" s="237">
        <v>590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209</v>
      </c>
      <c r="AU243" s="243" t="s">
        <v>79</v>
      </c>
      <c r="AV243" s="12" t="s">
        <v>79</v>
      </c>
      <c r="AW243" s="12" t="s">
        <v>34</v>
      </c>
      <c r="AX243" s="12" t="s">
        <v>70</v>
      </c>
      <c r="AY243" s="243" t="s">
        <v>143</v>
      </c>
    </row>
    <row r="244" spans="2:51" s="12" customFormat="1" ht="12">
      <c r="B244" s="232"/>
      <c r="C244" s="233"/>
      <c r="D244" s="234" t="s">
        <v>209</v>
      </c>
      <c r="E244" s="235" t="s">
        <v>1</v>
      </c>
      <c r="F244" s="236" t="s">
        <v>309</v>
      </c>
      <c r="G244" s="233"/>
      <c r="H244" s="237">
        <v>13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209</v>
      </c>
      <c r="AU244" s="243" t="s">
        <v>79</v>
      </c>
      <c r="AV244" s="12" t="s">
        <v>79</v>
      </c>
      <c r="AW244" s="12" t="s">
        <v>34</v>
      </c>
      <c r="AX244" s="12" t="s">
        <v>70</v>
      </c>
      <c r="AY244" s="243" t="s">
        <v>143</v>
      </c>
    </row>
    <row r="245" spans="2:51" s="13" customFormat="1" ht="12">
      <c r="B245" s="244"/>
      <c r="C245" s="245"/>
      <c r="D245" s="234" t="s">
        <v>209</v>
      </c>
      <c r="E245" s="246" t="s">
        <v>1</v>
      </c>
      <c r="F245" s="247" t="s">
        <v>215</v>
      </c>
      <c r="G245" s="245"/>
      <c r="H245" s="246" t="s">
        <v>1</v>
      </c>
      <c r="I245" s="248"/>
      <c r="J245" s="245"/>
      <c r="K245" s="245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209</v>
      </c>
      <c r="AU245" s="253" t="s">
        <v>79</v>
      </c>
      <c r="AV245" s="13" t="s">
        <v>77</v>
      </c>
      <c r="AW245" s="13" t="s">
        <v>34</v>
      </c>
      <c r="AX245" s="13" t="s">
        <v>70</v>
      </c>
      <c r="AY245" s="253" t="s">
        <v>143</v>
      </c>
    </row>
    <row r="246" spans="2:51" s="14" customFormat="1" ht="12">
      <c r="B246" s="254"/>
      <c r="C246" s="255"/>
      <c r="D246" s="234" t="s">
        <v>209</v>
      </c>
      <c r="E246" s="256" t="s">
        <v>1</v>
      </c>
      <c r="F246" s="257" t="s">
        <v>216</v>
      </c>
      <c r="G246" s="255"/>
      <c r="H246" s="258">
        <v>603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209</v>
      </c>
      <c r="AU246" s="264" t="s">
        <v>79</v>
      </c>
      <c r="AV246" s="14" t="s">
        <v>97</v>
      </c>
      <c r="AW246" s="14" t="s">
        <v>34</v>
      </c>
      <c r="AX246" s="14" t="s">
        <v>77</v>
      </c>
      <c r="AY246" s="264" t="s">
        <v>143</v>
      </c>
    </row>
    <row r="247" spans="2:65" s="1" customFormat="1" ht="16.5" customHeight="1">
      <c r="B247" s="37"/>
      <c r="C247" s="215" t="s">
        <v>409</v>
      </c>
      <c r="D247" s="215" t="s">
        <v>147</v>
      </c>
      <c r="E247" s="216" t="s">
        <v>410</v>
      </c>
      <c r="F247" s="217" t="s">
        <v>411</v>
      </c>
      <c r="G247" s="218" t="s">
        <v>206</v>
      </c>
      <c r="H247" s="219">
        <v>624</v>
      </c>
      <c r="I247" s="220"/>
      <c r="J247" s="221">
        <f>ROUND(I247*H247,2)</f>
        <v>0</v>
      </c>
      <c r="K247" s="217" t="s">
        <v>1</v>
      </c>
      <c r="L247" s="42"/>
      <c r="M247" s="222" t="s">
        <v>1</v>
      </c>
      <c r="N247" s="223" t="s">
        <v>41</v>
      </c>
      <c r="O247" s="78"/>
      <c r="P247" s="224">
        <f>O247*H247</f>
        <v>0</v>
      </c>
      <c r="Q247" s="224">
        <v>0.00071</v>
      </c>
      <c r="R247" s="224">
        <f>Q247*H247</f>
        <v>0.44304</v>
      </c>
      <c r="S247" s="224">
        <v>0</v>
      </c>
      <c r="T247" s="225">
        <f>S247*H247</f>
        <v>0</v>
      </c>
      <c r="AR247" s="16" t="s">
        <v>97</v>
      </c>
      <c r="AT247" s="16" t="s">
        <v>147</v>
      </c>
      <c r="AU247" s="16" t="s">
        <v>79</v>
      </c>
      <c r="AY247" s="16" t="s">
        <v>143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6" t="s">
        <v>77</v>
      </c>
      <c r="BK247" s="226">
        <f>ROUND(I247*H247,2)</f>
        <v>0</v>
      </c>
      <c r="BL247" s="16" t="s">
        <v>97</v>
      </c>
      <c r="BM247" s="16" t="s">
        <v>412</v>
      </c>
    </row>
    <row r="248" spans="2:51" s="12" customFormat="1" ht="12">
      <c r="B248" s="232"/>
      <c r="C248" s="233"/>
      <c r="D248" s="234" t="s">
        <v>209</v>
      </c>
      <c r="E248" s="235" t="s">
        <v>1</v>
      </c>
      <c r="F248" s="236" t="s">
        <v>307</v>
      </c>
      <c r="G248" s="233"/>
      <c r="H248" s="237">
        <v>590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209</v>
      </c>
      <c r="AU248" s="243" t="s">
        <v>79</v>
      </c>
      <c r="AV248" s="12" t="s">
        <v>79</v>
      </c>
      <c r="AW248" s="12" t="s">
        <v>34</v>
      </c>
      <c r="AX248" s="12" t="s">
        <v>70</v>
      </c>
      <c r="AY248" s="243" t="s">
        <v>143</v>
      </c>
    </row>
    <row r="249" spans="2:51" s="12" customFormat="1" ht="12">
      <c r="B249" s="232"/>
      <c r="C249" s="233"/>
      <c r="D249" s="234" t="s">
        <v>209</v>
      </c>
      <c r="E249" s="235" t="s">
        <v>1</v>
      </c>
      <c r="F249" s="236" t="s">
        <v>309</v>
      </c>
      <c r="G249" s="233"/>
      <c r="H249" s="237">
        <v>13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209</v>
      </c>
      <c r="AU249" s="243" t="s">
        <v>79</v>
      </c>
      <c r="AV249" s="12" t="s">
        <v>79</v>
      </c>
      <c r="AW249" s="12" t="s">
        <v>34</v>
      </c>
      <c r="AX249" s="12" t="s">
        <v>70</v>
      </c>
      <c r="AY249" s="243" t="s">
        <v>143</v>
      </c>
    </row>
    <row r="250" spans="2:51" s="12" customFormat="1" ht="12">
      <c r="B250" s="232"/>
      <c r="C250" s="233"/>
      <c r="D250" s="234" t="s">
        <v>209</v>
      </c>
      <c r="E250" s="235" t="s">
        <v>1</v>
      </c>
      <c r="F250" s="236" t="s">
        <v>229</v>
      </c>
      <c r="G250" s="233"/>
      <c r="H250" s="237">
        <v>15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209</v>
      </c>
      <c r="AU250" s="243" t="s">
        <v>79</v>
      </c>
      <c r="AV250" s="12" t="s">
        <v>79</v>
      </c>
      <c r="AW250" s="12" t="s">
        <v>34</v>
      </c>
      <c r="AX250" s="12" t="s">
        <v>70</v>
      </c>
      <c r="AY250" s="243" t="s">
        <v>143</v>
      </c>
    </row>
    <row r="251" spans="2:51" s="12" customFormat="1" ht="12">
      <c r="B251" s="232"/>
      <c r="C251" s="233"/>
      <c r="D251" s="234" t="s">
        <v>209</v>
      </c>
      <c r="E251" s="235" t="s">
        <v>1</v>
      </c>
      <c r="F251" s="236" t="s">
        <v>230</v>
      </c>
      <c r="G251" s="233"/>
      <c r="H251" s="237">
        <v>6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209</v>
      </c>
      <c r="AU251" s="243" t="s">
        <v>79</v>
      </c>
      <c r="AV251" s="12" t="s">
        <v>79</v>
      </c>
      <c r="AW251" s="12" t="s">
        <v>34</v>
      </c>
      <c r="AX251" s="12" t="s">
        <v>70</v>
      </c>
      <c r="AY251" s="243" t="s">
        <v>143</v>
      </c>
    </row>
    <row r="252" spans="2:51" s="13" customFormat="1" ht="12">
      <c r="B252" s="244"/>
      <c r="C252" s="245"/>
      <c r="D252" s="234" t="s">
        <v>209</v>
      </c>
      <c r="E252" s="246" t="s">
        <v>1</v>
      </c>
      <c r="F252" s="247" t="s">
        <v>215</v>
      </c>
      <c r="G252" s="245"/>
      <c r="H252" s="246" t="s">
        <v>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209</v>
      </c>
      <c r="AU252" s="253" t="s">
        <v>79</v>
      </c>
      <c r="AV252" s="13" t="s">
        <v>77</v>
      </c>
      <c r="AW252" s="13" t="s">
        <v>34</v>
      </c>
      <c r="AX252" s="13" t="s">
        <v>70</v>
      </c>
      <c r="AY252" s="253" t="s">
        <v>143</v>
      </c>
    </row>
    <row r="253" spans="2:51" s="14" customFormat="1" ht="12">
      <c r="B253" s="254"/>
      <c r="C253" s="255"/>
      <c r="D253" s="234" t="s">
        <v>209</v>
      </c>
      <c r="E253" s="256" t="s">
        <v>1</v>
      </c>
      <c r="F253" s="257" t="s">
        <v>216</v>
      </c>
      <c r="G253" s="255"/>
      <c r="H253" s="258">
        <v>624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AT253" s="264" t="s">
        <v>209</v>
      </c>
      <c r="AU253" s="264" t="s">
        <v>79</v>
      </c>
      <c r="AV253" s="14" t="s">
        <v>97</v>
      </c>
      <c r="AW253" s="14" t="s">
        <v>34</v>
      </c>
      <c r="AX253" s="14" t="s">
        <v>77</v>
      </c>
      <c r="AY253" s="264" t="s">
        <v>143</v>
      </c>
    </row>
    <row r="254" spans="2:65" s="1" customFormat="1" ht="16.5" customHeight="1">
      <c r="B254" s="37"/>
      <c r="C254" s="215" t="s">
        <v>106</v>
      </c>
      <c r="D254" s="215" t="s">
        <v>147</v>
      </c>
      <c r="E254" s="216" t="s">
        <v>413</v>
      </c>
      <c r="F254" s="217" t="s">
        <v>414</v>
      </c>
      <c r="G254" s="218" t="s">
        <v>206</v>
      </c>
      <c r="H254" s="219">
        <v>603</v>
      </c>
      <c r="I254" s="220"/>
      <c r="J254" s="221">
        <f>ROUND(I254*H254,2)</f>
        <v>0</v>
      </c>
      <c r="K254" s="217" t="s">
        <v>1</v>
      </c>
      <c r="L254" s="42"/>
      <c r="M254" s="222" t="s">
        <v>1</v>
      </c>
      <c r="N254" s="223" t="s">
        <v>41</v>
      </c>
      <c r="O254" s="78"/>
      <c r="P254" s="224">
        <f>O254*H254</f>
        <v>0</v>
      </c>
      <c r="Q254" s="224">
        <v>0.10373</v>
      </c>
      <c r="R254" s="224">
        <f>Q254*H254</f>
        <v>62.54919</v>
      </c>
      <c r="S254" s="224">
        <v>0</v>
      </c>
      <c r="T254" s="225">
        <f>S254*H254</f>
        <v>0</v>
      </c>
      <c r="AR254" s="16" t="s">
        <v>97</v>
      </c>
      <c r="AT254" s="16" t="s">
        <v>147</v>
      </c>
      <c r="AU254" s="16" t="s">
        <v>79</v>
      </c>
      <c r="AY254" s="16" t="s">
        <v>143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6" t="s">
        <v>77</v>
      </c>
      <c r="BK254" s="226">
        <f>ROUND(I254*H254,2)</f>
        <v>0</v>
      </c>
      <c r="BL254" s="16" t="s">
        <v>97</v>
      </c>
      <c r="BM254" s="16" t="s">
        <v>415</v>
      </c>
    </row>
    <row r="255" spans="2:51" s="12" customFormat="1" ht="12">
      <c r="B255" s="232"/>
      <c r="C255" s="233"/>
      <c r="D255" s="234" t="s">
        <v>209</v>
      </c>
      <c r="E255" s="235" t="s">
        <v>1</v>
      </c>
      <c r="F255" s="236" t="s">
        <v>307</v>
      </c>
      <c r="G255" s="233"/>
      <c r="H255" s="237">
        <v>590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209</v>
      </c>
      <c r="AU255" s="243" t="s">
        <v>79</v>
      </c>
      <c r="AV255" s="12" t="s">
        <v>79</v>
      </c>
      <c r="AW255" s="12" t="s">
        <v>34</v>
      </c>
      <c r="AX255" s="12" t="s">
        <v>70</v>
      </c>
      <c r="AY255" s="243" t="s">
        <v>143</v>
      </c>
    </row>
    <row r="256" spans="2:51" s="12" customFormat="1" ht="12">
      <c r="B256" s="232"/>
      <c r="C256" s="233"/>
      <c r="D256" s="234" t="s">
        <v>209</v>
      </c>
      <c r="E256" s="235" t="s">
        <v>1</v>
      </c>
      <c r="F256" s="236" t="s">
        <v>309</v>
      </c>
      <c r="G256" s="233"/>
      <c r="H256" s="237">
        <v>13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209</v>
      </c>
      <c r="AU256" s="243" t="s">
        <v>79</v>
      </c>
      <c r="AV256" s="12" t="s">
        <v>79</v>
      </c>
      <c r="AW256" s="12" t="s">
        <v>34</v>
      </c>
      <c r="AX256" s="12" t="s">
        <v>70</v>
      </c>
      <c r="AY256" s="243" t="s">
        <v>143</v>
      </c>
    </row>
    <row r="257" spans="2:51" s="13" customFormat="1" ht="12">
      <c r="B257" s="244"/>
      <c r="C257" s="245"/>
      <c r="D257" s="234" t="s">
        <v>209</v>
      </c>
      <c r="E257" s="246" t="s">
        <v>1</v>
      </c>
      <c r="F257" s="247" t="s">
        <v>215</v>
      </c>
      <c r="G257" s="245"/>
      <c r="H257" s="246" t="s">
        <v>1</v>
      </c>
      <c r="I257" s="248"/>
      <c r="J257" s="245"/>
      <c r="K257" s="245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209</v>
      </c>
      <c r="AU257" s="253" t="s">
        <v>79</v>
      </c>
      <c r="AV257" s="13" t="s">
        <v>77</v>
      </c>
      <c r="AW257" s="13" t="s">
        <v>34</v>
      </c>
      <c r="AX257" s="13" t="s">
        <v>70</v>
      </c>
      <c r="AY257" s="253" t="s">
        <v>143</v>
      </c>
    </row>
    <row r="258" spans="2:51" s="14" customFormat="1" ht="12">
      <c r="B258" s="254"/>
      <c r="C258" s="255"/>
      <c r="D258" s="234" t="s">
        <v>209</v>
      </c>
      <c r="E258" s="256" t="s">
        <v>1</v>
      </c>
      <c r="F258" s="257" t="s">
        <v>216</v>
      </c>
      <c r="G258" s="255"/>
      <c r="H258" s="258">
        <v>603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209</v>
      </c>
      <c r="AU258" s="264" t="s">
        <v>79</v>
      </c>
      <c r="AV258" s="14" t="s">
        <v>97</v>
      </c>
      <c r="AW258" s="14" t="s">
        <v>34</v>
      </c>
      <c r="AX258" s="14" t="s">
        <v>77</v>
      </c>
      <c r="AY258" s="264" t="s">
        <v>143</v>
      </c>
    </row>
    <row r="259" spans="2:65" s="1" customFormat="1" ht="16.5" customHeight="1">
      <c r="B259" s="37"/>
      <c r="C259" s="215" t="s">
        <v>416</v>
      </c>
      <c r="D259" s="215" t="s">
        <v>147</v>
      </c>
      <c r="E259" s="216" t="s">
        <v>417</v>
      </c>
      <c r="F259" s="217" t="s">
        <v>418</v>
      </c>
      <c r="G259" s="218" t="s">
        <v>206</v>
      </c>
      <c r="H259" s="219">
        <v>15</v>
      </c>
      <c r="I259" s="220"/>
      <c r="J259" s="221">
        <f>ROUND(I259*H259,2)</f>
        <v>0</v>
      </c>
      <c r="K259" s="217" t="s">
        <v>1</v>
      </c>
      <c r="L259" s="42"/>
      <c r="M259" s="222" t="s">
        <v>1</v>
      </c>
      <c r="N259" s="223" t="s">
        <v>41</v>
      </c>
      <c r="O259" s="78"/>
      <c r="P259" s="224">
        <f>O259*H259</f>
        <v>0</v>
      </c>
      <c r="Q259" s="224">
        <v>0.12966</v>
      </c>
      <c r="R259" s="224">
        <f>Q259*H259</f>
        <v>1.9449</v>
      </c>
      <c r="S259" s="224">
        <v>0</v>
      </c>
      <c r="T259" s="225">
        <f>S259*H259</f>
        <v>0</v>
      </c>
      <c r="AR259" s="16" t="s">
        <v>97</v>
      </c>
      <c r="AT259" s="16" t="s">
        <v>147</v>
      </c>
      <c r="AU259" s="16" t="s">
        <v>79</v>
      </c>
      <c r="AY259" s="16" t="s">
        <v>143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6" t="s">
        <v>77</v>
      </c>
      <c r="BK259" s="226">
        <f>ROUND(I259*H259,2)</f>
        <v>0</v>
      </c>
      <c r="BL259" s="16" t="s">
        <v>97</v>
      </c>
      <c r="BM259" s="16" t="s">
        <v>419</v>
      </c>
    </row>
    <row r="260" spans="2:51" s="12" customFormat="1" ht="12">
      <c r="B260" s="232"/>
      <c r="C260" s="233"/>
      <c r="D260" s="234" t="s">
        <v>209</v>
      </c>
      <c r="E260" s="235" t="s">
        <v>1</v>
      </c>
      <c r="F260" s="236" t="s">
        <v>229</v>
      </c>
      <c r="G260" s="233"/>
      <c r="H260" s="237">
        <v>15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209</v>
      </c>
      <c r="AU260" s="243" t="s">
        <v>79</v>
      </c>
      <c r="AV260" s="12" t="s">
        <v>79</v>
      </c>
      <c r="AW260" s="12" t="s">
        <v>34</v>
      </c>
      <c r="AX260" s="12" t="s">
        <v>70</v>
      </c>
      <c r="AY260" s="243" t="s">
        <v>143</v>
      </c>
    </row>
    <row r="261" spans="2:51" s="13" customFormat="1" ht="12">
      <c r="B261" s="244"/>
      <c r="C261" s="245"/>
      <c r="D261" s="234" t="s">
        <v>209</v>
      </c>
      <c r="E261" s="246" t="s">
        <v>1</v>
      </c>
      <c r="F261" s="247" t="s">
        <v>215</v>
      </c>
      <c r="G261" s="245"/>
      <c r="H261" s="246" t="s">
        <v>1</v>
      </c>
      <c r="I261" s="248"/>
      <c r="J261" s="245"/>
      <c r="K261" s="245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209</v>
      </c>
      <c r="AU261" s="253" t="s">
        <v>79</v>
      </c>
      <c r="AV261" s="13" t="s">
        <v>77</v>
      </c>
      <c r="AW261" s="13" t="s">
        <v>34</v>
      </c>
      <c r="AX261" s="13" t="s">
        <v>70</v>
      </c>
      <c r="AY261" s="253" t="s">
        <v>143</v>
      </c>
    </row>
    <row r="262" spans="2:51" s="14" customFormat="1" ht="12">
      <c r="B262" s="254"/>
      <c r="C262" s="255"/>
      <c r="D262" s="234" t="s">
        <v>209</v>
      </c>
      <c r="E262" s="256" t="s">
        <v>1</v>
      </c>
      <c r="F262" s="257" t="s">
        <v>216</v>
      </c>
      <c r="G262" s="255"/>
      <c r="H262" s="258">
        <v>15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209</v>
      </c>
      <c r="AU262" s="264" t="s">
        <v>79</v>
      </c>
      <c r="AV262" s="14" t="s">
        <v>97</v>
      </c>
      <c r="AW262" s="14" t="s">
        <v>34</v>
      </c>
      <c r="AX262" s="14" t="s">
        <v>77</v>
      </c>
      <c r="AY262" s="264" t="s">
        <v>143</v>
      </c>
    </row>
    <row r="263" spans="2:65" s="1" customFormat="1" ht="16.5" customHeight="1">
      <c r="B263" s="37"/>
      <c r="C263" s="215" t="s">
        <v>109</v>
      </c>
      <c r="D263" s="215" t="s">
        <v>147</v>
      </c>
      <c r="E263" s="216" t="s">
        <v>420</v>
      </c>
      <c r="F263" s="217" t="s">
        <v>421</v>
      </c>
      <c r="G263" s="218" t="s">
        <v>206</v>
      </c>
      <c r="H263" s="219">
        <v>1014</v>
      </c>
      <c r="I263" s="220"/>
      <c r="J263" s="221">
        <f>ROUND(I263*H263,2)</f>
        <v>0</v>
      </c>
      <c r="K263" s="217" t="s">
        <v>1</v>
      </c>
      <c r="L263" s="42"/>
      <c r="M263" s="222" t="s">
        <v>1</v>
      </c>
      <c r="N263" s="223" t="s">
        <v>41</v>
      </c>
      <c r="O263" s="78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AR263" s="16" t="s">
        <v>97</v>
      </c>
      <c r="AT263" s="16" t="s">
        <v>147</v>
      </c>
      <c r="AU263" s="16" t="s">
        <v>79</v>
      </c>
      <c r="AY263" s="16" t="s">
        <v>143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6" t="s">
        <v>77</v>
      </c>
      <c r="BK263" s="226">
        <f>ROUND(I263*H263,2)</f>
        <v>0</v>
      </c>
      <c r="BL263" s="16" t="s">
        <v>97</v>
      </c>
      <c r="BM263" s="16" t="s">
        <v>422</v>
      </c>
    </row>
    <row r="264" spans="2:51" s="12" customFormat="1" ht="12">
      <c r="B264" s="232"/>
      <c r="C264" s="233"/>
      <c r="D264" s="234" t="s">
        <v>209</v>
      </c>
      <c r="E264" s="235" t="s">
        <v>1</v>
      </c>
      <c r="F264" s="236" t="s">
        <v>311</v>
      </c>
      <c r="G264" s="233"/>
      <c r="H264" s="237">
        <v>960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209</v>
      </c>
      <c r="AU264" s="243" t="s">
        <v>79</v>
      </c>
      <c r="AV264" s="12" t="s">
        <v>79</v>
      </c>
      <c r="AW264" s="12" t="s">
        <v>34</v>
      </c>
      <c r="AX264" s="12" t="s">
        <v>70</v>
      </c>
      <c r="AY264" s="243" t="s">
        <v>143</v>
      </c>
    </row>
    <row r="265" spans="2:51" s="12" customFormat="1" ht="12">
      <c r="B265" s="232"/>
      <c r="C265" s="233"/>
      <c r="D265" s="234" t="s">
        <v>209</v>
      </c>
      <c r="E265" s="235" t="s">
        <v>1</v>
      </c>
      <c r="F265" s="236" t="s">
        <v>312</v>
      </c>
      <c r="G265" s="233"/>
      <c r="H265" s="237">
        <v>54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209</v>
      </c>
      <c r="AU265" s="243" t="s">
        <v>79</v>
      </c>
      <c r="AV265" s="12" t="s">
        <v>79</v>
      </c>
      <c r="AW265" s="12" t="s">
        <v>34</v>
      </c>
      <c r="AX265" s="12" t="s">
        <v>70</v>
      </c>
      <c r="AY265" s="243" t="s">
        <v>143</v>
      </c>
    </row>
    <row r="266" spans="2:51" s="13" customFormat="1" ht="12">
      <c r="B266" s="244"/>
      <c r="C266" s="245"/>
      <c r="D266" s="234" t="s">
        <v>209</v>
      </c>
      <c r="E266" s="246" t="s">
        <v>1</v>
      </c>
      <c r="F266" s="247" t="s">
        <v>215</v>
      </c>
      <c r="G266" s="245"/>
      <c r="H266" s="246" t="s">
        <v>1</v>
      </c>
      <c r="I266" s="248"/>
      <c r="J266" s="245"/>
      <c r="K266" s="245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209</v>
      </c>
      <c r="AU266" s="253" t="s">
        <v>79</v>
      </c>
      <c r="AV266" s="13" t="s">
        <v>77</v>
      </c>
      <c r="AW266" s="13" t="s">
        <v>34</v>
      </c>
      <c r="AX266" s="13" t="s">
        <v>70</v>
      </c>
      <c r="AY266" s="253" t="s">
        <v>143</v>
      </c>
    </row>
    <row r="267" spans="2:51" s="14" customFormat="1" ht="12">
      <c r="B267" s="254"/>
      <c r="C267" s="255"/>
      <c r="D267" s="234" t="s">
        <v>209</v>
      </c>
      <c r="E267" s="256" t="s">
        <v>1</v>
      </c>
      <c r="F267" s="257" t="s">
        <v>216</v>
      </c>
      <c r="G267" s="255"/>
      <c r="H267" s="258">
        <v>1014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209</v>
      </c>
      <c r="AU267" s="264" t="s">
        <v>79</v>
      </c>
      <c r="AV267" s="14" t="s">
        <v>97</v>
      </c>
      <c r="AW267" s="14" t="s">
        <v>34</v>
      </c>
      <c r="AX267" s="14" t="s">
        <v>77</v>
      </c>
      <c r="AY267" s="264" t="s">
        <v>143</v>
      </c>
    </row>
    <row r="268" spans="2:65" s="1" customFormat="1" ht="16.5" customHeight="1">
      <c r="B268" s="37"/>
      <c r="C268" s="265" t="s">
        <v>112</v>
      </c>
      <c r="D268" s="265" t="s">
        <v>294</v>
      </c>
      <c r="E268" s="266" t="s">
        <v>423</v>
      </c>
      <c r="F268" s="267" t="s">
        <v>424</v>
      </c>
      <c r="G268" s="268" t="s">
        <v>206</v>
      </c>
      <c r="H268" s="269">
        <v>988.8</v>
      </c>
      <c r="I268" s="270"/>
      <c r="J268" s="271">
        <f>ROUND(I268*H268,2)</f>
        <v>0</v>
      </c>
      <c r="K268" s="267" t="s">
        <v>1</v>
      </c>
      <c r="L268" s="272"/>
      <c r="M268" s="273" t="s">
        <v>1</v>
      </c>
      <c r="N268" s="274" t="s">
        <v>41</v>
      </c>
      <c r="O268" s="78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AR268" s="16" t="s">
        <v>177</v>
      </c>
      <c r="AT268" s="16" t="s">
        <v>294</v>
      </c>
      <c r="AU268" s="16" t="s">
        <v>79</v>
      </c>
      <c r="AY268" s="16" t="s">
        <v>143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6" t="s">
        <v>77</v>
      </c>
      <c r="BK268" s="226">
        <f>ROUND(I268*H268,2)</f>
        <v>0</v>
      </c>
      <c r="BL268" s="16" t="s">
        <v>97</v>
      </c>
      <c r="BM268" s="16" t="s">
        <v>425</v>
      </c>
    </row>
    <row r="269" spans="2:51" s="12" customFormat="1" ht="12">
      <c r="B269" s="232"/>
      <c r="C269" s="233"/>
      <c r="D269" s="234" t="s">
        <v>209</v>
      </c>
      <c r="E269" s="235" t="s">
        <v>1</v>
      </c>
      <c r="F269" s="236" t="s">
        <v>426</v>
      </c>
      <c r="G269" s="233"/>
      <c r="H269" s="237">
        <v>988.8000000000001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209</v>
      </c>
      <c r="AU269" s="243" t="s">
        <v>79</v>
      </c>
      <c r="AV269" s="12" t="s">
        <v>79</v>
      </c>
      <c r="AW269" s="12" t="s">
        <v>34</v>
      </c>
      <c r="AX269" s="12" t="s">
        <v>70</v>
      </c>
      <c r="AY269" s="243" t="s">
        <v>143</v>
      </c>
    </row>
    <row r="270" spans="2:51" s="14" customFormat="1" ht="12">
      <c r="B270" s="254"/>
      <c r="C270" s="255"/>
      <c r="D270" s="234" t="s">
        <v>209</v>
      </c>
      <c r="E270" s="256" t="s">
        <v>1</v>
      </c>
      <c r="F270" s="257" t="s">
        <v>216</v>
      </c>
      <c r="G270" s="255"/>
      <c r="H270" s="258">
        <v>988.8000000000001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209</v>
      </c>
      <c r="AU270" s="264" t="s">
        <v>79</v>
      </c>
      <c r="AV270" s="14" t="s">
        <v>97</v>
      </c>
      <c r="AW270" s="14" t="s">
        <v>34</v>
      </c>
      <c r="AX270" s="14" t="s">
        <v>77</v>
      </c>
      <c r="AY270" s="264" t="s">
        <v>143</v>
      </c>
    </row>
    <row r="271" spans="2:65" s="1" customFormat="1" ht="16.5" customHeight="1">
      <c r="B271" s="37"/>
      <c r="C271" s="265" t="s">
        <v>427</v>
      </c>
      <c r="D271" s="265" t="s">
        <v>294</v>
      </c>
      <c r="E271" s="266" t="s">
        <v>428</v>
      </c>
      <c r="F271" s="267" t="s">
        <v>429</v>
      </c>
      <c r="G271" s="268" t="s">
        <v>206</v>
      </c>
      <c r="H271" s="269">
        <v>55.62</v>
      </c>
      <c r="I271" s="270"/>
      <c r="J271" s="271">
        <f>ROUND(I271*H271,2)</f>
        <v>0</v>
      </c>
      <c r="K271" s="267" t="s">
        <v>1</v>
      </c>
      <c r="L271" s="272"/>
      <c r="M271" s="273" t="s">
        <v>1</v>
      </c>
      <c r="N271" s="274" t="s">
        <v>41</v>
      </c>
      <c r="O271" s="78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AR271" s="16" t="s">
        <v>177</v>
      </c>
      <c r="AT271" s="16" t="s">
        <v>294</v>
      </c>
      <c r="AU271" s="16" t="s">
        <v>79</v>
      </c>
      <c r="AY271" s="16" t="s">
        <v>143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6" t="s">
        <v>77</v>
      </c>
      <c r="BK271" s="226">
        <f>ROUND(I271*H271,2)</f>
        <v>0</v>
      </c>
      <c r="BL271" s="16" t="s">
        <v>97</v>
      </c>
      <c r="BM271" s="16" t="s">
        <v>430</v>
      </c>
    </row>
    <row r="272" spans="2:51" s="12" customFormat="1" ht="12">
      <c r="B272" s="232"/>
      <c r="C272" s="233"/>
      <c r="D272" s="234" t="s">
        <v>209</v>
      </c>
      <c r="E272" s="235" t="s">
        <v>1</v>
      </c>
      <c r="F272" s="236" t="s">
        <v>431</v>
      </c>
      <c r="G272" s="233"/>
      <c r="H272" s="237">
        <v>55.620000000000005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209</v>
      </c>
      <c r="AU272" s="243" t="s">
        <v>79</v>
      </c>
      <c r="AV272" s="12" t="s">
        <v>79</v>
      </c>
      <c r="AW272" s="12" t="s">
        <v>34</v>
      </c>
      <c r="AX272" s="12" t="s">
        <v>70</v>
      </c>
      <c r="AY272" s="243" t="s">
        <v>143</v>
      </c>
    </row>
    <row r="273" spans="2:51" s="14" customFormat="1" ht="12">
      <c r="B273" s="254"/>
      <c r="C273" s="255"/>
      <c r="D273" s="234" t="s">
        <v>209</v>
      </c>
      <c r="E273" s="256" t="s">
        <v>1</v>
      </c>
      <c r="F273" s="257" t="s">
        <v>216</v>
      </c>
      <c r="G273" s="255"/>
      <c r="H273" s="258">
        <v>55.620000000000005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AT273" s="264" t="s">
        <v>209</v>
      </c>
      <c r="AU273" s="264" t="s">
        <v>79</v>
      </c>
      <c r="AV273" s="14" t="s">
        <v>97</v>
      </c>
      <c r="AW273" s="14" t="s">
        <v>34</v>
      </c>
      <c r="AX273" s="14" t="s">
        <v>77</v>
      </c>
      <c r="AY273" s="264" t="s">
        <v>143</v>
      </c>
    </row>
    <row r="274" spans="2:65" s="1" customFormat="1" ht="16.5" customHeight="1">
      <c r="B274" s="37"/>
      <c r="C274" s="215" t="s">
        <v>432</v>
      </c>
      <c r="D274" s="215" t="s">
        <v>147</v>
      </c>
      <c r="E274" s="216" t="s">
        <v>433</v>
      </c>
      <c r="F274" s="217" t="s">
        <v>434</v>
      </c>
      <c r="G274" s="218" t="s">
        <v>206</v>
      </c>
      <c r="H274" s="219">
        <v>794</v>
      </c>
      <c r="I274" s="220"/>
      <c r="J274" s="221">
        <f>ROUND(I274*H274,2)</f>
        <v>0</v>
      </c>
      <c r="K274" s="217" t="s">
        <v>1</v>
      </c>
      <c r="L274" s="42"/>
      <c r="M274" s="222" t="s">
        <v>1</v>
      </c>
      <c r="N274" s="223" t="s">
        <v>41</v>
      </c>
      <c r="O274" s="78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AR274" s="16" t="s">
        <v>97</v>
      </c>
      <c r="AT274" s="16" t="s">
        <v>147</v>
      </c>
      <c r="AU274" s="16" t="s">
        <v>79</v>
      </c>
      <c r="AY274" s="16" t="s">
        <v>143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6" t="s">
        <v>77</v>
      </c>
      <c r="BK274" s="226">
        <f>ROUND(I274*H274,2)</f>
        <v>0</v>
      </c>
      <c r="BL274" s="16" t="s">
        <v>97</v>
      </c>
      <c r="BM274" s="16" t="s">
        <v>435</v>
      </c>
    </row>
    <row r="275" spans="2:51" s="12" customFormat="1" ht="12">
      <c r="B275" s="232"/>
      <c r="C275" s="233"/>
      <c r="D275" s="234" t="s">
        <v>209</v>
      </c>
      <c r="E275" s="235" t="s">
        <v>1</v>
      </c>
      <c r="F275" s="236" t="s">
        <v>308</v>
      </c>
      <c r="G275" s="233"/>
      <c r="H275" s="237">
        <v>710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209</v>
      </c>
      <c r="AU275" s="243" t="s">
        <v>79</v>
      </c>
      <c r="AV275" s="12" t="s">
        <v>79</v>
      </c>
      <c r="AW275" s="12" t="s">
        <v>34</v>
      </c>
      <c r="AX275" s="12" t="s">
        <v>70</v>
      </c>
      <c r="AY275" s="243" t="s">
        <v>143</v>
      </c>
    </row>
    <row r="276" spans="2:51" s="12" customFormat="1" ht="12">
      <c r="B276" s="232"/>
      <c r="C276" s="233"/>
      <c r="D276" s="234" t="s">
        <v>209</v>
      </c>
      <c r="E276" s="235" t="s">
        <v>1</v>
      </c>
      <c r="F276" s="236" t="s">
        <v>310</v>
      </c>
      <c r="G276" s="233"/>
      <c r="H276" s="237">
        <v>84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209</v>
      </c>
      <c r="AU276" s="243" t="s">
        <v>79</v>
      </c>
      <c r="AV276" s="12" t="s">
        <v>79</v>
      </c>
      <c r="AW276" s="12" t="s">
        <v>34</v>
      </c>
      <c r="AX276" s="12" t="s">
        <v>70</v>
      </c>
      <c r="AY276" s="243" t="s">
        <v>143</v>
      </c>
    </row>
    <row r="277" spans="2:51" s="13" customFormat="1" ht="12">
      <c r="B277" s="244"/>
      <c r="C277" s="245"/>
      <c r="D277" s="234" t="s">
        <v>209</v>
      </c>
      <c r="E277" s="246" t="s">
        <v>1</v>
      </c>
      <c r="F277" s="247" t="s">
        <v>215</v>
      </c>
      <c r="G277" s="245"/>
      <c r="H277" s="246" t="s">
        <v>1</v>
      </c>
      <c r="I277" s="248"/>
      <c r="J277" s="245"/>
      <c r="K277" s="245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209</v>
      </c>
      <c r="AU277" s="253" t="s">
        <v>79</v>
      </c>
      <c r="AV277" s="13" t="s">
        <v>77</v>
      </c>
      <c r="AW277" s="13" t="s">
        <v>34</v>
      </c>
      <c r="AX277" s="13" t="s">
        <v>70</v>
      </c>
      <c r="AY277" s="253" t="s">
        <v>143</v>
      </c>
    </row>
    <row r="278" spans="2:51" s="14" customFormat="1" ht="12">
      <c r="B278" s="254"/>
      <c r="C278" s="255"/>
      <c r="D278" s="234" t="s">
        <v>209</v>
      </c>
      <c r="E278" s="256" t="s">
        <v>1</v>
      </c>
      <c r="F278" s="257" t="s">
        <v>216</v>
      </c>
      <c r="G278" s="255"/>
      <c r="H278" s="258">
        <v>794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209</v>
      </c>
      <c r="AU278" s="264" t="s">
        <v>79</v>
      </c>
      <c r="AV278" s="14" t="s">
        <v>97</v>
      </c>
      <c r="AW278" s="14" t="s">
        <v>34</v>
      </c>
      <c r="AX278" s="14" t="s">
        <v>77</v>
      </c>
      <c r="AY278" s="264" t="s">
        <v>143</v>
      </c>
    </row>
    <row r="279" spans="2:65" s="1" customFormat="1" ht="16.5" customHeight="1">
      <c r="B279" s="37"/>
      <c r="C279" s="265" t="s">
        <v>436</v>
      </c>
      <c r="D279" s="265" t="s">
        <v>294</v>
      </c>
      <c r="E279" s="266" t="s">
        <v>437</v>
      </c>
      <c r="F279" s="267" t="s">
        <v>438</v>
      </c>
      <c r="G279" s="268" t="s">
        <v>206</v>
      </c>
      <c r="H279" s="269">
        <v>799.95</v>
      </c>
      <c r="I279" s="270"/>
      <c r="J279" s="271">
        <f>ROUND(I279*H279,2)</f>
        <v>0</v>
      </c>
      <c r="K279" s="267" t="s">
        <v>1</v>
      </c>
      <c r="L279" s="272"/>
      <c r="M279" s="273" t="s">
        <v>1</v>
      </c>
      <c r="N279" s="274" t="s">
        <v>41</v>
      </c>
      <c r="O279" s="78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AR279" s="16" t="s">
        <v>177</v>
      </c>
      <c r="AT279" s="16" t="s">
        <v>294</v>
      </c>
      <c r="AU279" s="16" t="s">
        <v>79</v>
      </c>
      <c r="AY279" s="16" t="s">
        <v>143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6" t="s">
        <v>77</v>
      </c>
      <c r="BK279" s="226">
        <f>ROUND(I279*H279,2)</f>
        <v>0</v>
      </c>
      <c r="BL279" s="16" t="s">
        <v>97</v>
      </c>
      <c r="BM279" s="16" t="s">
        <v>439</v>
      </c>
    </row>
    <row r="280" spans="2:65" s="1" customFormat="1" ht="16.5" customHeight="1">
      <c r="B280" s="37"/>
      <c r="C280" s="265" t="s">
        <v>440</v>
      </c>
      <c r="D280" s="265" t="s">
        <v>294</v>
      </c>
      <c r="E280" s="266" t="s">
        <v>441</v>
      </c>
      <c r="F280" s="267" t="s">
        <v>442</v>
      </c>
      <c r="G280" s="268" t="s">
        <v>206</v>
      </c>
      <c r="H280" s="269">
        <v>17.871</v>
      </c>
      <c r="I280" s="270"/>
      <c r="J280" s="271">
        <f>ROUND(I280*H280,2)</f>
        <v>0</v>
      </c>
      <c r="K280" s="267" t="s">
        <v>1</v>
      </c>
      <c r="L280" s="272"/>
      <c r="M280" s="273" t="s">
        <v>1</v>
      </c>
      <c r="N280" s="274" t="s">
        <v>41</v>
      </c>
      <c r="O280" s="78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AR280" s="16" t="s">
        <v>177</v>
      </c>
      <c r="AT280" s="16" t="s">
        <v>294</v>
      </c>
      <c r="AU280" s="16" t="s">
        <v>79</v>
      </c>
      <c r="AY280" s="16" t="s">
        <v>143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6" t="s">
        <v>77</v>
      </c>
      <c r="BK280" s="226">
        <f>ROUND(I280*H280,2)</f>
        <v>0</v>
      </c>
      <c r="BL280" s="16" t="s">
        <v>97</v>
      </c>
      <c r="BM280" s="16" t="s">
        <v>443</v>
      </c>
    </row>
    <row r="281" spans="2:63" s="11" customFormat="1" ht="22.8" customHeight="1">
      <c r="B281" s="199"/>
      <c r="C281" s="200"/>
      <c r="D281" s="201" t="s">
        <v>69</v>
      </c>
      <c r="E281" s="213" t="s">
        <v>177</v>
      </c>
      <c r="F281" s="213" t="s">
        <v>444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P282</f>
        <v>0</v>
      </c>
      <c r="Q281" s="207"/>
      <c r="R281" s="208">
        <f>R282</f>
        <v>0</v>
      </c>
      <c r="S281" s="207"/>
      <c r="T281" s="209">
        <f>T282</f>
        <v>0</v>
      </c>
      <c r="AR281" s="210" t="s">
        <v>77</v>
      </c>
      <c r="AT281" s="211" t="s">
        <v>69</v>
      </c>
      <c r="AU281" s="211" t="s">
        <v>77</v>
      </c>
      <c r="AY281" s="210" t="s">
        <v>143</v>
      </c>
      <c r="BK281" s="212">
        <f>BK282</f>
        <v>0</v>
      </c>
    </row>
    <row r="282" spans="2:65" s="1" customFormat="1" ht="16.5" customHeight="1">
      <c r="B282" s="37"/>
      <c r="C282" s="215" t="s">
        <v>445</v>
      </c>
      <c r="D282" s="215" t="s">
        <v>147</v>
      </c>
      <c r="E282" s="216" t="s">
        <v>446</v>
      </c>
      <c r="F282" s="217" t="s">
        <v>447</v>
      </c>
      <c r="G282" s="218" t="s">
        <v>150</v>
      </c>
      <c r="H282" s="219">
        <v>10</v>
      </c>
      <c r="I282" s="220"/>
      <c r="J282" s="221">
        <f>ROUND(I282*H282,2)</f>
        <v>0</v>
      </c>
      <c r="K282" s="217" t="s">
        <v>1</v>
      </c>
      <c r="L282" s="42"/>
      <c r="M282" s="222" t="s">
        <v>1</v>
      </c>
      <c r="N282" s="223" t="s">
        <v>41</v>
      </c>
      <c r="O282" s="78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AR282" s="16" t="s">
        <v>97</v>
      </c>
      <c r="AT282" s="16" t="s">
        <v>147</v>
      </c>
      <c r="AU282" s="16" t="s">
        <v>79</v>
      </c>
      <c r="AY282" s="16" t="s">
        <v>143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6" t="s">
        <v>77</v>
      </c>
      <c r="BK282" s="226">
        <f>ROUND(I282*H282,2)</f>
        <v>0</v>
      </c>
      <c r="BL282" s="16" t="s">
        <v>97</v>
      </c>
      <c r="BM282" s="16" t="s">
        <v>448</v>
      </c>
    </row>
    <row r="283" spans="2:63" s="11" customFormat="1" ht="22.8" customHeight="1">
      <c r="B283" s="199"/>
      <c r="C283" s="200"/>
      <c r="D283" s="201" t="s">
        <v>69</v>
      </c>
      <c r="E283" s="213" t="s">
        <v>240</v>
      </c>
      <c r="F283" s="213" t="s">
        <v>449</v>
      </c>
      <c r="G283" s="200"/>
      <c r="H283" s="200"/>
      <c r="I283" s="203"/>
      <c r="J283" s="214">
        <f>BK283</f>
        <v>0</v>
      </c>
      <c r="K283" s="200"/>
      <c r="L283" s="205"/>
      <c r="M283" s="206"/>
      <c r="N283" s="207"/>
      <c r="O283" s="207"/>
      <c r="P283" s="208">
        <f>SUM(P284:P322)</f>
        <v>0</v>
      </c>
      <c r="Q283" s="207"/>
      <c r="R283" s="208">
        <f>SUM(R284:R322)</f>
        <v>150.3499266385</v>
      </c>
      <c r="S283" s="207"/>
      <c r="T283" s="209">
        <f>SUM(T284:T322)</f>
        <v>0</v>
      </c>
      <c r="AR283" s="210" t="s">
        <v>77</v>
      </c>
      <c r="AT283" s="211" t="s">
        <v>69</v>
      </c>
      <c r="AU283" s="211" t="s">
        <v>77</v>
      </c>
      <c r="AY283" s="210" t="s">
        <v>143</v>
      </c>
      <c r="BK283" s="212">
        <f>SUM(BK284:BK322)</f>
        <v>0</v>
      </c>
    </row>
    <row r="284" spans="2:65" s="1" customFormat="1" ht="16.5" customHeight="1">
      <c r="B284" s="37"/>
      <c r="C284" s="215" t="s">
        <v>450</v>
      </c>
      <c r="D284" s="215" t="s">
        <v>147</v>
      </c>
      <c r="E284" s="216" t="s">
        <v>451</v>
      </c>
      <c r="F284" s="217" t="s">
        <v>452</v>
      </c>
      <c r="G284" s="218" t="s">
        <v>150</v>
      </c>
      <c r="H284" s="219">
        <v>7</v>
      </c>
      <c r="I284" s="220"/>
      <c r="J284" s="221">
        <f>ROUND(I284*H284,2)</f>
        <v>0</v>
      </c>
      <c r="K284" s="217" t="s">
        <v>1</v>
      </c>
      <c r="L284" s="42"/>
      <c r="M284" s="222" t="s">
        <v>1</v>
      </c>
      <c r="N284" s="223" t="s">
        <v>41</v>
      </c>
      <c r="O284" s="78"/>
      <c r="P284" s="224">
        <f>O284*H284</f>
        <v>0</v>
      </c>
      <c r="Q284" s="224">
        <v>0.0007</v>
      </c>
      <c r="R284" s="224">
        <f>Q284*H284</f>
        <v>0.0049</v>
      </c>
      <c r="S284" s="224">
        <v>0</v>
      </c>
      <c r="T284" s="225">
        <f>S284*H284</f>
        <v>0</v>
      </c>
      <c r="AR284" s="16" t="s">
        <v>97</v>
      </c>
      <c r="AT284" s="16" t="s">
        <v>147</v>
      </c>
      <c r="AU284" s="16" t="s">
        <v>79</v>
      </c>
      <c r="AY284" s="16" t="s">
        <v>143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6" t="s">
        <v>77</v>
      </c>
      <c r="BK284" s="226">
        <f>ROUND(I284*H284,2)</f>
        <v>0</v>
      </c>
      <c r="BL284" s="16" t="s">
        <v>97</v>
      </c>
      <c r="BM284" s="16" t="s">
        <v>453</v>
      </c>
    </row>
    <row r="285" spans="2:65" s="1" customFormat="1" ht="16.5" customHeight="1">
      <c r="B285" s="37"/>
      <c r="C285" s="265" t="s">
        <v>454</v>
      </c>
      <c r="D285" s="265" t="s">
        <v>294</v>
      </c>
      <c r="E285" s="266" t="s">
        <v>455</v>
      </c>
      <c r="F285" s="267" t="s">
        <v>456</v>
      </c>
      <c r="G285" s="268" t="s">
        <v>150</v>
      </c>
      <c r="H285" s="269">
        <v>1</v>
      </c>
      <c r="I285" s="270"/>
      <c r="J285" s="271">
        <f>ROUND(I285*H285,2)</f>
        <v>0</v>
      </c>
      <c r="K285" s="267" t="s">
        <v>1</v>
      </c>
      <c r="L285" s="272"/>
      <c r="M285" s="273" t="s">
        <v>1</v>
      </c>
      <c r="N285" s="274" t="s">
        <v>41</v>
      </c>
      <c r="O285" s="78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AR285" s="16" t="s">
        <v>177</v>
      </c>
      <c r="AT285" s="16" t="s">
        <v>294</v>
      </c>
      <c r="AU285" s="16" t="s">
        <v>79</v>
      </c>
      <c r="AY285" s="16" t="s">
        <v>143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77</v>
      </c>
      <c r="BK285" s="226">
        <f>ROUND(I285*H285,2)</f>
        <v>0</v>
      </c>
      <c r="BL285" s="16" t="s">
        <v>97</v>
      </c>
      <c r="BM285" s="16" t="s">
        <v>457</v>
      </c>
    </row>
    <row r="286" spans="2:65" s="1" customFormat="1" ht="16.5" customHeight="1">
      <c r="B286" s="37"/>
      <c r="C286" s="265" t="s">
        <v>458</v>
      </c>
      <c r="D286" s="265" t="s">
        <v>294</v>
      </c>
      <c r="E286" s="266" t="s">
        <v>459</v>
      </c>
      <c r="F286" s="267" t="s">
        <v>460</v>
      </c>
      <c r="G286" s="268" t="s">
        <v>150</v>
      </c>
      <c r="H286" s="269">
        <v>3</v>
      </c>
      <c r="I286" s="270"/>
      <c r="J286" s="271">
        <f>ROUND(I286*H286,2)</f>
        <v>0</v>
      </c>
      <c r="K286" s="267" t="s">
        <v>1</v>
      </c>
      <c r="L286" s="272"/>
      <c r="M286" s="273" t="s">
        <v>1</v>
      </c>
      <c r="N286" s="274" t="s">
        <v>41</v>
      </c>
      <c r="O286" s="78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AR286" s="16" t="s">
        <v>177</v>
      </c>
      <c r="AT286" s="16" t="s">
        <v>294</v>
      </c>
      <c r="AU286" s="16" t="s">
        <v>79</v>
      </c>
      <c r="AY286" s="16" t="s">
        <v>143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6" t="s">
        <v>77</v>
      </c>
      <c r="BK286" s="226">
        <f>ROUND(I286*H286,2)</f>
        <v>0</v>
      </c>
      <c r="BL286" s="16" t="s">
        <v>97</v>
      </c>
      <c r="BM286" s="16" t="s">
        <v>461</v>
      </c>
    </row>
    <row r="287" spans="2:65" s="1" customFormat="1" ht="16.5" customHeight="1">
      <c r="B287" s="37"/>
      <c r="C287" s="265" t="s">
        <v>462</v>
      </c>
      <c r="D287" s="265" t="s">
        <v>294</v>
      </c>
      <c r="E287" s="266" t="s">
        <v>463</v>
      </c>
      <c r="F287" s="267" t="s">
        <v>464</v>
      </c>
      <c r="G287" s="268" t="s">
        <v>150</v>
      </c>
      <c r="H287" s="269">
        <v>1</v>
      </c>
      <c r="I287" s="270"/>
      <c r="J287" s="271">
        <f>ROUND(I287*H287,2)</f>
        <v>0</v>
      </c>
      <c r="K287" s="267" t="s">
        <v>1</v>
      </c>
      <c r="L287" s="272"/>
      <c r="M287" s="273" t="s">
        <v>1</v>
      </c>
      <c r="N287" s="274" t="s">
        <v>41</v>
      </c>
      <c r="O287" s="78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AR287" s="16" t="s">
        <v>177</v>
      </c>
      <c r="AT287" s="16" t="s">
        <v>294</v>
      </c>
      <c r="AU287" s="16" t="s">
        <v>79</v>
      </c>
      <c r="AY287" s="16" t="s">
        <v>143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6" t="s">
        <v>77</v>
      </c>
      <c r="BK287" s="226">
        <f>ROUND(I287*H287,2)</f>
        <v>0</v>
      </c>
      <c r="BL287" s="16" t="s">
        <v>97</v>
      </c>
      <c r="BM287" s="16" t="s">
        <v>465</v>
      </c>
    </row>
    <row r="288" spans="2:65" s="1" customFormat="1" ht="16.5" customHeight="1">
      <c r="B288" s="37"/>
      <c r="C288" s="265" t="s">
        <v>466</v>
      </c>
      <c r="D288" s="265" t="s">
        <v>294</v>
      </c>
      <c r="E288" s="266" t="s">
        <v>467</v>
      </c>
      <c r="F288" s="267" t="s">
        <v>468</v>
      </c>
      <c r="G288" s="268" t="s">
        <v>150</v>
      </c>
      <c r="H288" s="269">
        <v>1</v>
      </c>
      <c r="I288" s="270"/>
      <c r="J288" s="271">
        <f>ROUND(I288*H288,2)</f>
        <v>0</v>
      </c>
      <c r="K288" s="267" t="s">
        <v>1</v>
      </c>
      <c r="L288" s="272"/>
      <c r="M288" s="273" t="s">
        <v>1</v>
      </c>
      <c r="N288" s="274" t="s">
        <v>41</v>
      </c>
      <c r="O288" s="78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AR288" s="16" t="s">
        <v>177</v>
      </c>
      <c r="AT288" s="16" t="s">
        <v>294</v>
      </c>
      <c r="AU288" s="16" t="s">
        <v>79</v>
      </c>
      <c r="AY288" s="16" t="s">
        <v>143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6" t="s">
        <v>77</v>
      </c>
      <c r="BK288" s="226">
        <f>ROUND(I288*H288,2)</f>
        <v>0</v>
      </c>
      <c r="BL288" s="16" t="s">
        <v>97</v>
      </c>
      <c r="BM288" s="16" t="s">
        <v>469</v>
      </c>
    </row>
    <row r="289" spans="2:65" s="1" customFormat="1" ht="16.5" customHeight="1">
      <c r="B289" s="37"/>
      <c r="C289" s="265" t="s">
        <v>470</v>
      </c>
      <c r="D289" s="265" t="s">
        <v>294</v>
      </c>
      <c r="E289" s="266" t="s">
        <v>471</v>
      </c>
      <c r="F289" s="267" t="s">
        <v>472</v>
      </c>
      <c r="G289" s="268" t="s">
        <v>150</v>
      </c>
      <c r="H289" s="269">
        <v>1</v>
      </c>
      <c r="I289" s="270"/>
      <c r="J289" s="271">
        <f>ROUND(I289*H289,2)</f>
        <v>0</v>
      </c>
      <c r="K289" s="267" t="s">
        <v>1</v>
      </c>
      <c r="L289" s="272"/>
      <c r="M289" s="273" t="s">
        <v>1</v>
      </c>
      <c r="N289" s="274" t="s">
        <v>41</v>
      </c>
      <c r="O289" s="78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AR289" s="16" t="s">
        <v>177</v>
      </c>
      <c r="AT289" s="16" t="s">
        <v>294</v>
      </c>
      <c r="AU289" s="16" t="s">
        <v>79</v>
      </c>
      <c r="AY289" s="16" t="s">
        <v>143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6" t="s">
        <v>77</v>
      </c>
      <c r="BK289" s="226">
        <f>ROUND(I289*H289,2)</f>
        <v>0</v>
      </c>
      <c r="BL289" s="16" t="s">
        <v>97</v>
      </c>
      <c r="BM289" s="16" t="s">
        <v>473</v>
      </c>
    </row>
    <row r="290" spans="2:65" s="1" customFormat="1" ht="16.5" customHeight="1">
      <c r="B290" s="37"/>
      <c r="C290" s="215" t="s">
        <v>474</v>
      </c>
      <c r="D290" s="215" t="s">
        <v>147</v>
      </c>
      <c r="E290" s="216" t="s">
        <v>475</v>
      </c>
      <c r="F290" s="217" t="s">
        <v>476</v>
      </c>
      <c r="G290" s="218" t="s">
        <v>150</v>
      </c>
      <c r="H290" s="219">
        <v>7</v>
      </c>
      <c r="I290" s="220"/>
      <c r="J290" s="221">
        <f>ROUND(I290*H290,2)</f>
        <v>0</v>
      </c>
      <c r="K290" s="217" t="s">
        <v>1</v>
      </c>
      <c r="L290" s="42"/>
      <c r="M290" s="222" t="s">
        <v>1</v>
      </c>
      <c r="N290" s="223" t="s">
        <v>41</v>
      </c>
      <c r="O290" s="78"/>
      <c r="P290" s="224">
        <f>O290*H290</f>
        <v>0</v>
      </c>
      <c r="Q290" s="224">
        <v>0.112405</v>
      </c>
      <c r="R290" s="224">
        <f>Q290*H290</f>
        <v>0.7868350000000001</v>
      </c>
      <c r="S290" s="224">
        <v>0</v>
      </c>
      <c r="T290" s="225">
        <f>S290*H290</f>
        <v>0</v>
      </c>
      <c r="AR290" s="16" t="s">
        <v>97</v>
      </c>
      <c r="AT290" s="16" t="s">
        <v>147</v>
      </c>
      <c r="AU290" s="16" t="s">
        <v>79</v>
      </c>
      <c r="AY290" s="16" t="s">
        <v>143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6" t="s">
        <v>77</v>
      </c>
      <c r="BK290" s="226">
        <f>ROUND(I290*H290,2)</f>
        <v>0</v>
      </c>
      <c r="BL290" s="16" t="s">
        <v>97</v>
      </c>
      <c r="BM290" s="16" t="s">
        <v>477</v>
      </c>
    </row>
    <row r="291" spans="2:65" s="1" customFormat="1" ht="16.5" customHeight="1">
      <c r="B291" s="37"/>
      <c r="C291" s="265" t="s">
        <v>478</v>
      </c>
      <c r="D291" s="265" t="s">
        <v>294</v>
      </c>
      <c r="E291" s="266" t="s">
        <v>479</v>
      </c>
      <c r="F291" s="267" t="s">
        <v>480</v>
      </c>
      <c r="G291" s="268" t="s">
        <v>150</v>
      </c>
      <c r="H291" s="269">
        <v>7</v>
      </c>
      <c r="I291" s="270"/>
      <c r="J291" s="271">
        <f>ROUND(I291*H291,2)</f>
        <v>0</v>
      </c>
      <c r="K291" s="267" t="s">
        <v>1</v>
      </c>
      <c r="L291" s="272"/>
      <c r="M291" s="273" t="s">
        <v>1</v>
      </c>
      <c r="N291" s="274" t="s">
        <v>41</v>
      </c>
      <c r="O291" s="78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AR291" s="16" t="s">
        <v>177</v>
      </c>
      <c r="AT291" s="16" t="s">
        <v>294</v>
      </c>
      <c r="AU291" s="16" t="s">
        <v>79</v>
      </c>
      <c r="AY291" s="16" t="s">
        <v>143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6" t="s">
        <v>77</v>
      </c>
      <c r="BK291" s="226">
        <f>ROUND(I291*H291,2)</f>
        <v>0</v>
      </c>
      <c r="BL291" s="16" t="s">
        <v>97</v>
      </c>
      <c r="BM291" s="16" t="s">
        <v>481</v>
      </c>
    </row>
    <row r="292" spans="2:65" s="1" customFormat="1" ht="16.5" customHeight="1">
      <c r="B292" s="37"/>
      <c r="C292" s="265" t="s">
        <v>482</v>
      </c>
      <c r="D292" s="265" t="s">
        <v>294</v>
      </c>
      <c r="E292" s="266" t="s">
        <v>483</v>
      </c>
      <c r="F292" s="267" t="s">
        <v>484</v>
      </c>
      <c r="G292" s="268" t="s">
        <v>150</v>
      </c>
      <c r="H292" s="269">
        <v>7</v>
      </c>
      <c r="I292" s="270"/>
      <c r="J292" s="271">
        <f>ROUND(I292*H292,2)</f>
        <v>0</v>
      </c>
      <c r="K292" s="267" t="s">
        <v>1</v>
      </c>
      <c r="L292" s="272"/>
      <c r="M292" s="273" t="s">
        <v>1</v>
      </c>
      <c r="N292" s="274" t="s">
        <v>41</v>
      </c>
      <c r="O292" s="78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AR292" s="16" t="s">
        <v>177</v>
      </c>
      <c r="AT292" s="16" t="s">
        <v>294</v>
      </c>
      <c r="AU292" s="16" t="s">
        <v>79</v>
      </c>
      <c r="AY292" s="16" t="s">
        <v>143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6" t="s">
        <v>77</v>
      </c>
      <c r="BK292" s="226">
        <f>ROUND(I292*H292,2)</f>
        <v>0</v>
      </c>
      <c r="BL292" s="16" t="s">
        <v>97</v>
      </c>
      <c r="BM292" s="16" t="s">
        <v>485</v>
      </c>
    </row>
    <row r="293" spans="2:65" s="1" customFormat="1" ht="16.5" customHeight="1">
      <c r="B293" s="37"/>
      <c r="C293" s="265" t="s">
        <v>486</v>
      </c>
      <c r="D293" s="265" t="s">
        <v>294</v>
      </c>
      <c r="E293" s="266" t="s">
        <v>487</v>
      </c>
      <c r="F293" s="267" t="s">
        <v>488</v>
      </c>
      <c r="G293" s="268" t="s">
        <v>150</v>
      </c>
      <c r="H293" s="269">
        <v>7</v>
      </c>
      <c r="I293" s="270"/>
      <c r="J293" s="271">
        <f>ROUND(I293*H293,2)</f>
        <v>0</v>
      </c>
      <c r="K293" s="267" t="s">
        <v>1</v>
      </c>
      <c r="L293" s="272"/>
      <c r="M293" s="273" t="s">
        <v>1</v>
      </c>
      <c r="N293" s="274" t="s">
        <v>41</v>
      </c>
      <c r="O293" s="78"/>
      <c r="P293" s="224">
        <f>O293*H293</f>
        <v>0</v>
      </c>
      <c r="Q293" s="224">
        <v>0</v>
      </c>
      <c r="R293" s="224">
        <f>Q293*H293</f>
        <v>0</v>
      </c>
      <c r="S293" s="224">
        <v>0</v>
      </c>
      <c r="T293" s="225">
        <f>S293*H293</f>
        <v>0</v>
      </c>
      <c r="AR293" s="16" t="s">
        <v>177</v>
      </c>
      <c r="AT293" s="16" t="s">
        <v>294</v>
      </c>
      <c r="AU293" s="16" t="s">
        <v>79</v>
      </c>
      <c r="AY293" s="16" t="s">
        <v>143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6" t="s">
        <v>77</v>
      </c>
      <c r="BK293" s="226">
        <f>ROUND(I293*H293,2)</f>
        <v>0</v>
      </c>
      <c r="BL293" s="16" t="s">
        <v>97</v>
      </c>
      <c r="BM293" s="16" t="s">
        <v>489</v>
      </c>
    </row>
    <row r="294" spans="2:65" s="1" customFormat="1" ht="16.5" customHeight="1">
      <c r="B294" s="37"/>
      <c r="C294" s="265" t="s">
        <v>490</v>
      </c>
      <c r="D294" s="265" t="s">
        <v>294</v>
      </c>
      <c r="E294" s="266" t="s">
        <v>491</v>
      </c>
      <c r="F294" s="267" t="s">
        <v>492</v>
      </c>
      <c r="G294" s="268" t="s">
        <v>150</v>
      </c>
      <c r="H294" s="269">
        <v>16</v>
      </c>
      <c r="I294" s="270"/>
      <c r="J294" s="271">
        <f>ROUND(I294*H294,2)</f>
        <v>0</v>
      </c>
      <c r="K294" s="267" t="s">
        <v>1</v>
      </c>
      <c r="L294" s="272"/>
      <c r="M294" s="273" t="s">
        <v>1</v>
      </c>
      <c r="N294" s="274" t="s">
        <v>41</v>
      </c>
      <c r="O294" s="78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AR294" s="16" t="s">
        <v>177</v>
      </c>
      <c r="AT294" s="16" t="s">
        <v>294</v>
      </c>
      <c r="AU294" s="16" t="s">
        <v>79</v>
      </c>
      <c r="AY294" s="16" t="s">
        <v>143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6" t="s">
        <v>77</v>
      </c>
      <c r="BK294" s="226">
        <f>ROUND(I294*H294,2)</f>
        <v>0</v>
      </c>
      <c r="BL294" s="16" t="s">
        <v>97</v>
      </c>
      <c r="BM294" s="16" t="s">
        <v>493</v>
      </c>
    </row>
    <row r="295" spans="2:65" s="1" customFormat="1" ht="16.5" customHeight="1">
      <c r="B295" s="37"/>
      <c r="C295" s="215" t="s">
        <v>494</v>
      </c>
      <c r="D295" s="215" t="s">
        <v>147</v>
      </c>
      <c r="E295" s="216" t="s">
        <v>495</v>
      </c>
      <c r="F295" s="217" t="s">
        <v>496</v>
      </c>
      <c r="G295" s="218" t="s">
        <v>206</v>
      </c>
      <c r="H295" s="219">
        <v>4.5</v>
      </c>
      <c r="I295" s="220"/>
      <c r="J295" s="221">
        <f>ROUND(I295*H295,2)</f>
        <v>0</v>
      </c>
      <c r="K295" s="217" t="s">
        <v>1</v>
      </c>
      <c r="L295" s="42"/>
      <c r="M295" s="222" t="s">
        <v>1</v>
      </c>
      <c r="N295" s="223" t="s">
        <v>41</v>
      </c>
      <c r="O295" s="78"/>
      <c r="P295" s="224">
        <f>O295*H295</f>
        <v>0</v>
      </c>
      <c r="Q295" s="224">
        <v>0.0016</v>
      </c>
      <c r="R295" s="224">
        <f>Q295*H295</f>
        <v>0.007200000000000001</v>
      </c>
      <c r="S295" s="224">
        <v>0</v>
      </c>
      <c r="T295" s="225">
        <f>S295*H295</f>
        <v>0</v>
      </c>
      <c r="AR295" s="16" t="s">
        <v>97</v>
      </c>
      <c r="AT295" s="16" t="s">
        <v>147</v>
      </c>
      <c r="AU295" s="16" t="s">
        <v>79</v>
      </c>
      <c r="AY295" s="16" t="s">
        <v>143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6" t="s">
        <v>77</v>
      </c>
      <c r="BK295" s="226">
        <f>ROUND(I295*H295,2)</f>
        <v>0</v>
      </c>
      <c r="BL295" s="16" t="s">
        <v>97</v>
      </c>
      <c r="BM295" s="16" t="s">
        <v>497</v>
      </c>
    </row>
    <row r="296" spans="2:51" s="12" customFormat="1" ht="12">
      <c r="B296" s="232"/>
      <c r="C296" s="233"/>
      <c r="D296" s="234" t="s">
        <v>209</v>
      </c>
      <c r="E296" s="235" t="s">
        <v>1</v>
      </c>
      <c r="F296" s="236" t="s">
        <v>498</v>
      </c>
      <c r="G296" s="233"/>
      <c r="H296" s="237">
        <v>4.5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209</v>
      </c>
      <c r="AU296" s="243" t="s">
        <v>79</v>
      </c>
      <c r="AV296" s="12" t="s">
        <v>79</v>
      </c>
      <c r="AW296" s="12" t="s">
        <v>34</v>
      </c>
      <c r="AX296" s="12" t="s">
        <v>70</v>
      </c>
      <c r="AY296" s="243" t="s">
        <v>143</v>
      </c>
    </row>
    <row r="297" spans="2:51" s="14" customFormat="1" ht="12">
      <c r="B297" s="254"/>
      <c r="C297" s="255"/>
      <c r="D297" s="234" t="s">
        <v>209</v>
      </c>
      <c r="E297" s="256" t="s">
        <v>1</v>
      </c>
      <c r="F297" s="257" t="s">
        <v>216</v>
      </c>
      <c r="G297" s="255"/>
      <c r="H297" s="258">
        <v>4.5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209</v>
      </c>
      <c r="AU297" s="264" t="s">
        <v>79</v>
      </c>
      <c r="AV297" s="14" t="s">
        <v>97</v>
      </c>
      <c r="AW297" s="14" t="s">
        <v>34</v>
      </c>
      <c r="AX297" s="14" t="s">
        <v>77</v>
      </c>
      <c r="AY297" s="264" t="s">
        <v>143</v>
      </c>
    </row>
    <row r="298" spans="2:65" s="1" customFormat="1" ht="16.5" customHeight="1">
      <c r="B298" s="37"/>
      <c r="C298" s="215" t="s">
        <v>499</v>
      </c>
      <c r="D298" s="215" t="s">
        <v>147</v>
      </c>
      <c r="E298" s="216" t="s">
        <v>500</v>
      </c>
      <c r="F298" s="217" t="s">
        <v>501</v>
      </c>
      <c r="G298" s="218" t="s">
        <v>206</v>
      </c>
      <c r="H298" s="219">
        <v>4.5</v>
      </c>
      <c r="I298" s="220"/>
      <c r="J298" s="221">
        <f>ROUND(I298*H298,2)</f>
        <v>0</v>
      </c>
      <c r="K298" s="217" t="s">
        <v>1</v>
      </c>
      <c r="L298" s="42"/>
      <c r="M298" s="222" t="s">
        <v>1</v>
      </c>
      <c r="N298" s="223" t="s">
        <v>41</v>
      </c>
      <c r="O298" s="78"/>
      <c r="P298" s="224">
        <f>O298*H298</f>
        <v>0</v>
      </c>
      <c r="Q298" s="224">
        <v>9.38E-06</v>
      </c>
      <c r="R298" s="224">
        <f>Q298*H298</f>
        <v>4.221E-05</v>
      </c>
      <c r="S298" s="224">
        <v>0</v>
      </c>
      <c r="T298" s="225">
        <f>S298*H298</f>
        <v>0</v>
      </c>
      <c r="AR298" s="16" t="s">
        <v>97</v>
      </c>
      <c r="AT298" s="16" t="s">
        <v>147</v>
      </c>
      <c r="AU298" s="16" t="s">
        <v>79</v>
      </c>
      <c r="AY298" s="16" t="s">
        <v>143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6" t="s">
        <v>77</v>
      </c>
      <c r="BK298" s="226">
        <f>ROUND(I298*H298,2)</f>
        <v>0</v>
      </c>
      <c r="BL298" s="16" t="s">
        <v>97</v>
      </c>
      <c r="BM298" s="16" t="s">
        <v>502</v>
      </c>
    </row>
    <row r="299" spans="2:51" s="12" customFormat="1" ht="12">
      <c r="B299" s="232"/>
      <c r="C299" s="233"/>
      <c r="D299" s="234" t="s">
        <v>209</v>
      </c>
      <c r="E299" s="235" t="s">
        <v>1</v>
      </c>
      <c r="F299" s="236" t="s">
        <v>498</v>
      </c>
      <c r="G299" s="233"/>
      <c r="H299" s="237">
        <v>4.5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209</v>
      </c>
      <c r="AU299" s="243" t="s">
        <v>79</v>
      </c>
      <c r="AV299" s="12" t="s">
        <v>79</v>
      </c>
      <c r="AW299" s="12" t="s">
        <v>34</v>
      </c>
      <c r="AX299" s="12" t="s">
        <v>70</v>
      </c>
      <c r="AY299" s="243" t="s">
        <v>143</v>
      </c>
    </row>
    <row r="300" spans="2:51" s="14" customFormat="1" ht="12">
      <c r="B300" s="254"/>
      <c r="C300" s="255"/>
      <c r="D300" s="234" t="s">
        <v>209</v>
      </c>
      <c r="E300" s="256" t="s">
        <v>1</v>
      </c>
      <c r="F300" s="257" t="s">
        <v>216</v>
      </c>
      <c r="G300" s="255"/>
      <c r="H300" s="258">
        <v>4.5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209</v>
      </c>
      <c r="AU300" s="264" t="s">
        <v>79</v>
      </c>
      <c r="AV300" s="14" t="s">
        <v>97</v>
      </c>
      <c r="AW300" s="14" t="s">
        <v>34</v>
      </c>
      <c r="AX300" s="14" t="s">
        <v>77</v>
      </c>
      <c r="AY300" s="264" t="s">
        <v>143</v>
      </c>
    </row>
    <row r="301" spans="2:65" s="1" customFormat="1" ht="16.5" customHeight="1">
      <c r="B301" s="37"/>
      <c r="C301" s="215" t="s">
        <v>503</v>
      </c>
      <c r="D301" s="215" t="s">
        <v>147</v>
      </c>
      <c r="E301" s="216" t="s">
        <v>504</v>
      </c>
      <c r="F301" s="217" t="s">
        <v>505</v>
      </c>
      <c r="G301" s="218" t="s">
        <v>150</v>
      </c>
      <c r="H301" s="219">
        <v>8</v>
      </c>
      <c r="I301" s="220"/>
      <c r="J301" s="221">
        <f>ROUND(I301*H301,2)</f>
        <v>0</v>
      </c>
      <c r="K301" s="217" t="s">
        <v>1</v>
      </c>
      <c r="L301" s="42"/>
      <c r="M301" s="222" t="s">
        <v>1</v>
      </c>
      <c r="N301" s="223" t="s">
        <v>41</v>
      </c>
      <c r="O301" s="78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AR301" s="16" t="s">
        <v>97</v>
      </c>
      <c r="AT301" s="16" t="s">
        <v>147</v>
      </c>
      <c r="AU301" s="16" t="s">
        <v>79</v>
      </c>
      <c r="AY301" s="16" t="s">
        <v>143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77</v>
      </c>
      <c r="BK301" s="226">
        <f>ROUND(I301*H301,2)</f>
        <v>0</v>
      </c>
      <c r="BL301" s="16" t="s">
        <v>97</v>
      </c>
      <c r="BM301" s="16" t="s">
        <v>506</v>
      </c>
    </row>
    <row r="302" spans="2:65" s="1" customFormat="1" ht="16.5" customHeight="1">
      <c r="B302" s="37"/>
      <c r="C302" s="215" t="s">
        <v>507</v>
      </c>
      <c r="D302" s="215" t="s">
        <v>147</v>
      </c>
      <c r="E302" s="216" t="s">
        <v>508</v>
      </c>
      <c r="F302" s="217" t="s">
        <v>509</v>
      </c>
      <c r="G302" s="218" t="s">
        <v>236</v>
      </c>
      <c r="H302" s="219">
        <v>436</v>
      </c>
      <c r="I302" s="220"/>
      <c r="J302" s="221">
        <f>ROUND(I302*H302,2)</f>
        <v>0</v>
      </c>
      <c r="K302" s="217" t="s">
        <v>1</v>
      </c>
      <c r="L302" s="42"/>
      <c r="M302" s="222" t="s">
        <v>1</v>
      </c>
      <c r="N302" s="223" t="s">
        <v>41</v>
      </c>
      <c r="O302" s="78"/>
      <c r="P302" s="224">
        <f>O302*H302</f>
        <v>0</v>
      </c>
      <c r="Q302" s="224">
        <v>0.15539952</v>
      </c>
      <c r="R302" s="224">
        <f>Q302*H302</f>
        <v>67.75419072000001</v>
      </c>
      <c r="S302" s="224">
        <v>0</v>
      </c>
      <c r="T302" s="225">
        <f>S302*H302</f>
        <v>0</v>
      </c>
      <c r="AR302" s="16" t="s">
        <v>97</v>
      </c>
      <c r="AT302" s="16" t="s">
        <v>147</v>
      </c>
      <c r="AU302" s="16" t="s">
        <v>79</v>
      </c>
      <c r="AY302" s="16" t="s">
        <v>143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6" t="s">
        <v>77</v>
      </c>
      <c r="BK302" s="226">
        <f>ROUND(I302*H302,2)</f>
        <v>0</v>
      </c>
      <c r="BL302" s="16" t="s">
        <v>97</v>
      </c>
      <c r="BM302" s="16" t="s">
        <v>510</v>
      </c>
    </row>
    <row r="303" spans="2:51" s="12" customFormat="1" ht="12">
      <c r="B303" s="232"/>
      <c r="C303" s="233"/>
      <c r="D303" s="234" t="s">
        <v>209</v>
      </c>
      <c r="E303" s="235" t="s">
        <v>1</v>
      </c>
      <c r="F303" s="236" t="s">
        <v>511</v>
      </c>
      <c r="G303" s="233"/>
      <c r="H303" s="237">
        <v>436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209</v>
      </c>
      <c r="AU303" s="243" t="s">
        <v>79</v>
      </c>
      <c r="AV303" s="12" t="s">
        <v>79</v>
      </c>
      <c r="AW303" s="12" t="s">
        <v>34</v>
      </c>
      <c r="AX303" s="12" t="s">
        <v>70</v>
      </c>
      <c r="AY303" s="243" t="s">
        <v>143</v>
      </c>
    </row>
    <row r="304" spans="2:51" s="14" customFormat="1" ht="12">
      <c r="B304" s="254"/>
      <c r="C304" s="255"/>
      <c r="D304" s="234" t="s">
        <v>209</v>
      </c>
      <c r="E304" s="256" t="s">
        <v>1</v>
      </c>
      <c r="F304" s="257" t="s">
        <v>216</v>
      </c>
      <c r="G304" s="255"/>
      <c r="H304" s="258">
        <v>436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209</v>
      </c>
      <c r="AU304" s="264" t="s">
        <v>79</v>
      </c>
      <c r="AV304" s="14" t="s">
        <v>97</v>
      </c>
      <c r="AW304" s="14" t="s">
        <v>34</v>
      </c>
      <c r="AX304" s="14" t="s">
        <v>77</v>
      </c>
      <c r="AY304" s="264" t="s">
        <v>143</v>
      </c>
    </row>
    <row r="305" spans="2:65" s="1" customFormat="1" ht="16.5" customHeight="1">
      <c r="B305" s="37"/>
      <c r="C305" s="265" t="s">
        <v>512</v>
      </c>
      <c r="D305" s="265" t="s">
        <v>294</v>
      </c>
      <c r="E305" s="266" t="s">
        <v>513</v>
      </c>
      <c r="F305" s="267" t="s">
        <v>514</v>
      </c>
      <c r="G305" s="268" t="s">
        <v>236</v>
      </c>
      <c r="H305" s="269">
        <v>355.98</v>
      </c>
      <c r="I305" s="270"/>
      <c r="J305" s="271">
        <f>ROUND(I305*H305,2)</f>
        <v>0</v>
      </c>
      <c r="K305" s="267" t="s">
        <v>1</v>
      </c>
      <c r="L305" s="272"/>
      <c r="M305" s="273" t="s">
        <v>1</v>
      </c>
      <c r="N305" s="274" t="s">
        <v>41</v>
      </c>
      <c r="O305" s="78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AR305" s="16" t="s">
        <v>177</v>
      </c>
      <c r="AT305" s="16" t="s">
        <v>294</v>
      </c>
      <c r="AU305" s="16" t="s">
        <v>79</v>
      </c>
      <c r="AY305" s="16" t="s">
        <v>143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6" t="s">
        <v>77</v>
      </c>
      <c r="BK305" s="226">
        <f>ROUND(I305*H305,2)</f>
        <v>0</v>
      </c>
      <c r="BL305" s="16" t="s">
        <v>97</v>
      </c>
      <c r="BM305" s="16" t="s">
        <v>515</v>
      </c>
    </row>
    <row r="306" spans="2:51" s="12" customFormat="1" ht="12">
      <c r="B306" s="232"/>
      <c r="C306" s="233"/>
      <c r="D306" s="234" t="s">
        <v>209</v>
      </c>
      <c r="E306" s="235" t="s">
        <v>1</v>
      </c>
      <c r="F306" s="236" t="s">
        <v>516</v>
      </c>
      <c r="G306" s="233"/>
      <c r="H306" s="237">
        <v>355.98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209</v>
      </c>
      <c r="AU306" s="243" t="s">
        <v>79</v>
      </c>
      <c r="AV306" s="12" t="s">
        <v>79</v>
      </c>
      <c r="AW306" s="12" t="s">
        <v>34</v>
      </c>
      <c r="AX306" s="12" t="s">
        <v>70</v>
      </c>
      <c r="AY306" s="243" t="s">
        <v>143</v>
      </c>
    </row>
    <row r="307" spans="2:51" s="14" customFormat="1" ht="12">
      <c r="B307" s="254"/>
      <c r="C307" s="255"/>
      <c r="D307" s="234" t="s">
        <v>209</v>
      </c>
      <c r="E307" s="256" t="s">
        <v>1</v>
      </c>
      <c r="F307" s="257" t="s">
        <v>216</v>
      </c>
      <c r="G307" s="255"/>
      <c r="H307" s="258">
        <v>355.98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AT307" s="264" t="s">
        <v>209</v>
      </c>
      <c r="AU307" s="264" t="s">
        <v>79</v>
      </c>
      <c r="AV307" s="14" t="s">
        <v>97</v>
      </c>
      <c r="AW307" s="14" t="s">
        <v>34</v>
      </c>
      <c r="AX307" s="14" t="s">
        <v>77</v>
      </c>
      <c r="AY307" s="264" t="s">
        <v>143</v>
      </c>
    </row>
    <row r="308" spans="2:65" s="1" customFormat="1" ht="16.5" customHeight="1">
      <c r="B308" s="37"/>
      <c r="C308" s="265" t="s">
        <v>517</v>
      </c>
      <c r="D308" s="265" t="s">
        <v>294</v>
      </c>
      <c r="E308" s="266" t="s">
        <v>518</v>
      </c>
      <c r="F308" s="267" t="s">
        <v>519</v>
      </c>
      <c r="G308" s="268" t="s">
        <v>236</v>
      </c>
      <c r="H308" s="269">
        <v>70.38</v>
      </c>
      <c r="I308" s="270"/>
      <c r="J308" s="271">
        <f>ROUND(I308*H308,2)</f>
        <v>0</v>
      </c>
      <c r="K308" s="267" t="s">
        <v>1</v>
      </c>
      <c r="L308" s="272"/>
      <c r="M308" s="273" t="s">
        <v>1</v>
      </c>
      <c r="N308" s="274" t="s">
        <v>41</v>
      </c>
      <c r="O308" s="78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AR308" s="16" t="s">
        <v>177</v>
      </c>
      <c r="AT308" s="16" t="s">
        <v>294</v>
      </c>
      <c r="AU308" s="16" t="s">
        <v>79</v>
      </c>
      <c r="AY308" s="16" t="s">
        <v>143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6" t="s">
        <v>77</v>
      </c>
      <c r="BK308" s="226">
        <f>ROUND(I308*H308,2)</f>
        <v>0</v>
      </c>
      <c r="BL308" s="16" t="s">
        <v>97</v>
      </c>
      <c r="BM308" s="16" t="s">
        <v>520</v>
      </c>
    </row>
    <row r="309" spans="2:51" s="12" customFormat="1" ht="12">
      <c r="B309" s="232"/>
      <c r="C309" s="233"/>
      <c r="D309" s="234" t="s">
        <v>209</v>
      </c>
      <c r="E309" s="235" t="s">
        <v>1</v>
      </c>
      <c r="F309" s="236" t="s">
        <v>521</v>
      </c>
      <c r="G309" s="233"/>
      <c r="H309" s="237">
        <v>70.38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209</v>
      </c>
      <c r="AU309" s="243" t="s">
        <v>79</v>
      </c>
      <c r="AV309" s="12" t="s">
        <v>79</v>
      </c>
      <c r="AW309" s="12" t="s">
        <v>34</v>
      </c>
      <c r="AX309" s="12" t="s">
        <v>70</v>
      </c>
      <c r="AY309" s="243" t="s">
        <v>143</v>
      </c>
    </row>
    <row r="310" spans="2:51" s="14" customFormat="1" ht="12">
      <c r="B310" s="254"/>
      <c r="C310" s="255"/>
      <c r="D310" s="234" t="s">
        <v>209</v>
      </c>
      <c r="E310" s="256" t="s">
        <v>1</v>
      </c>
      <c r="F310" s="257" t="s">
        <v>216</v>
      </c>
      <c r="G310" s="255"/>
      <c r="H310" s="258">
        <v>70.38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209</v>
      </c>
      <c r="AU310" s="264" t="s">
        <v>79</v>
      </c>
      <c r="AV310" s="14" t="s">
        <v>97</v>
      </c>
      <c r="AW310" s="14" t="s">
        <v>34</v>
      </c>
      <c r="AX310" s="14" t="s">
        <v>77</v>
      </c>
      <c r="AY310" s="264" t="s">
        <v>143</v>
      </c>
    </row>
    <row r="311" spans="2:65" s="1" customFormat="1" ht="16.5" customHeight="1">
      <c r="B311" s="37"/>
      <c r="C311" s="265" t="s">
        <v>522</v>
      </c>
      <c r="D311" s="265" t="s">
        <v>294</v>
      </c>
      <c r="E311" s="266" t="s">
        <v>523</v>
      </c>
      <c r="F311" s="267" t="s">
        <v>524</v>
      </c>
      <c r="G311" s="268" t="s">
        <v>236</v>
      </c>
      <c r="H311" s="269">
        <v>18.36</v>
      </c>
      <c r="I311" s="270"/>
      <c r="J311" s="271">
        <f>ROUND(I311*H311,2)</f>
        <v>0</v>
      </c>
      <c r="K311" s="267" t="s">
        <v>1</v>
      </c>
      <c r="L311" s="272"/>
      <c r="M311" s="273" t="s">
        <v>1</v>
      </c>
      <c r="N311" s="274" t="s">
        <v>41</v>
      </c>
      <c r="O311" s="78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AR311" s="16" t="s">
        <v>177</v>
      </c>
      <c r="AT311" s="16" t="s">
        <v>294</v>
      </c>
      <c r="AU311" s="16" t="s">
        <v>79</v>
      </c>
      <c r="AY311" s="16" t="s">
        <v>143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6" t="s">
        <v>77</v>
      </c>
      <c r="BK311" s="226">
        <f>ROUND(I311*H311,2)</f>
        <v>0</v>
      </c>
      <c r="BL311" s="16" t="s">
        <v>97</v>
      </c>
      <c r="BM311" s="16" t="s">
        <v>525</v>
      </c>
    </row>
    <row r="312" spans="2:51" s="12" customFormat="1" ht="12">
      <c r="B312" s="232"/>
      <c r="C312" s="233"/>
      <c r="D312" s="234" t="s">
        <v>209</v>
      </c>
      <c r="E312" s="235" t="s">
        <v>1</v>
      </c>
      <c r="F312" s="236" t="s">
        <v>526</v>
      </c>
      <c r="G312" s="233"/>
      <c r="H312" s="237">
        <v>18.36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209</v>
      </c>
      <c r="AU312" s="243" t="s">
        <v>79</v>
      </c>
      <c r="AV312" s="12" t="s">
        <v>79</v>
      </c>
      <c r="AW312" s="12" t="s">
        <v>34</v>
      </c>
      <c r="AX312" s="12" t="s">
        <v>70</v>
      </c>
      <c r="AY312" s="243" t="s">
        <v>143</v>
      </c>
    </row>
    <row r="313" spans="2:51" s="14" customFormat="1" ht="12">
      <c r="B313" s="254"/>
      <c r="C313" s="255"/>
      <c r="D313" s="234" t="s">
        <v>209</v>
      </c>
      <c r="E313" s="256" t="s">
        <v>1</v>
      </c>
      <c r="F313" s="257" t="s">
        <v>216</v>
      </c>
      <c r="G313" s="255"/>
      <c r="H313" s="258">
        <v>18.36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AT313" s="264" t="s">
        <v>209</v>
      </c>
      <c r="AU313" s="264" t="s">
        <v>79</v>
      </c>
      <c r="AV313" s="14" t="s">
        <v>97</v>
      </c>
      <c r="AW313" s="14" t="s">
        <v>34</v>
      </c>
      <c r="AX313" s="14" t="s">
        <v>77</v>
      </c>
      <c r="AY313" s="264" t="s">
        <v>143</v>
      </c>
    </row>
    <row r="314" spans="2:65" s="1" customFormat="1" ht="16.5" customHeight="1">
      <c r="B314" s="37"/>
      <c r="C314" s="215" t="s">
        <v>527</v>
      </c>
      <c r="D314" s="215" t="s">
        <v>147</v>
      </c>
      <c r="E314" s="216" t="s">
        <v>528</v>
      </c>
      <c r="F314" s="217" t="s">
        <v>529</v>
      </c>
      <c r="G314" s="218" t="s">
        <v>236</v>
      </c>
      <c r="H314" s="219">
        <v>810</v>
      </c>
      <c r="I314" s="220"/>
      <c r="J314" s="221">
        <f>ROUND(I314*H314,2)</f>
        <v>0</v>
      </c>
      <c r="K314" s="217" t="s">
        <v>1</v>
      </c>
      <c r="L314" s="42"/>
      <c r="M314" s="222" t="s">
        <v>1</v>
      </c>
      <c r="N314" s="223" t="s">
        <v>41</v>
      </c>
      <c r="O314" s="78"/>
      <c r="P314" s="224">
        <f>O314*H314</f>
        <v>0</v>
      </c>
      <c r="Q314" s="224">
        <v>0.100946</v>
      </c>
      <c r="R314" s="224">
        <f>Q314*H314</f>
        <v>81.76625999999999</v>
      </c>
      <c r="S314" s="224">
        <v>0</v>
      </c>
      <c r="T314" s="225">
        <f>S314*H314</f>
        <v>0</v>
      </c>
      <c r="AR314" s="16" t="s">
        <v>97</v>
      </c>
      <c r="AT314" s="16" t="s">
        <v>147</v>
      </c>
      <c r="AU314" s="16" t="s">
        <v>79</v>
      </c>
      <c r="AY314" s="16" t="s">
        <v>143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6" t="s">
        <v>77</v>
      </c>
      <c r="BK314" s="226">
        <f>ROUND(I314*H314,2)</f>
        <v>0</v>
      </c>
      <c r="BL314" s="16" t="s">
        <v>97</v>
      </c>
      <c r="BM314" s="16" t="s">
        <v>530</v>
      </c>
    </row>
    <row r="315" spans="2:65" s="1" customFormat="1" ht="16.5" customHeight="1">
      <c r="B315" s="37"/>
      <c r="C315" s="265" t="s">
        <v>531</v>
      </c>
      <c r="D315" s="265" t="s">
        <v>294</v>
      </c>
      <c r="E315" s="266" t="s">
        <v>532</v>
      </c>
      <c r="F315" s="267" t="s">
        <v>533</v>
      </c>
      <c r="G315" s="268" t="s">
        <v>236</v>
      </c>
      <c r="H315" s="269">
        <v>826.2</v>
      </c>
      <c r="I315" s="270"/>
      <c r="J315" s="271">
        <f>ROUND(I315*H315,2)</f>
        <v>0</v>
      </c>
      <c r="K315" s="267" t="s">
        <v>1</v>
      </c>
      <c r="L315" s="272"/>
      <c r="M315" s="273" t="s">
        <v>1</v>
      </c>
      <c r="N315" s="274" t="s">
        <v>41</v>
      </c>
      <c r="O315" s="78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AR315" s="16" t="s">
        <v>177</v>
      </c>
      <c r="AT315" s="16" t="s">
        <v>294</v>
      </c>
      <c r="AU315" s="16" t="s">
        <v>79</v>
      </c>
      <c r="AY315" s="16" t="s">
        <v>143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6" t="s">
        <v>77</v>
      </c>
      <c r="BK315" s="226">
        <f>ROUND(I315*H315,2)</f>
        <v>0</v>
      </c>
      <c r="BL315" s="16" t="s">
        <v>97</v>
      </c>
      <c r="BM315" s="16" t="s">
        <v>534</v>
      </c>
    </row>
    <row r="316" spans="2:51" s="12" customFormat="1" ht="12">
      <c r="B316" s="232"/>
      <c r="C316" s="233"/>
      <c r="D316" s="234" t="s">
        <v>209</v>
      </c>
      <c r="E316" s="235" t="s">
        <v>1</v>
      </c>
      <c r="F316" s="236" t="s">
        <v>535</v>
      </c>
      <c r="G316" s="233"/>
      <c r="H316" s="237">
        <v>826.2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209</v>
      </c>
      <c r="AU316" s="243" t="s">
        <v>79</v>
      </c>
      <c r="AV316" s="12" t="s">
        <v>79</v>
      </c>
      <c r="AW316" s="12" t="s">
        <v>34</v>
      </c>
      <c r="AX316" s="12" t="s">
        <v>70</v>
      </c>
      <c r="AY316" s="243" t="s">
        <v>143</v>
      </c>
    </row>
    <row r="317" spans="2:51" s="14" customFormat="1" ht="12">
      <c r="B317" s="254"/>
      <c r="C317" s="255"/>
      <c r="D317" s="234" t="s">
        <v>209</v>
      </c>
      <c r="E317" s="256" t="s">
        <v>1</v>
      </c>
      <c r="F317" s="257" t="s">
        <v>216</v>
      </c>
      <c r="G317" s="255"/>
      <c r="H317" s="258">
        <v>826.2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AT317" s="264" t="s">
        <v>209</v>
      </c>
      <c r="AU317" s="264" t="s">
        <v>79</v>
      </c>
      <c r="AV317" s="14" t="s">
        <v>97</v>
      </c>
      <c r="AW317" s="14" t="s">
        <v>34</v>
      </c>
      <c r="AX317" s="14" t="s">
        <v>77</v>
      </c>
      <c r="AY317" s="264" t="s">
        <v>143</v>
      </c>
    </row>
    <row r="318" spans="2:65" s="1" customFormat="1" ht="16.5" customHeight="1">
      <c r="B318" s="37"/>
      <c r="C318" s="215" t="s">
        <v>536</v>
      </c>
      <c r="D318" s="215" t="s">
        <v>147</v>
      </c>
      <c r="E318" s="216" t="s">
        <v>537</v>
      </c>
      <c r="F318" s="217" t="s">
        <v>538</v>
      </c>
      <c r="G318" s="218" t="s">
        <v>236</v>
      </c>
      <c r="H318" s="219">
        <v>43.3</v>
      </c>
      <c r="I318" s="220"/>
      <c r="J318" s="221">
        <f>ROUND(I318*H318,2)</f>
        <v>0</v>
      </c>
      <c r="K318" s="217" t="s">
        <v>1</v>
      </c>
      <c r="L318" s="42"/>
      <c r="M318" s="222" t="s">
        <v>1</v>
      </c>
      <c r="N318" s="223" t="s">
        <v>41</v>
      </c>
      <c r="O318" s="78"/>
      <c r="P318" s="224">
        <f>O318*H318</f>
        <v>0</v>
      </c>
      <c r="Q318" s="224">
        <v>5.56E-05</v>
      </c>
      <c r="R318" s="224">
        <f>Q318*H318</f>
        <v>0.00240748</v>
      </c>
      <c r="S318" s="224">
        <v>0</v>
      </c>
      <c r="T318" s="225">
        <f>S318*H318</f>
        <v>0</v>
      </c>
      <c r="AR318" s="16" t="s">
        <v>97</v>
      </c>
      <c r="AT318" s="16" t="s">
        <v>147</v>
      </c>
      <c r="AU318" s="16" t="s">
        <v>79</v>
      </c>
      <c r="AY318" s="16" t="s">
        <v>143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77</v>
      </c>
      <c r="BK318" s="226">
        <f>ROUND(I318*H318,2)</f>
        <v>0</v>
      </c>
      <c r="BL318" s="16" t="s">
        <v>97</v>
      </c>
      <c r="BM318" s="16" t="s">
        <v>539</v>
      </c>
    </row>
    <row r="319" spans="2:65" s="1" customFormat="1" ht="16.5" customHeight="1">
      <c r="B319" s="37"/>
      <c r="C319" s="215" t="s">
        <v>540</v>
      </c>
      <c r="D319" s="215" t="s">
        <v>147</v>
      </c>
      <c r="E319" s="216" t="s">
        <v>541</v>
      </c>
      <c r="F319" s="217" t="s">
        <v>542</v>
      </c>
      <c r="G319" s="218" t="s">
        <v>206</v>
      </c>
      <c r="H319" s="219">
        <v>15</v>
      </c>
      <c r="I319" s="220"/>
      <c r="J319" s="221">
        <f>ROUND(I319*H319,2)</f>
        <v>0</v>
      </c>
      <c r="K319" s="217" t="s">
        <v>1</v>
      </c>
      <c r="L319" s="42"/>
      <c r="M319" s="222" t="s">
        <v>1</v>
      </c>
      <c r="N319" s="223" t="s">
        <v>41</v>
      </c>
      <c r="O319" s="78"/>
      <c r="P319" s="224">
        <f>O319*H319</f>
        <v>0</v>
      </c>
      <c r="Q319" s="224">
        <v>0.001868</v>
      </c>
      <c r="R319" s="224">
        <f>Q319*H319</f>
        <v>0.02802</v>
      </c>
      <c r="S319" s="224">
        <v>0</v>
      </c>
      <c r="T319" s="225">
        <f>S319*H319</f>
        <v>0</v>
      </c>
      <c r="AR319" s="16" t="s">
        <v>97</v>
      </c>
      <c r="AT319" s="16" t="s">
        <v>147</v>
      </c>
      <c r="AU319" s="16" t="s">
        <v>79</v>
      </c>
      <c r="AY319" s="16" t="s">
        <v>143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6" t="s">
        <v>77</v>
      </c>
      <c r="BK319" s="226">
        <f>ROUND(I319*H319,2)</f>
        <v>0</v>
      </c>
      <c r="BL319" s="16" t="s">
        <v>97</v>
      </c>
      <c r="BM319" s="16" t="s">
        <v>543</v>
      </c>
    </row>
    <row r="320" spans="2:51" s="12" customFormat="1" ht="12">
      <c r="B320" s="232"/>
      <c r="C320" s="233"/>
      <c r="D320" s="234" t="s">
        <v>209</v>
      </c>
      <c r="E320" s="235" t="s">
        <v>1</v>
      </c>
      <c r="F320" s="236" t="s">
        <v>229</v>
      </c>
      <c r="G320" s="233"/>
      <c r="H320" s="237">
        <v>15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209</v>
      </c>
      <c r="AU320" s="243" t="s">
        <v>79</v>
      </c>
      <c r="AV320" s="12" t="s">
        <v>79</v>
      </c>
      <c r="AW320" s="12" t="s">
        <v>34</v>
      </c>
      <c r="AX320" s="12" t="s">
        <v>70</v>
      </c>
      <c r="AY320" s="243" t="s">
        <v>143</v>
      </c>
    </row>
    <row r="321" spans="2:51" s="14" customFormat="1" ht="12">
      <c r="B321" s="254"/>
      <c r="C321" s="255"/>
      <c r="D321" s="234" t="s">
        <v>209</v>
      </c>
      <c r="E321" s="256" t="s">
        <v>1</v>
      </c>
      <c r="F321" s="257" t="s">
        <v>216</v>
      </c>
      <c r="G321" s="255"/>
      <c r="H321" s="258">
        <v>15</v>
      </c>
      <c r="I321" s="259"/>
      <c r="J321" s="255"/>
      <c r="K321" s="255"/>
      <c r="L321" s="260"/>
      <c r="M321" s="261"/>
      <c r="N321" s="262"/>
      <c r="O321" s="262"/>
      <c r="P321" s="262"/>
      <c r="Q321" s="262"/>
      <c r="R321" s="262"/>
      <c r="S321" s="262"/>
      <c r="T321" s="263"/>
      <c r="AT321" s="264" t="s">
        <v>209</v>
      </c>
      <c r="AU321" s="264" t="s">
        <v>79</v>
      </c>
      <c r="AV321" s="14" t="s">
        <v>97</v>
      </c>
      <c r="AW321" s="14" t="s">
        <v>34</v>
      </c>
      <c r="AX321" s="14" t="s">
        <v>77</v>
      </c>
      <c r="AY321" s="264" t="s">
        <v>143</v>
      </c>
    </row>
    <row r="322" spans="2:65" s="1" customFormat="1" ht="16.5" customHeight="1">
      <c r="B322" s="37"/>
      <c r="C322" s="215" t="s">
        <v>544</v>
      </c>
      <c r="D322" s="215" t="s">
        <v>147</v>
      </c>
      <c r="E322" s="216" t="s">
        <v>545</v>
      </c>
      <c r="F322" s="217" t="s">
        <v>546</v>
      </c>
      <c r="G322" s="218" t="s">
        <v>236</v>
      </c>
      <c r="H322" s="219">
        <v>43.3</v>
      </c>
      <c r="I322" s="220"/>
      <c r="J322" s="221">
        <f>ROUND(I322*H322,2)</f>
        <v>0</v>
      </c>
      <c r="K322" s="217" t="s">
        <v>1</v>
      </c>
      <c r="L322" s="42"/>
      <c r="M322" s="222" t="s">
        <v>1</v>
      </c>
      <c r="N322" s="223" t="s">
        <v>41</v>
      </c>
      <c r="O322" s="78"/>
      <c r="P322" s="224">
        <f>O322*H322</f>
        <v>0</v>
      </c>
      <c r="Q322" s="224">
        <v>1.645E-06</v>
      </c>
      <c r="R322" s="224">
        <f>Q322*H322</f>
        <v>7.12285E-05</v>
      </c>
      <c r="S322" s="224">
        <v>0</v>
      </c>
      <c r="T322" s="225">
        <f>S322*H322</f>
        <v>0</v>
      </c>
      <c r="AR322" s="16" t="s">
        <v>97</v>
      </c>
      <c r="AT322" s="16" t="s">
        <v>147</v>
      </c>
      <c r="AU322" s="16" t="s">
        <v>79</v>
      </c>
      <c r="AY322" s="16" t="s">
        <v>143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6" t="s">
        <v>77</v>
      </c>
      <c r="BK322" s="226">
        <f>ROUND(I322*H322,2)</f>
        <v>0</v>
      </c>
      <c r="BL322" s="16" t="s">
        <v>97</v>
      </c>
      <c r="BM322" s="16" t="s">
        <v>547</v>
      </c>
    </row>
    <row r="323" spans="2:63" s="11" customFormat="1" ht="22.8" customHeight="1">
      <c r="B323" s="199"/>
      <c r="C323" s="200"/>
      <c r="D323" s="201" t="s">
        <v>69</v>
      </c>
      <c r="E323" s="213" t="s">
        <v>548</v>
      </c>
      <c r="F323" s="213" t="s">
        <v>549</v>
      </c>
      <c r="G323" s="200"/>
      <c r="H323" s="200"/>
      <c r="I323" s="203"/>
      <c r="J323" s="214">
        <f>BK323</f>
        <v>0</v>
      </c>
      <c r="K323" s="200"/>
      <c r="L323" s="205"/>
      <c r="M323" s="206"/>
      <c r="N323" s="207"/>
      <c r="O323" s="207"/>
      <c r="P323" s="208">
        <f>SUM(P324:P330)</f>
        <v>0</v>
      </c>
      <c r="Q323" s="207"/>
      <c r="R323" s="208">
        <f>SUM(R324:R330)</f>
        <v>0</v>
      </c>
      <c r="S323" s="207"/>
      <c r="T323" s="209">
        <f>SUM(T324:T330)</f>
        <v>0</v>
      </c>
      <c r="AR323" s="210" t="s">
        <v>77</v>
      </c>
      <c r="AT323" s="211" t="s">
        <v>69</v>
      </c>
      <c r="AU323" s="211" t="s">
        <v>77</v>
      </c>
      <c r="AY323" s="210" t="s">
        <v>143</v>
      </c>
      <c r="BK323" s="212">
        <f>SUM(BK324:BK330)</f>
        <v>0</v>
      </c>
    </row>
    <row r="324" spans="2:65" s="1" customFormat="1" ht="16.5" customHeight="1">
      <c r="B324" s="37"/>
      <c r="C324" s="215" t="s">
        <v>550</v>
      </c>
      <c r="D324" s="215" t="s">
        <v>147</v>
      </c>
      <c r="E324" s="216" t="s">
        <v>551</v>
      </c>
      <c r="F324" s="217" t="s">
        <v>552</v>
      </c>
      <c r="G324" s="218" t="s">
        <v>285</v>
      </c>
      <c r="H324" s="219">
        <v>1857.876</v>
      </c>
      <c r="I324" s="220"/>
      <c r="J324" s="221">
        <f>ROUND(I324*H324,2)</f>
        <v>0</v>
      </c>
      <c r="K324" s="217" t="s">
        <v>1</v>
      </c>
      <c r="L324" s="42"/>
      <c r="M324" s="222" t="s">
        <v>1</v>
      </c>
      <c r="N324" s="223" t="s">
        <v>41</v>
      </c>
      <c r="O324" s="78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AR324" s="16" t="s">
        <v>97</v>
      </c>
      <c r="AT324" s="16" t="s">
        <v>147</v>
      </c>
      <c r="AU324" s="16" t="s">
        <v>79</v>
      </c>
      <c r="AY324" s="16" t="s">
        <v>143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6" t="s">
        <v>77</v>
      </c>
      <c r="BK324" s="226">
        <f>ROUND(I324*H324,2)</f>
        <v>0</v>
      </c>
      <c r="BL324" s="16" t="s">
        <v>97</v>
      </c>
      <c r="BM324" s="16" t="s">
        <v>553</v>
      </c>
    </row>
    <row r="325" spans="2:65" s="1" customFormat="1" ht="16.5" customHeight="1">
      <c r="B325" s="37"/>
      <c r="C325" s="215" t="s">
        <v>554</v>
      </c>
      <c r="D325" s="215" t="s">
        <v>147</v>
      </c>
      <c r="E325" s="216" t="s">
        <v>555</v>
      </c>
      <c r="F325" s="217" t="s">
        <v>556</v>
      </c>
      <c r="G325" s="218" t="s">
        <v>285</v>
      </c>
      <c r="H325" s="219">
        <v>53878.404</v>
      </c>
      <c r="I325" s="220"/>
      <c r="J325" s="221">
        <f>ROUND(I325*H325,2)</f>
        <v>0</v>
      </c>
      <c r="K325" s="217" t="s">
        <v>1</v>
      </c>
      <c r="L325" s="42"/>
      <c r="M325" s="222" t="s">
        <v>1</v>
      </c>
      <c r="N325" s="223" t="s">
        <v>41</v>
      </c>
      <c r="O325" s="78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AR325" s="16" t="s">
        <v>97</v>
      </c>
      <c r="AT325" s="16" t="s">
        <v>147</v>
      </c>
      <c r="AU325" s="16" t="s">
        <v>79</v>
      </c>
      <c r="AY325" s="16" t="s">
        <v>143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6" t="s">
        <v>77</v>
      </c>
      <c r="BK325" s="226">
        <f>ROUND(I325*H325,2)</f>
        <v>0</v>
      </c>
      <c r="BL325" s="16" t="s">
        <v>97</v>
      </c>
      <c r="BM325" s="16" t="s">
        <v>557</v>
      </c>
    </row>
    <row r="326" spans="2:51" s="12" customFormat="1" ht="12">
      <c r="B326" s="232"/>
      <c r="C326" s="233"/>
      <c r="D326" s="234" t="s">
        <v>209</v>
      </c>
      <c r="E326" s="235" t="s">
        <v>1</v>
      </c>
      <c r="F326" s="236" t="s">
        <v>558</v>
      </c>
      <c r="G326" s="233"/>
      <c r="H326" s="237">
        <v>53878.404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209</v>
      </c>
      <c r="AU326" s="243" t="s">
        <v>79</v>
      </c>
      <c r="AV326" s="12" t="s">
        <v>79</v>
      </c>
      <c r="AW326" s="12" t="s">
        <v>34</v>
      </c>
      <c r="AX326" s="12" t="s">
        <v>70</v>
      </c>
      <c r="AY326" s="243" t="s">
        <v>143</v>
      </c>
    </row>
    <row r="327" spans="2:51" s="14" customFormat="1" ht="12">
      <c r="B327" s="254"/>
      <c r="C327" s="255"/>
      <c r="D327" s="234" t="s">
        <v>209</v>
      </c>
      <c r="E327" s="256" t="s">
        <v>1</v>
      </c>
      <c r="F327" s="257" t="s">
        <v>216</v>
      </c>
      <c r="G327" s="255"/>
      <c r="H327" s="258">
        <v>53878.404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AT327" s="264" t="s">
        <v>209</v>
      </c>
      <c r="AU327" s="264" t="s">
        <v>79</v>
      </c>
      <c r="AV327" s="14" t="s">
        <v>97</v>
      </c>
      <c r="AW327" s="14" t="s">
        <v>34</v>
      </c>
      <c r="AX327" s="14" t="s">
        <v>77</v>
      </c>
      <c r="AY327" s="264" t="s">
        <v>143</v>
      </c>
    </row>
    <row r="328" spans="2:65" s="1" customFormat="1" ht="16.5" customHeight="1">
      <c r="B328" s="37"/>
      <c r="C328" s="215" t="s">
        <v>559</v>
      </c>
      <c r="D328" s="215" t="s">
        <v>147</v>
      </c>
      <c r="E328" s="216" t="s">
        <v>560</v>
      </c>
      <c r="F328" s="217" t="s">
        <v>561</v>
      </c>
      <c r="G328" s="218" t="s">
        <v>285</v>
      </c>
      <c r="H328" s="219">
        <v>421.38</v>
      </c>
      <c r="I328" s="220"/>
      <c r="J328" s="221">
        <f>ROUND(I328*H328,2)</f>
        <v>0</v>
      </c>
      <c r="K328" s="217" t="s">
        <v>1</v>
      </c>
      <c r="L328" s="42"/>
      <c r="M328" s="222" t="s">
        <v>1</v>
      </c>
      <c r="N328" s="223" t="s">
        <v>41</v>
      </c>
      <c r="O328" s="78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AR328" s="16" t="s">
        <v>97</v>
      </c>
      <c r="AT328" s="16" t="s">
        <v>147</v>
      </c>
      <c r="AU328" s="16" t="s">
        <v>79</v>
      </c>
      <c r="AY328" s="16" t="s">
        <v>143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6" t="s">
        <v>77</v>
      </c>
      <c r="BK328" s="226">
        <f>ROUND(I328*H328,2)</f>
        <v>0</v>
      </c>
      <c r="BL328" s="16" t="s">
        <v>97</v>
      </c>
      <c r="BM328" s="16" t="s">
        <v>562</v>
      </c>
    </row>
    <row r="329" spans="2:65" s="1" customFormat="1" ht="16.5" customHeight="1">
      <c r="B329" s="37"/>
      <c r="C329" s="215" t="s">
        <v>563</v>
      </c>
      <c r="D329" s="215" t="s">
        <v>147</v>
      </c>
      <c r="E329" s="216" t="s">
        <v>564</v>
      </c>
      <c r="F329" s="217" t="s">
        <v>565</v>
      </c>
      <c r="G329" s="218" t="s">
        <v>285</v>
      </c>
      <c r="H329" s="219">
        <v>410.096</v>
      </c>
      <c r="I329" s="220"/>
      <c r="J329" s="221">
        <f>ROUND(I329*H329,2)</f>
        <v>0</v>
      </c>
      <c r="K329" s="217" t="s">
        <v>1</v>
      </c>
      <c r="L329" s="42"/>
      <c r="M329" s="222" t="s">
        <v>1</v>
      </c>
      <c r="N329" s="223" t="s">
        <v>41</v>
      </c>
      <c r="O329" s="78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AR329" s="16" t="s">
        <v>97</v>
      </c>
      <c r="AT329" s="16" t="s">
        <v>147</v>
      </c>
      <c r="AU329" s="16" t="s">
        <v>79</v>
      </c>
      <c r="AY329" s="16" t="s">
        <v>143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6" t="s">
        <v>77</v>
      </c>
      <c r="BK329" s="226">
        <f>ROUND(I329*H329,2)</f>
        <v>0</v>
      </c>
      <c r="BL329" s="16" t="s">
        <v>97</v>
      </c>
      <c r="BM329" s="16" t="s">
        <v>566</v>
      </c>
    </row>
    <row r="330" spans="2:65" s="1" customFormat="1" ht="16.5" customHeight="1">
      <c r="B330" s="37"/>
      <c r="C330" s="215" t="s">
        <v>567</v>
      </c>
      <c r="D330" s="215" t="s">
        <v>147</v>
      </c>
      <c r="E330" s="216" t="s">
        <v>568</v>
      </c>
      <c r="F330" s="217" t="s">
        <v>569</v>
      </c>
      <c r="G330" s="218" t="s">
        <v>285</v>
      </c>
      <c r="H330" s="219">
        <v>1026.4</v>
      </c>
      <c r="I330" s="220"/>
      <c r="J330" s="221">
        <f>ROUND(I330*H330,2)</f>
        <v>0</v>
      </c>
      <c r="K330" s="217" t="s">
        <v>1</v>
      </c>
      <c r="L330" s="42"/>
      <c r="M330" s="222" t="s">
        <v>1</v>
      </c>
      <c r="N330" s="223" t="s">
        <v>41</v>
      </c>
      <c r="O330" s="78"/>
      <c r="P330" s="224">
        <f>O330*H330</f>
        <v>0</v>
      </c>
      <c r="Q330" s="224">
        <v>0</v>
      </c>
      <c r="R330" s="224">
        <f>Q330*H330</f>
        <v>0</v>
      </c>
      <c r="S330" s="224">
        <v>0</v>
      </c>
      <c r="T330" s="225">
        <f>S330*H330</f>
        <v>0</v>
      </c>
      <c r="AR330" s="16" t="s">
        <v>97</v>
      </c>
      <c r="AT330" s="16" t="s">
        <v>147</v>
      </c>
      <c r="AU330" s="16" t="s">
        <v>79</v>
      </c>
      <c r="AY330" s="16" t="s">
        <v>143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6" t="s">
        <v>77</v>
      </c>
      <c r="BK330" s="226">
        <f>ROUND(I330*H330,2)</f>
        <v>0</v>
      </c>
      <c r="BL330" s="16" t="s">
        <v>97</v>
      </c>
      <c r="BM330" s="16" t="s">
        <v>570</v>
      </c>
    </row>
    <row r="331" spans="2:63" s="11" customFormat="1" ht="22.8" customHeight="1">
      <c r="B331" s="199"/>
      <c r="C331" s="200"/>
      <c r="D331" s="201" t="s">
        <v>69</v>
      </c>
      <c r="E331" s="213" t="s">
        <v>571</v>
      </c>
      <c r="F331" s="213" t="s">
        <v>572</v>
      </c>
      <c r="G331" s="200"/>
      <c r="H331" s="200"/>
      <c r="I331" s="203"/>
      <c r="J331" s="214">
        <f>BK331</f>
        <v>0</v>
      </c>
      <c r="K331" s="200"/>
      <c r="L331" s="205"/>
      <c r="M331" s="206"/>
      <c r="N331" s="207"/>
      <c r="O331" s="207"/>
      <c r="P331" s="208">
        <f>P332</f>
        <v>0</v>
      </c>
      <c r="Q331" s="207"/>
      <c r="R331" s="208">
        <f>R332</f>
        <v>0</v>
      </c>
      <c r="S331" s="207"/>
      <c r="T331" s="209">
        <f>T332</f>
        <v>0</v>
      </c>
      <c r="AR331" s="210" t="s">
        <v>77</v>
      </c>
      <c r="AT331" s="211" t="s">
        <v>69</v>
      </c>
      <c r="AU331" s="211" t="s">
        <v>77</v>
      </c>
      <c r="AY331" s="210" t="s">
        <v>143</v>
      </c>
      <c r="BK331" s="212">
        <f>BK332</f>
        <v>0</v>
      </c>
    </row>
    <row r="332" spans="2:65" s="1" customFormat="1" ht="16.5" customHeight="1">
      <c r="B332" s="37"/>
      <c r="C332" s="215" t="s">
        <v>573</v>
      </c>
      <c r="D332" s="215" t="s">
        <v>147</v>
      </c>
      <c r="E332" s="216" t="s">
        <v>574</v>
      </c>
      <c r="F332" s="217" t="s">
        <v>575</v>
      </c>
      <c r="G332" s="218" t="s">
        <v>285</v>
      </c>
      <c r="H332" s="219">
        <v>1650.354</v>
      </c>
      <c r="I332" s="220"/>
      <c r="J332" s="221">
        <f>ROUND(I332*H332,2)</f>
        <v>0</v>
      </c>
      <c r="K332" s="217" t="s">
        <v>1</v>
      </c>
      <c r="L332" s="42"/>
      <c r="M332" s="222" t="s">
        <v>1</v>
      </c>
      <c r="N332" s="223" t="s">
        <v>41</v>
      </c>
      <c r="O332" s="78"/>
      <c r="P332" s="224">
        <f>O332*H332</f>
        <v>0</v>
      </c>
      <c r="Q332" s="224">
        <v>0</v>
      </c>
      <c r="R332" s="224">
        <f>Q332*H332</f>
        <v>0</v>
      </c>
      <c r="S332" s="224">
        <v>0</v>
      </c>
      <c r="T332" s="225">
        <f>S332*H332</f>
        <v>0</v>
      </c>
      <c r="AR332" s="16" t="s">
        <v>97</v>
      </c>
      <c r="AT332" s="16" t="s">
        <v>147</v>
      </c>
      <c r="AU332" s="16" t="s">
        <v>79</v>
      </c>
      <c r="AY332" s="16" t="s">
        <v>143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6" t="s">
        <v>77</v>
      </c>
      <c r="BK332" s="226">
        <f>ROUND(I332*H332,2)</f>
        <v>0</v>
      </c>
      <c r="BL332" s="16" t="s">
        <v>97</v>
      </c>
      <c r="BM332" s="16" t="s">
        <v>576</v>
      </c>
    </row>
    <row r="333" spans="2:63" s="11" customFormat="1" ht="25.9" customHeight="1">
      <c r="B333" s="199"/>
      <c r="C333" s="200"/>
      <c r="D333" s="201" t="s">
        <v>69</v>
      </c>
      <c r="E333" s="202" t="s">
        <v>577</v>
      </c>
      <c r="F333" s="202" t="s">
        <v>578</v>
      </c>
      <c r="G333" s="200"/>
      <c r="H333" s="200"/>
      <c r="I333" s="203"/>
      <c r="J333" s="204">
        <f>BK333</f>
        <v>0</v>
      </c>
      <c r="K333" s="200"/>
      <c r="L333" s="205"/>
      <c r="M333" s="206"/>
      <c r="N333" s="207"/>
      <c r="O333" s="207"/>
      <c r="P333" s="208">
        <f>P334</f>
        <v>0</v>
      </c>
      <c r="Q333" s="207"/>
      <c r="R333" s="208">
        <f>R334</f>
        <v>0.803275</v>
      </c>
      <c r="S333" s="207"/>
      <c r="T333" s="209">
        <f>T334</f>
        <v>0</v>
      </c>
      <c r="AR333" s="210" t="s">
        <v>79</v>
      </c>
      <c r="AT333" s="211" t="s">
        <v>69</v>
      </c>
      <c r="AU333" s="211" t="s">
        <v>70</v>
      </c>
      <c r="AY333" s="210" t="s">
        <v>143</v>
      </c>
      <c r="BK333" s="212">
        <f>BK334</f>
        <v>0</v>
      </c>
    </row>
    <row r="334" spans="2:63" s="11" customFormat="1" ht="22.8" customHeight="1">
      <c r="B334" s="199"/>
      <c r="C334" s="200"/>
      <c r="D334" s="201" t="s">
        <v>69</v>
      </c>
      <c r="E334" s="213" t="s">
        <v>579</v>
      </c>
      <c r="F334" s="213" t="s">
        <v>580</v>
      </c>
      <c r="G334" s="200"/>
      <c r="H334" s="200"/>
      <c r="I334" s="203"/>
      <c r="J334" s="214">
        <f>BK334</f>
        <v>0</v>
      </c>
      <c r="K334" s="200"/>
      <c r="L334" s="205"/>
      <c r="M334" s="206"/>
      <c r="N334" s="207"/>
      <c r="O334" s="207"/>
      <c r="P334" s="208">
        <f>SUM(P335:P342)</f>
        <v>0</v>
      </c>
      <c r="Q334" s="207"/>
      <c r="R334" s="208">
        <f>SUM(R335:R342)</f>
        <v>0.803275</v>
      </c>
      <c r="S334" s="207"/>
      <c r="T334" s="209">
        <f>SUM(T335:T342)</f>
        <v>0</v>
      </c>
      <c r="AR334" s="210" t="s">
        <v>79</v>
      </c>
      <c r="AT334" s="211" t="s">
        <v>69</v>
      </c>
      <c r="AU334" s="211" t="s">
        <v>77</v>
      </c>
      <c r="AY334" s="210" t="s">
        <v>143</v>
      </c>
      <c r="BK334" s="212">
        <f>SUM(BK335:BK342)</f>
        <v>0</v>
      </c>
    </row>
    <row r="335" spans="2:65" s="1" customFormat="1" ht="16.5" customHeight="1">
      <c r="B335" s="37"/>
      <c r="C335" s="215" t="s">
        <v>581</v>
      </c>
      <c r="D335" s="215" t="s">
        <v>147</v>
      </c>
      <c r="E335" s="216" t="s">
        <v>582</v>
      </c>
      <c r="F335" s="217" t="s">
        <v>583</v>
      </c>
      <c r="G335" s="218" t="s">
        <v>206</v>
      </c>
      <c r="H335" s="219">
        <v>1397</v>
      </c>
      <c r="I335" s="220"/>
      <c r="J335" s="221">
        <f>ROUND(I335*H335,2)</f>
        <v>0</v>
      </c>
      <c r="K335" s="217" t="s">
        <v>381</v>
      </c>
      <c r="L335" s="42"/>
      <c r="M335" s="222" t="s">
        <v>1</v>
      </c>
      <c r="N335" s="223" t="s">
        <v>41</v>
      </c>
      <c r="O335" s="78"/>
      <c r="P335" s="224">
        <f>O335*H335</f>
        <v>0</v>
      </c>
      <c r="Q335" s="224">
        <v>0</v>
      </c>
      <c r="R335" s="224">
        <f>Q335*H335</f>
        <v>0</v>
      </c>
      <c r="S335" s="224">
        <v>0</v>
      </c>
      <c r="T335" s="225">
        <f>S335*H335</f>
        <v>0</v>
      </c>
      <c r="AR335" s="16" t="s">
        <v>274</v>
      </c>
      <c r="AT335" s="16" t="s">
        <v>147</v>
      </c>
      <c r="AU335" s="16" t="s">
        <v>79</v>
      </c>
      <c r="AY335" s="16" t="s">
        <v>143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6" t="s">
        <v>77</v>
      </c>
      <c r="BK335" s="226">
        <f>ROUND(I335*H335,2)</f>
        <v>0</v>
      </c>
      <c r="BL335" s="16" t="s">
        <v>274</v>
      </c>
      <c r="BM335" s="16" t="s">
        <v>584</v>
      </c>
    </row>
    <row r="336" spans="2:51" s="12" customFormat="1" ht="12">
      <c r="B336" s="232"/>
      <c r="C336" s="233"/>
      <c r="D336" s="234" t="s">
        <v>209</v>
      </c>
      <c r="E336" s="235" t="s">
        <v>1</v>
      </c>
      <c r="F336" s="236" t="s">
        <v>383</v>
      </c>
      <c r="G336" s="233"/>
      <c r="H336" s="237">
        <v>590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209</v>
      </c>
      <c r="AU336" s="243" t="s">
        <v>79</v>
      </c>
      <c r="AV336" s="12" t="s">
        <v>79</v>
      </c>
      <c r="AW336" s="12" t="s">
        <v>34</v>
      </c>
      <c r="AX336" s="12" t="s">
        <v>70</v>
      </c>
      <c r="AY336" s="243" t="s">
        <v>143</v>
      </c>
    </row>
    <row r="337" spans="2:51" s="12" customFormat="1" ht="12">
      <c r="B337" s="232"/>
      <c r="C337" s="233"/>
      <c r="D337" s="234" t="s">
        <v>209</v>
      </c>
      <c r="E337" s="235" t="s">
        <v>1</v>
      </c>
      <c r="F337" s="236" t="s">
        <v>384</v>
      </c>
      <c r="G337" s="233"/>
      <c r="H337" s="237">
        <v>710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209</v>
      </c>
      <c r="AU337" s="243" t="s">
        <v>79</v>
      </c>
      <c r="AV337" s="12" t="s">
        <v>79</v>
      </c>
      <c r="AW337" s="12" t="s">
        <v>34</v>
      </c>
      <c r="AX337" s="12" t="s">
        <v>70</v>
      </c>
      <c r="AY337" s="243" t="s">
        <v>143</v>
      </c>
    </row>
    <row r="338" spans="2:51" s="12" customFormat="1" ht="12">
      <c r="B338" s="232"/>
      <c r="C338" s="233"/>
      <c r="D338" s="234" t="s">
        <v>209</v>
      </c>
      <c r="E338" s="235" t="s">
        <v>1</v>
      </c>
      <c r="F338" s="236" t="s">
        <v>385</v>
      </c>
      <c r="G338" s="233"/>
      <c r="H338" s="237">
        <v>13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209</v>
      </c>
      <c r="AU338" s="243" t="s">
        <v>79</v>
      </c>
      <c r="AV338" s="12" t="s">
        <v>79</v>
      </c>
      <c r="AW338" s="12" t="s">
        <v>34</v>
      </c>
      <c r="AX338" s="12" t="s">
        <v>70</v>
      </c>
      <c r="AY338" s="243" t="s">
        <v>143</v>
      </c>
    </row>
    <row r="339" spans="2:51" s="12" customFormat="1" ht="12">
      <c r="B339" s="232"/>
      <c r="C339" s="233"/>
      <c r="D339" s="234" t="s">
        <v>209</v>
      </c>
      <c r="E339" s="235" t="s">
        <v>1</v>
      </c>
      <c r="F339" s="236" t="s">
        <v>386</v>
      </c>
      <c r="G339" s="233"/>
      <c r="H339" s="237">
        <v>84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AT339" s="243" t="s">
        <v>209</v>
      </c>
      <c r="AU339" s="243" t="s">
        <v>79</v>
      </c>
      <c r="AV339" s="12" t="s">
        <v>79</v>
      </c>
      <c r="AW339" s="12" t="s">
        <v>34</v>
      </c>
      <c r="AX339" s="12" t="s">
        <v>70</v>
      </c>
      <c r="AY339" s="243" t="s">
        <v>143</v>
      </c>
    </row>
    <row r="340" spans="2:65" s="1" customFormat="1" ht="16.5" customHeight="1">
      <c r="B340" s="37"/>
      <c r="C340" s="265" t="s">
        <v>585</v>
      </c>
      <c r="D340" s="265" t="s">
        <v>294</v>
      </c>
      <c r="E340" s="266" t="s">
        <v>586</v>
      </c>
      <c r="F340" s="267" t="s">
        <v>587</v>
      </c>
      <c r="G340" s="268" t="s">
        <v>206</v>
      </c>
      <c r="H340" s="269">
        <v>1606.55</v>
      </c>
      <c r="I340" s="270"/>
      <c r="J340" s="271">
        <f>ROUND(I340*H340,2)</f>
        <v>0</v>
      </c>
      <c r="K340" s="267" t="s">
        <v>381</v>
      </c>
      <c r="L340" s="272"/>
      <c r="M340" s="273" t="s">
        <v>1</v>
      </c>
      <c r="N340" s="274" t="s">
        <v>41</v>
      </c>
      <c r="O340" s="78"/>
      <c r="P340" s="224">
        <f>O340*H340</f>
        <v>0</v>
      </c>
      <c r="Q340" s="224">
        <v>0.0005</v>
      </c>
      <c r="R340" s="224">
        <f>Q340*H340</f>
        <v>0.803275</v>
      </c>
      <c r="S340" s="224">
        <v>0</v>
      </c>
      <c r="T340" s="225">
        <f>S340*H340</f>
        <v>0</v>
      </c>
      <c r="AR340" s="16" t="s">
        <v>350</v>
      </c>
      <c r="AT340" s="16" t="s">
        <v>294</v>
      </c>
      <c r="AU340" s="16" t="s">
        <v>79</v>
      </c>
      <c r="AY340" s="16" t="s">
        <v>143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6" t="s">
        <v>77</v>
      </c>
      <c r="BK340" s="226">
        <f>ROUND(I340*H340,2)</f>
        <v>0</v>
      </c>
      <c r="BL340" s="16" t="s">
        <v>274</v>
      </c>
      <c r="BM340" s="16" t="s">
        <v>588</v>
      </c>
    </row>
    <row r="341" spans="2:51" s="12" customFormat="1" ht="12">
      <c r="B341" s="232"/>
      <c r="C341" s="233"/>
      <c r="D341" s="234" t="s">
        <v>209</v>
      </c>
      <c r="E341" s="233"/>
      <c r="F341" s="236" t="s">
        <v>589</v>
      </c>
      <c r="G341" s="233"/>
      <c r="H341" s="237">
        <v>1606.55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209</v>
      </c>
      <c r="AU341" s="243" t="s">
        <v>79</v>
      </c>
      <c r="AV341" s="12" t="s">
        <v>79</v>
      </c>
      <c r="AW341" s="12" t="s">
        <v>4</v>
      </c>
      <c r="AX341" s="12" t="s">
        <v>77</v>
      </c>
      <c r="AY341" s="243" t="s">
        <v>143</v>
      </c>
    </row>
    <row r="342" spans="2:65" s="1" customFormat="1" ht="16.5" customHeight="1">
      <c r="B342" s="37"/>
      <c r="C342" s="215" t="s">
        <v>590</v>
      </c>
      <c r="D342" s="215" t="s">
        <v>147</v>
      </c>
      <c r="E342" s="216" t="s">
        <v>591</v>
      </c>
      <c r="F342" s="217" t="s">
        <v>592</v>
      </c>
      <c r="G342" s="218" t="s">
        <v>593</v>
      </c>
      <c r="H342" s="275"/>
      <c r="I342" s="220"/>
      <c r="J342" s="221">
        <f>ROUND(I342*H342,2)</f>
        <v>0</v>
      </c>
      <c r="K342" s="217" t="s">
        <v>381</v>
      </c>
      <c r="L342" s="42"/>
      <c r="M342" s="222" t="s">
        <v>1</v>
      </c>
      <c r="N342" s="223" t="s">
        <v>41</v>
      </c>
      <c r="O342" s="78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AR342" s="16" t="s">
        <v>274</v>
      </c>
      <c r="AT342" s="16" t="s">
        <v>147</v>
      </c>
      <c r="AU342" s="16" t="s">
        <v>79</v>
      </c>
      <c r="AY342" s="16" t="s">
        <v>143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6" t="s">
        <v>77</v>
      </c>
      <c r="BK342" s="226">
        <f>ROUND(I342*H342,2)</f>
        <v>0</v>
      </c>
      <c r="BL342" s="16" t="s">
        <v>274</v>
      </c>
      <c r="BM342" s="16" t="s">
        <v>594</v>
      </c>
    </row>
    <row r="343" spans="2:63" s="11" customFormat="1" ht="25.9" customHeight="1">
      <c r="B343" s="199"/>
      <c r="C343" s="200"/>
      <c r="D343" s="201" t="s">
        <v>69</v>
      </c>
      <c r="E343" s="202" t="s">
        <v>294</v>
      </c>
      <c r="F343" s="202" t="s">
        <v>595</v>
      </c>
      <c r="G343" s="200"/>
      <c r="H343" s="200"/>
      <c r="I343" s="203"/>
      <c r="J343" s="204">
        <f>BK343</f>
        <v>0</v>
      </c>
      <c r="K343" s="200"/>
      <c r="L343" s="205"/>
      <c r="M343" s="206"/>
      <c r="N343" s="207"/>
      <c r="O343" s="207"/>
      <c r="P343" s="208">
        <f>P344</f>
        <v>0</v>
      </c>
      <c r="Q343" s="207"/>
      <c r="R343" s="208">
        <f>R344</f>
        <v>0</v>
      </c>
      <c r="S343" s="207"/>
      <c r="T343" s="209">
        <f>T344</f>
        <v>0</v>
      </c>
      <c r="AR343" s="210" t="s">
        <v>74</v>
      </c>
      <c r="AT343" s="211" t="s">
        <v>69</v>
      </c>
      <c r="AU343" s="211" t="s">
        <v>70</v>
      </c>
      <c r="AY343" s="210" t="s">
        <v>143</v>
      </c>
      <c r="BK343" s="212">
        <f>BK344</f>
        <v>0</v>
      </c>
    </row>
    <row r="344" spans="2:63" s="11" customFormat="1" ht="22.8" customHeight="1">
      <c r="B344" s="199"/>
      <c r="C344" s="200"/>
      <c r="D344" s="201" t="s">
        <v>69</v>
      </c>
      <c r="E344" s="213" t="s">
        <v>596</v>
      </c>
      <c r="F344" s="213" t="s">
        <v>597</v>
      </c>
      <c r="G344" s="200"/>
      <c r="H344" s="200"/>
      <c r="I344" s="203"/>
      <c r="J344" s="214">
        <f>BK344</f>
        <v>0</v>
      </c>
      <c r="K344" s="200"/>
      <c r="L344" s="205"/>
      <c r="M344" s="206"/>
      <c r="N344" s="207"/>
      <c r="O344" s="207"/>
      <c r="P344" s="208">
        <f>SUM(P345:P349)</f>
        <v>0</v>
      </c>
      <c r="Q344" s="207"/>
      <c r="R344" s="208">
        <f>SUM(R345:R349)</f>
        <v>0</v>
      </c>
      <c r="S344" s="207"/>
      <c r="T344" s="209">
        <f>SUM(T345:T349)</f>
        <v>0</v>
      </c>
      <c r="AR344" s="210" t="s">
        <v>74</v>
      </c>
      <c r="AT344" s="211" t="s">
        <v>69</v>
      </c>
      <c r="AU344" s="211" t="s">
        <v>77</v>
      </c>
      <c r="AY344" s="210" t="s">
        <v>143</v>
      </c>
      <c r="BK344" s="212">
        <f>SUM(BK345:BK349)</f>
        <v>0</v>
      </c>
    </row>
    <row r="345" spans="2:65" s="1" customFormat="1" ht="16.5" customHeight="1">
      <c r="B345" s="37"/>
      <c r="C345" s="215" t="s">
        <v>598</v>
      </c>
      <c r="D345" s="215" t="s">
        <v>147</v>
      </c>
      <c r="E345" s="216" t="s">
        <v>599</v>
      </c>
      <c r="F345" s="217" t="s">
        <v>600</v>
      </c>
      <c r="G345" s="218" t="s">
        <v>236</v>
      </c>
      <c r="H345" s="219">
        <v>60.5</v>
      </c>
      <c r="I345" s="220"/>
      <c r="J345" s="221">
        <f>ROUND(I345*H345,2)</f>
        <v>0</v>
      </c>
      <c r="K345" s="217" t="s">
        <v>1</v>
      </c>
      <c r="L345" s="42"/>
      <c r="M345" s="222" t="s">
        <v>1</v>
      </c>
      <c r="N345" s="223" t="s">
        <v>41</v>
      </c>
      <c r="O345" s="78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AR345" s="16" t="s">
        <v>486</v>
      </c>
      <c r="AT345" s="16" t="s">
        <v>147</v>
      </c>
      <c r="AU345" s="16" t="s">
        <v>79</v>
      </c>
      <c r="AY345" s="16" t="s">
        <v>143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6" t="s">
        <v>77</v>
      </c>
      <c r="BK345" s="226">
        <f>ROUND(I345*H345,2)</f>
        <v>0</v>
      </c>
      <c r="BL345" s="16" t="s">
        <v>486</v>
      </c>
      <c r="BM345" s="16" t="s">
        <v>601</v>
      </c>
    </row>
    <row r="346" spans="2:51" s="12" customFormat="1" ht="12">
      <c r="B346" s="232"/>
      <c r="C346" s="233"/>
      <c r="D346" s="234" t="s">
        <v>209</v>
      </c>
      <c r="E346" s="235" t="s">
        <v>1</v>
      </c>
      <c r="F346" s="236" t="s">
        <v>602</v>
      </c>
      <c r="G346" s="233"/>
      <c r="H346" s="237">
        <v>42.5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209</v>
      </c>
      <c r="AU346" s="243" t="s">
        <v>79</v>
      </c>
      <c r="AV346" s="12" t="s">
        <v>79</v>
      </c>
      <c r="AW346" s="12" t="s">
        <v>34</v>
      </c>
      <c r="AX346" s="12" t="s">
        <v>70</v>
      </c>
      <c r="AY346" s="243" t="s">
        <v>143</v>
      </c>
    </row>
    <row r="347" spans="2:51" s="12" customFormat="1" ht="12">
      <c r="B347" s="232"/>
      <c r="C347" s="233"/>
      <c r="D347" s="234" t="s">
        <v>209</v>
      </c>
      <c r="E347" s="235" t="s">
        <v>1</v>
      </c>
      <c r="F347" s="236" t="s">
        <v>603</v>
      </c>
      <c r="G347" s="233"/>
      <c r="H347" s="237">
        <v>8.5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209</v>
      </c>
      <c r="AU347" s="243" t="s">
        <v>79</v>
      </c>
      <c r="AV347" s="12" t="s">
        <v>79</v>
      </c>
      <c r="AW347" s="12" t="s">
        <v>34</v>
      </c>
      <c r="AX347" s="12" t="s">
        <v>70</v>
      </c>
      <c r="AY347" s="243" t="s">
        <v>143</v>
      </c>
    </row>
    <row r="348" spans="2:51" s="12" customFormat="1" ht="12">
      <c r="B348" s="232"/>
      <c r="C348" s="233"/>
      <c r="D348" s="234" t="s">
        <v>209</v>
      </c>
      <c r="E348" s="235" t="s">
        <v>1</v>
      </c>
      <c r="F348" s="236" t="s">
        <v>604</v>
      </c>
      <c r="G348" s="233"/>
      <c r="H348" s="237">
        <v>9.5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209</v>
      </c>
      <c r="AU348" s="243" t="s">
        <v>79</v>
      </c>
      <c r="AV348" s="12" t="s">
        <v>79</v>
      </c>
      <c r="AW348" s="12" t="s">
        <v>34</v>
      </c>
      <c r="AX348" s="12" t="s">
        <v>70</v>
      </c>
      <c r="AY348" s="243" t="s">
        <v>143</v>
      </c>
    </row>
    <row r="349" spans="2:51" s="14" customFormat="1" ht="12">
      <c r="B349" s="254"/>
      <c r="C349" s="255"/>
      <c r="D349" s="234" t="s">
        <v>209</v>
      </c>
      <c r="E349" s="256" t="s">
        <v>1</v>
      </c>
      <c r="F349" s="257" t="s">
        <v>216</v>
      </c>
      <c r="G349" s="255"/>
      <c r="H349" s="258">
        <v>60.5</v>
      </c>
      <c r="I349" s="259"/>
      <c r="J349" s="255"/>
      <c r="K349" s="255"/>
      <c r="L349" s="260"/>
      <c r="M349" s="276"/>
      <c r="N349" s="277"/>
      <c r="O349" s="277"/>
      <c r="P349" s="277"/>
      <c r="Q349" s="277"/>
      <c r="R349" s="277"/>
      <c r="S349" s="277"/>
      <c r="T349" s="278"/>
      <c r="AT349" s="264" t="s">
        <v>209</v>
      </c>
      <c r="AU349" s="264" t="s">
        <v>79</v>
      </c>
      <c r="AV349" s="14" t="s">
        <v>97</v>
      </c>
      <c r="AW349" s="14" t="s">
        <v>34</v>
      </c>
      <c r="AX349" s="14" t="s">
        <v>77</v>
      </c>
      <c r="AY349" s="264" t="s">
        <v>143</v>
      </c>
    </row>
    <row r="350" spans="2:12" s="1" customFormat="1" ht="6.95" customHeight="1">
      <c r="B350" s="56"/>
      <c r="C350" s="57"/>
      <c r="D350" s="57"/>
      <c r="E350" s="57"/>
      <c r="F350" s="57"/>
      <c r="G350" s="57"/>
      <c r="H350" s="57"/>
      <c r="I350" s="166"/>
      <c r="J350" s="57"/>
      <c r="K350" s="57"/>
      <c r="L350" s="42"/>
    </row>
  </sheetData>
  <sheetProtection password="CC35" sheet="1" objects="1" scenarios="1" formatColumns="0" formatRows="0" autoFilter="0"/>
  <autoFilter ref="C96:K3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117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605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606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ROUND(J90,2)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ROUND((SUM(BE90:BE229)),2)</f>
        <v>0</v>
      </c>
      <c r="I35" s="155">
        <v>0.21</v>
      </c>
      <c r="J35" s="154">
        <f>ROUND(((SUM(BE90:BE229))*I35),2)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ROUND((SUM(BF90:BF229)),2)</f>
        <v>0</v>
      </c>
      <c r="I36" s="155">
        <v>0.15</v>
      </c>
      <c r="J36" s="154">
        <f>ROUND(((SUM(BF90:BF229))*I36),2)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ROUND((SUM(BG90:BG229)),2)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ROUND((SUM(BH90:BH229)),2)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ROUND((SUM(BI90:BI229)),2)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117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36 - SO 301 - Dešťová kanalizace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ing.Ontko Petr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J90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607</v>
      </c>
      <c r="E64" s="179"/>
      <c r="F64" s="179"/>
      <c r="G64" s="179"/>
      <c r="H64" s="179"/>
      <c r="I64" s="180"/>
      <c r="J64" s="181">
        <f>J91</f>
        <v>0</v>
      </c>
      <c r="K64" s="177"/>
      <c r="L64" s="182"/>
    </row>
    <row r="65" spans="2:12" s="8" customFormat="1" ht="24.95" customHeight="1">
      <c r="B65" s="176"/>
      <c r="C65" s="177"/>
      <c r="D65" s="178" t="s">
        <v>608</v>
      </c>
      <c r="E65" s="179"/>
      <c r="F65" s="179"/>
      <c r="G65" s="179"/>
      <c r="H65" s="179"/>
      <c r="I65" s="180"/>
      <c r="J65" s="181">
        <f>J146</f>
        <v>0</v>
      </c>
      <c r="K65" s="177"/>
      <c r="L65" s="182"/>
    </row>
    <row r="66" spans="2:12" s="8" customFormat="1" ht="24.95" customHeight="1">
      <c r="B66" s="176"/>
      <c r="C66" s="177"/>
      <c r="D66" s="178" t="s">
        <v>609</v>
      </c>
      <c r="E66" s="179"/>
      <c r="F66" s="179"/>
      <c r="G66" s="179"/>
      <c r="H66" s="179"/>
      <c r="I66" s="180"/>
      <c r="J66" s="181">
        <f>J159</f>
        <v>0</v>
      </c>
      <c r="K66" s="177"/>
      <c r="L66" s="182"/>
    </row>
    <row r="67" spans="2:12" s="8" customFormat="1" ht="24.95" customHeight="1">
      <c r="B67" s="176"/>
      <c r="C67" s="177"/>
      <c r="D67" s="178" t="s">
        <v>610</v>
      </c>
      <c r="E67" s="179"/>
      <c r="F67" s="179"/>
      <c r="G67" s="179"/>
      <c r="H67" s="179"/>
      <c r="I67" s="180"/>
      <c r="J67" s="181">
        <f>J216</f>
        <v>0</v>
      </c>
      <c r="K67" s="177"/>
      <c r="L67" s="182"/>
    </row>
    <row r="68" spans="2:12" s="8" customFormat="1" ht="24.95" customHeight="1">
      <c r="B68" s="176"/>
      <c r="C68" s="177"/>
      <c r="D68" s="178" t="s">
        <v>611</v>
      </c>
      <c r="E68" s="179"/>
      <c r="F68" s="179"/>
      <c r="G68" s="179"/>
      <c r="H68" s="179"/>
      <c r="I68" s="180"/>
      <c r="J68" s="181">
        <f>J223</f>
        <v>0</v>
      </c>
      <c r="K68" s="177"/>
      <c r="L68" s="182"/>
    </row>
    <row r="69" spans="2:12" s="1" customFormat="1" ht="21.8" customHeight="1">
      <c r="B69" s="37"/>
      <c r="C69" s="38"/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66"/>
      <c r="J70" s="57"/>
      <c r="K70" s="57"/>
      <c r="L70" s="42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9"/>
      <c r="J74" s="59"/>
      <c r="K74" s="59"/>
      <c r="L74" s="42"/>
    </row>
    <row r="75" spans="2:12" s="1" customFormat="1" ht="24.95" customHeight="1">
      <c r="B75" s="37"/>
      <c r="C75" s="22" t="s">
        <v>128</v>
      </c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6.5" customHeight="1">
      <c r="B78" s="37"/>
      <c r="C78" s="38"/>
      <c r="D78" s="38"/>
      <c r="E78" s="170" t="str">
        <f>E7</f>
        <v>Sídliště Spáleniště - III. a IV. etapa</v>
      </c>
      <c r="F78" s="31"/>
      <c r="G78" s="31"/>
      <c r="H78" s="31"/>
      <c r="I78" s="142"/>
      <c r="J78" s="38"/>
      <c r="K78" s="38"/>
      <c r="L78" s="42"/>
    </row>
    <row r="79" spans="2:12" ht="12" customHeight="1">
      <c r="B79" s="20"/>
      <c r="C79" s="31" t="s">
        <v>116</v>
      </c>
      <c r="D79" s="21"/>
      <c r="E79" s="21"/>
      <c r="F79" s="21"/>
      <c r="G79" s="21"/>
      <c r="H79" s="21"/>
      <c r="I79" s="135"/>
      <c r="J79" s="21"/>
      <c r="K79" s="21"/>
      <c r="L79" s="19"/>
    </row>
    <row r="80" spans="2:12" s="1" customFormat="1" ht="16.5" customHeight="1">
      <c r="B80" s="37"/>
      <c r="C80" s="38"/>
      <c r="D80" s="38"/>
      <c r="E80" s="170" t="s">
        <v>117</v>
      </c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118</v>
      </c>
      <c r="D81" s="38"/>
      <c r="E81" s="38"/>
      <c r="F81" s="38"/>
      <c r="G81" s="38"/>
      <c r="H81" s="38"/>
      <c r="I81" s="142"/>
      <c r="J81" s="38"/>
      <c r="K81" s="38"/>
      <c r="L81" s="42"/>
    </row>
    <row r="82" spans="2:12" s="1" customFormat="1" ht="16.5" customHeight="1">
      <c r="B82" s="37"/>
      <c r="C82" s="38"/>
      <c r="D82" s="38"/>
      <c r="E82" s="63" t="str">
        <f>E11</f>
        <v>36 - SO 301 - Dešťová kanalizace</v>
      </c>
      <c r="F82" s="38"/>
      <c r="G82" s="38"/>
      <c r="H82" s="38"/>
      <c r="I82" s="14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12" customHeight="1">
      <c r="B84" s="37"/>
      <c r="C84" s="31" t="s">
        <v>20</v>
      </c>
      <c r="D84" s="38"/>
      <c r="E84" s="38"/>
      <c r="F84" s="26" t="str">
        <f>F14</f>
        <v xml:space="preserve"> Cheb</v>
      </c>
      <c r="G84" s="38"/>
      <c r="H84" s="38"/>
      <c r="I84" s="144" t="s">
        <v>22</v>
      </c>
      <c r="J84" s="66" t="str">
        <f>IF(J14="","",J14)</f>
        <v>28. 1. 2019</v>
      </c>
      <c r="K84" s="38"/>
      <c r="L84" s="42"/>
    </row>
    <row r="85" spans="2:12" s="1" customFormat="1" ht="6.95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12" s="1" customFormat="1" ht="13.65" customHeight="1">
      <c r="B86" s="37"/>
      <c r="C86" s="31" t="s">
        <v>24</v>
      </c>
      <c r="D86" s="38"/>
      <c r="E86" s="38"/>
      <c r="F86" s="26" t="str">
        <f>E17</f>
        <v xml:space="preserve"> Město Cheb</v>
      </c>
      <c r="G86" s="38"/>
      <c r="H86" s="38"/>
      <c r="I86" s="144" t="s">
        <v>30</v>
      </c>
      <c r="J86" s="35" t="str">
        <f>E23</f>
        <v xml:space="preserve"> Bc.Pašava Michal</v>
      </c>
      <c r="K86" s="38"/>
      <c r="L86" s="42"/>
    </row>
    <row r="87" spans="2:12" s="1" customFormat="1" ht="13.65" customHeight="1">
      <c r="B87" s="37"/>
      <c r="C87" s="31" t="s">
        <v>28</v>
      </c>
      <c r="D87" s="38"/>
      <c r="E87" s="38"/>
      <c r="F87" s="26" t="str">
        <f>IF(E20="","",E20)</f>
        <v>Vyplň údaj</v>
      </c>
      <c r="G87" s="38"/>
      <c r="H87" s="38"/>
      <c r="I87" s="144" t="s">
        <v>32</v>
      </c>
      <c r="J87" s="35" t="str">
        <f>E26</f>
        <v xml:space="preserve"> ing.Ontko Petr</v>
      </c>
      <c r="K87" s="38"/>
      <c r="L87" s="42"/>
    </row>
    <row r="88" spans="2:12" s="1" customFormat="1" ht="10.3" customHeight="1"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42"/>
    </row>
    <row r="89" spans="2:20" s="10" customFormat="1" ht="29.25" customHeight="1">
      <c r="B89" s="189"/>
      <c r="C89" s="190" t="s">
        <v>129</v>
      </c>
      <c r="D89" s="191" t="s">
        <v>55</v>
      </c>
      <c r="E89" s="191" t="s">
        <v>51</v>
      </c>
      <c r="F89" s="191" t="s">
        <v>52</v>
      </c>
      <c r="G89" s="191" t="s">
        <v>130</v>
      </c>
      <c r="H89" s="191" t="s">
        <v>131</v>
      </c>
      <c r="I89" s="192" t="s">
        <v>132</v>
      </c>
      <c r="J89" s="191" t="s">
        <v>123</v>
      </c>
      <c r="K89" s="193" t="s">
        <v>133</v>
      </c>
      <c r="L89" s="194"/>
      <c r="M89" s="87" t="s">
        <v>1</v>
      </c>
      <c r="N89" s="88" t="s">
        <v>40</v>
      </c>
      <c r="O89" s="88" t="s">
        <v>134</v>
      </c>
      <c r="P89" s="88" t="s">
        <v>135</v>
      </c>
      <c r="Q89" s="88" t="s">
        <v>136</v>
      </c>
      <c r="R89" s="88" t="s">
        <v>137</v>
      </c>
      <c r="S89" s="88" t="s">
        <v>138</v>
      </c>
      <c r="T89" s="89" t="s">
        <v>139</v>
      </c>
    </row>
    <row r="90" spans="2:63" s="1" customFormat="1" ht="22.8" customHeight="1">
      <c r="B90" s="37"/>
      <c r="C90" s="94" t="s">
        <v>140</v>
      </c>
      <c r="D90" s="38"/>
      <c r="E90" s="38"/>
      <c r="F90" s="38"/>
      <c r="G90" s="38"/>
      <c r="H90" s="38"/>
      <c r="I90" s="142"/>
      <c r="J90" s="195">
        <f>BK90</f>
        <v>0</v>
      </c>
      <c r="K90" s="38"/>
      <c r="L90" s="42"/>
      <c r="M90" s="90"/>
      <c r="N90" s="91"/>
      <c r="O90" s="91"/>
      <c r="P90" s="196">
        <f>P91+P146+P159+P216+P223</f>
        <v>0</v>
      </c>
      <c r="Q90" s="91"/>
      <c r="R90" s="196">
        <f>R91+R146+R159+R216+R223</f>
        <v>77.86776476899999</v>
      </c>
      <c r="S90" s="91"/>
      <c r="T90" s="197">
        <f>T91+T146+T159+T216+T223</f>
        <v>0</v>
      </c>
      <c r="AT90" s="16" t="s">
        <v>69</v>
      </c>
      <c r="AU90" s="16" t="s">
        <v>125</v>
      </c>
      <c r="BK90" s="198">
        <f>BK91+BK146+BK159+BK216+BK223</f>
        <v>0</v>
      </c>
    </row>
    <row r="91" spans="2:63" s="11" customFormat="1" ht="25.9" customHeight="1">
      <c r="B91" s="199"/>
      <c r="C91" s="200"/>
      <c r="D91" s="201" t="s">
        <v>69</v>
      </c>
      <c r="E91" s="202" t="s">
        <v>612</v>
      </c>
      <c r="F91" s="202" t="s">
        <v>613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SUM(P92:P145)</f>
        <v>0</v>
      </c>
      <c r="Q91" s="207"/>
      <c r="R91" s="208">
        <f>SUM(R92:R145)</f>
        <v>0.581082537</v>
      </c>
      <c r="S91" s="207"/>
      <c r="T91" s="209">
        <f>SUM(T92:T145)</f>
        <v>0</v>
      </c>
      <c r="AR91" s="210" t="s">
        <v>77</v>
      </c>
      <c r="AT91" s="211" t="s">
        <v>69</v>
      </c>
      <c r="AU91" s="211" t="s">
        <v>70</v>
      </c>
      <c r="AY91" s="210" t="s">
        <v>143</v>
      </c>
      <c r="BK91" s="212">
        <f>SUM(BK92:BK145)</f>
        <v>0</v>
      </c>
    </row>
    <row r="92" spans="2:65" s="1" customFormat="1" ht="16.5" customHeight="1">
      <c r="B92" s="37"/>
      <c r="C92" s="215" t="s">
        <v>70</v>
      </c>
      <c r="D92" s="215" t="s">
        <v>147</v>
      </c>
      <c r="E92" s="216" t="s">
        <v>614</v>
      </c>
      <c r="F92" s="217" t="s">
        <v>615</v>
      </c>
      <c r="G92" s="218" t="s">
        <v>248</v>
      </c>
      <c r="H92" s="219">
        <v>24.5</v>
      </c>
      <c r="I92" s="220"/>
      <c r="J92" s="221">
        <f>ROUND(I92*H92,2)</f>
        <v>0</v>
      </c>
      <c r="K92" s="217" t="s">
        <v>1</v>
      </c>
      <c r="L92" s="42"/>
      <c r="M92" s="222" t="s">
        <v>1</v>
      </c>
      <c r="N92" s="223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97</v>
      </c>
      <c r="AT92" s="16" t="s">
        <v>147</v>
      </c>
      <c r="AU92" s="16" t="s">
        <v>77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97</v>
      </c>
      <c r="BM92" s="16" t="s">
        <v>616</v>
      </c>
    </row>
    <row r="93" spans="2:65" s="1" customFormat="1" ht="16.5" customHeight="1">
      <c r="B93" s="37"/>
      <c r="C93" s="215" t="s">
        <v>70</v>
      </c>
      <c r="D93" s="215" t="s">
        <v>147</v>
      </c>
      <c r="E93" s="216" t="s">
        <v>617</v>
      </c>
      <c r="F93" s="217" t="s">
        <v>618</v>
      </c>
      <c r="G93" s="218" t="s">
        <v>248</v>
      </c>
      <c r="H93" s="219">
        <v>147.5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77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619</v>
      </c>
    </row>
    <row r="94" spans="2:65" s="1" customFormat="1" ht="16.5" customHeight="1">
      <c r="B94" s="37"/>
      <c r="C94" s="215" t="s">
        <v>70</v>
      </c>
      <c r="D94" s="215" t="s">
        <v>147</v>
      </c>
      <c r="E94" s="216" t="s">
        <v>620</v>
      </c>
      <c r="F94" s="217" t="s">
        <v>621</v>
      </c>
      <c r="G94" s="218" t="s">
        <v>248</v>
      </c>
      <c r="H94" s="219">
        <v>73.75</v>
      </c>
      <c r="I94" s="220"/>
      <c r="J94" s="221">
        <f>ROUND(I94*H94,2)</f>
        <v>0</v>
      </c>
      <c r="K94" s="217" t="s">
        <v>1</v>
      </c>
      <c r="L94" s="42"/>
      <c r="M94" s="222" t="s">
        <v>1</v>
      </c>
      <c r="N94" s="223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97</v>
      </c>
      <c r="AT94" s="16" t="s">
        <v>147</v>
      </c>
      <c r="AU94" s="16" t="s">
        <v>77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97</v>
      </c>
      <c r="BM94" s="16" t="s">
        <v>622</v>
      </c>
    </row>
    <row r="95" spans="2:51" s="13" customFormat="1" ht="12">
      <c r="B95" s="244"/>
      <c r="C95" s="245"/>
      <c r="D95" s="234" t="s">
        <v>209</v>
      </c>
      <c r="E95" s="246" t="s">
        <v>1</v>
      </c>
      <c r="F95" s="247" t="s">
        <v>623</v>
      </c>
      <c r="G95" s="245"/>
      <c r="H95" s="246" t="s">
        <v>1</v>
      </c>
      <c r="I95" s="248"/>
      <c r="J95" s="245"/>
      <c r="K95" s="245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209</v>
      </c>
      <c r="AU95" s="253" t="s">
        <v>77</v>
      </c>
      <c r="AV95" s="13" t="s">
        <v>77</v>
      </c>
      <c r="AW95" s="13" t="s">
        <v>34</v>
      </c>
      <c r="AX95" s="13" t="s">
        <v>70</v>
      </c>
      <c r="AY95" s="253" t="s">
        <v>143</v>
      </c>
    </row>
    <row r="96" spans="2:51" s="12" customFormat="1" ht="12">
      <c r="B96" s="232"/>
      <c r="C96" s="233"/>
      <c r="D96" s="234" t="s">
        <v>209</v>
      </c>
      <c r="E96" s="235" t="s">
        <v>1</v>
      </c>
      <c r="F96" s="236" t="s">
        <v>624</v>
      </c>
      <c r="G96" s="233"/>
      <c r="H96" s="237">
        <v>73.75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209</v>
      </c>
      <c r="AU96" s="243" t="s">
        <v>77</v>
      </c>
      <c r="AV96" s="12" t="s">
        <v>79</v>
      </c>
      <c r="AW96" s="12" t="s">
        <v>34</v>
      </c>
      <c r="AX96" s="12" t="s">
        <v>70</v>
      </c>
      <c r="AY96" s="243" t="s">
        <v>143</v>
      </c>
    </row>
    <row r="97" spans="2:51" s="14" customFormat="1" ht="12">
      <c r="B97" s="254"/>
      <c r="C97" s="255"/>
      <c r="D97" s="234" t="s">
        <v>209</v>
      </c>
      <c r="E97" s="256" t="s">
        <v>1</v>
      </c>
      <c r="F97" s="257" t="s">
        <v>216</v>
      </c>
      <c r="G97" s="255"/>
      <c r="H97" s="258">
        <v>73.75</v>
      </c>
      <c r="I97" s="259"/>
      <c r="J97" s="255"/>
      <c r="K97" s="255"/>
      <c r="L97" s="260"/>
      <c r="M97" s="261"/>
      <c r="N97" s="262"/>
      <c r="O97" s="262"/>
      <c r="P97" s="262"/>
      <c r="Q97" s="262"/>
      <c r="R97" s="262"/>
      <c r="S97" s="262"/>
      <c r="T97" s="263"/>
      <c r="AT97" s="264" t="s">
        <v>209</v>
      </c>
      <c r="AU97" s="264" t="s">
        <v>77</v>
      </c>
      <c r="AV97" s="14" t="s">
        <v>97</v>
      </c>
      <c r="AW97" s="14" t="s">
        <v>34</v>
      </c>
      <c r="AX97" s="14" t="s">
        <v>77</v>
      </c>
      <c r="AY97" s="264" t="s">
        <v>143</v>
      </c>
    </row>
    <row r="98" spans="2:65" s="1" customFormat="1" ht="16.5" customHeight="1">
      <c r="B98" s="37"/>
      <c r="C98" s="215" t="s">
        <v>70</v>
      </c>
      <c r="D98" s="215" t="s">
        <v>147</v>
      </c>
      <c r="E98" s="216" t="s">
        <v>625</v>
      </c>
      <c r="F98" s="217" t="s">
        <v>626</v>
      </c>
      <c r="G98" s="218" t="s">
        <v>248</v>
      </c>
      <c r="H98" s="219">
        <v>63.2</v>
      </c>
      <c r="I98" s="220"/>
      <c r="J98" s="221">
        <f>ROUND(I98*H98,2)</f>
        <v>0</v>
      </c>
      <c r="K98" s="217" t="s">
        <v>1</v>
      </c>
      <c r="L98" s="42"/>
      <c r="M98" s="222" t="s">
        <v>1</v>
      </c>
      <c r="N98" s="223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97</v>
      </c>
      <c r="AT98" s="16" t="s">
        <v>147</v>
      </c>
      <c r="AU98" s="16" t="s">
        <v>77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97</v>
      </c>
      <c r="BM98" s="16" t="s">
        <v>627</v>
      </c>
    </row>
    <row r="99" spans="2:65" s="1" customFormat="1" ht="16.5" customHeight="1">
      <c r="B99" s="37"/>
      <c r="C99" s="215" t="s">
        <v>70</v>
      </c>
      <c r="D99" s="215" t="s">
        <v>147</v>
      </c>
      <c r="E99" s="216" t="s">
        <v>628</v>
      </c>
      <c r="F99" s="217" t="s">
        <v>629</v>
      </c>
      <c r="G99" s="218" t="s">
        <v>248</v>
      </c>
      <c r="H99" s="219">
        <v>31.6</v>
      </c>
      <c r="I99" s="220"/>
      <c r="J99" s="221">
        <f>ROUND(I99*H99,2)</f>
        <v>0</v>
      </c>
      <c r="K99" s="217" t="s">
        <v>1</v>
      </c>
      <c r="L99" s="42"/>
      <c r="M99" s="222" t="s">
        <v>1</v>
      </c>
      <c r="N99" s="223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97</v>
      </c>
      <c r="AT99" s="16" t="s">
        <v>147</v>
      </c>
      <c r="AU99" s="16" t="s">
        <v>77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97</v>
      </c>
      <c r="BM99" s="16" t="s">
        <v>630</v>
      </c>
    </row>
    <row r="100" spans="2:51" s="13" customFormat="1" ht="12">
      <c r="B100" s="244"/>
      <c r="C100" s="245"/>
      <c r="D100" s="234" t="s">
        <v>209</v>
      </c>
      <c r="E100" s="246" t="s">
        <v>1</v>
      </c>
      <c r="F100" s="247" t="s">
        <v>623</v>
      </c>
      <c r="G100" s="245"/>
      <c r="H100" s="246" t="s">
        <v>1</v>
      </c>
      <c r="I100" s="248"/>
      <c r="J100" s="245"/>
      <c r="K100" s="245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209</v>
      </c>
      <c r="AU100" s="253" t="s">
        <v>77</v>
      </c>
      <c r="AV100" s="13" t="s">
        <v>77</v>
      </c>
      <c r="AW100" s="13" t="s">
        <v>34</v>
      </c>
      <c r="AX100" s="13" t="s">
        <v>70</v>
      </c>
      <c r="AY100" s="253" t="s">
        <v>143</v>
      </c>
    </row>
    <row r="101" spans="2:51" s="12" customFormat="1" ht="12">
      <c r="B101" s="232"/>
      <c r="C101" s="233"/>
      <c r="D101" s="234" t="s">
        <v>209</v>
      </c>
      <c r="E101" s="235" t="s">
        <v>1</v>
      </c>
      <c r="F101" s="236" t="s">
        <v>631</v>
      </c>
      <c r="G101" s="233"/>
      <c r="H101" s="237">
        <v>31.6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209</v>
      </c>
      <c r="AU101" s="243" t="s">
        <v>77</v>
      </c>
      <c r="AV101" s="12" t="s">
        <v>79</v>
      </c>
      <c r="AW101" s="12" t="s">
        <v>34</v>
      </c>
      <c r="AX101" s="12" t="s">
        <v>70</v>
      </c>
      <c r="AY101" s="243" t="s">
        <v>143</v>
      </c>
    </row>
    <row r="102" spans="2:51" s="14" customFormat="1" ht="12">
      <c r="B102" s="254"/>
      <c r="C102" s="255"/>
      <c r="D102" s="234" t="s">
        <v>209</v>
      </c>
      <c r="E102" s="256" t="s">
        <v>1</v>
      </c>
      <c r="F102" s="257" t="s">
        <v>216</v>
      </c>
      <c r="G102" s="255"/>
      <c r="H102" s="258">
        <v>31.6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AT102" s="264" t="s">
        <v>209</v>
      </c>
      <c r="AU102" s="264" t="s">
        <v>77</v>
      </c>
      <c r="AV102" s="14" t="s">
        <v>97</v>
      </c>
      <c r="AW102" s="14" t="s">
        <v>34</v>
      </c>
      <c r="AX102" s="14" t="s">
        <v>77</v>
      </c>
      <c r="AY102" s="264" t="s">
        <v>143</v>
      </c>
    </row>
    <row r="103" spans="2:65" s="1" customFormat="1" ht="16.5" customHeight="1">
      <c r="B103" s="37"/>
      <c r="C103" s="215" t="s">
        <v>70</v>
      </c>
      <c r="D103" s="215" t="s">
        <v>147</v>
      </c>
      <c r="E103" s="216" t="s">
        <v>632</v>
      </c>
      <c r="F103" s="217" t="s">
        <v>260</v>
      </c>
      <c r="G103" s="218" t="s">
        <v>248</v>
      </c>
      <c r="H103" s="219">
        <v>41.4</v>
      </c>
      <c r="I103" s="220"/>
      <c r="J103" s="221">
        <f>ROUND(I103*H103,2)</f>
        <v>0</v>
      </c>
      <c r="K103" s="217" t="s">
        <v>1</v>
      </c>
      <c r="L103" s="42"/>
      <c r="M103" s="222" t="s">
        <v>1</v>
      </c>
      <c r="N103" s="223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97</v>
      </c>
      <c r="AT103" s="16" t="s">
        <v>147</v>
      </c>
      <c r="AU103" s="16" t="s">
        <v>77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97</v>
      </c>
      <c r="BM103" s="16" t="s">
        <v>633</v>
      </c>
    </row>
    <row r="104" spans="2:65" s="1" customFormat="1" ht="16.5" customHeight="1">
      <c r="B104" s="37"/>
      <c r="C104" s="215" t="s">
        <v>70</v>
      </c>
      <c r="D104" s="215" t="s">
        <v>147</v>
      </c>
      <c r="E104" s="216" t="s">
        <v>634</v>
      </c>
      <c r="F104" s="217" t="s">
        <v>635</v>
      </c>
      <c r="G104" s="218" t="s">
        <v>248</v>
      </c>
      <c r="H104" s="219">
        <v>20.7</v>
      </c>
      <c r="I104" s="220"/>
      <c r="J104" s="221">
        <f>ROUND(I104*H104,2)</f>
        <v>0</v>
      </c>
      <c r="K104" s="217" t="s">
        <v>1</v>
      </c>
      <c r="L104" s="42"/>
      <c r="M104" s="222" t="s">
        <v>1</v>
      </c>
      <c r="N104" s="223" t="s">
        <v>41</v>
      </c>
      <c r="O104" s="78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AR104" s="16" t="s">
        <v>97</v>
      </c>
      <c r="AT104" s="16" t="s">
        <v>147</v>
      </c>
      <c r="AU104" s="16" t="s">
        <v>77</v>
      </c>
      <c r="AY104" s="16" t="s">
        <v>143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77</v>
      </c>
      <c r="BK104" s="226">
        <f>ROUND(I104*H104,2)</f>
        <v>0</v>
      </c>
      <c r="BL104" s="16" t="s">
        <v>97</v>
      </c>
      <c r="BM104" s="16" t="s">
        <v>636</v>
      </c>
    </row>
    <row r="105" spans="2:51" s="13" customFormat="1" ht="12">
      <c r="B105" s="244"/>
      <c r="C105" s="245"/>
      <c r="D105" s="234" t="s">
        <v>209</v>
      </c>
      <c r="E105" s="246" t="s">
        <v>1</v>
      </c>
      <c r="F105" s="247" t="s">
        <v>623</v>
      </c>
      <c r="G105" s="245"/>
      <c r="H105" s="246" t="s">
        <v>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209</v>
      </c>
      <c r="AU105" s="253" t="s">
        <v>77</v>
      </c>
      <c r="AV105" s="13" t="s">
        <v>77</v>
      </c>
      <c r="AW105" s="13" t="s">
        <v>34</v>
      </c>
      <c r="AX105" s="13" t="s">
        <v>70</v>
      </c>
      <c r="AY105" s="253" t="s">
        <v>143</v>
      </c>
    </row>
    <row r="106" spans="2:51" s="12" customFormat="1" ht="12">
      <c r="B106" s="232"/>
      <c r="C106" s="233"/>
      <c r="D106" s="234" t="s">
        <v>209</v>
      </c>
      <c r="E106" s="235" t="s">
        <v>1</v>
      </c>
      <c r="F106" s="236" t="s">
        <v>637</v>
      </c>
      <c r="G106" s="233"/>
      <c r="H106" s="237">
        <v>20.7</v>
      </c>
      <c r="I106" s="238"/>
      <c r="J106" s="233"/>
      <c r="K106" s="233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209</v>
      </c>
      <c r="AU106" s="243" t="s">
        <v>77</v>
      </c>
      <c r="AV106" s="12" t="s">
        <v>79</v>
      </c>
      <c r="AW106" s="12" t="s">
        <v>34</v>
      </c>
      <c r="AX106" s="12" t="s">
        <v>70</v>
      </c>
      <c r="AY106" s="243" t="s">
        <v>143</v>
      </c>
    </row>
    <row r="107" spans="2:51" s="14" customFormat="1" ht="12">
      <c r="B107" s="254"/>
      <c r="C107" s="255"/>
      <c r="D107" s="234" t="s">
        <v>209</v>
      </c>
      <c r="E107" s="256" t="s">
        <v>1</v>
      </c>
      <c r="F107" s="257" t="s">
        <v>216</v>
      </c>
      <c r="G107" s="255"/>
      <c r="H107" s="258">
        <v>20.7</v>
      </c>
      <c r="I107" s="259"/>
      <c r="J107" s="255"/>
      <c r="K107" s="255"/>
      <c r="L107" s="260"/>
      <c r="M107" s="261"/>
      <c r="N107" s="262"/>
      <c r="O107" s="262"/>
      <c r="P107" s="262"/>
      <c r="Q107" s="262"/>
      <c r="R107" s="262"/>
      <c r="S107" s="262"/>
      <c r="T107" s="263"/>
      <c r="AT107" s="264" t="s">
        <v>209</v>
      </c>
      <c r="AU107" s="264" t="s">
        <v>77</v>
      </c>
      <c r="AV107" s="14" t="s">
        <v>97</v>
      </c>
      <c r="AW107" s="14" t="s">
        <v>34</v>
      </c>
      <c r="AX107" s="14" t="s">
        <v>77</v>
      </c>
      <c r="AY107" s="264" t="s">
        <v>143</v>
      </c>
    </row>
    <row r="108" spans="2:65" s="1" customFormat="1" ht="16.5" customHeight="1">
      <c r="B108" s="37"/>
      <c r="C108" s="215" t="s">
        <v>70</v>
      </c>
      <c r="D108" s="215" t="s">
        <v>147</v>
      </c>
      <c r="E108" s="216" t="s">
        <v>638</v>
      </c>
      <c r="F108" s="217" t="s">
        <v>639</v>
      </c>
      <c r="G108" s="218" t="s">
        <v>248</v>
      </c>
      <c r="H108" s="219">
        <v>264.4</v>
      </c>
      <c r="I108" s="220"/>
      <c r="J108" s="221">
        <f>ROUND(I108*H108,2)</f>
        <v>0</v>
      </c>
      <c r="K108" s="217" t="s">
        <v>1</v>
      </c>
      <c r="L108" s="42"/>
      <c r="M108" s="222" t="s">
        <v>1</v>
      </c>
      <c r="N108" s="223" t="s">
        <v>41</v>
      </c>
      <c r="O108" s="78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16" t="s">
        <v>97</v>
      </c>
      <c r="AT108" s="16" t="s">
        <v>147</v>
      </c>
      <c r="AU108" s="16" t="s">
        <v>77</v>
      </c>
      <c r="AY108" s="16" t="s">
        <v>143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6" t="s">
        <v>77</v>
      </c>
      <c r="BK108" s="226">
        <f>ROUND(I108*H108,2)</f>
        <v>0</v>
      </c>
      <c r="BL108" s="16" t="s">
        <v>97</v>
      </c>
      <c r="BM108" s="16" t="s">
        <v>640</v>
      </c>
    </row>
    <row r="109" spans="2:65" s="1" customFormat="1" ht="16.5" customHeight="1">
      <c r="B109" s="37"/>
      <c r="C109" s="215" t="s">
        <v>70</v>
      </c>
      <c r="D109" s="215" t="s">
        <v>147</v>
      </c>
      <c r="E109" s="216" t="s">
        <v>641</v>
      </c>
      <c r="F109" s="217" t="s">
        <v>642</v>
      </c>
      <c r="G109" s="218" t="s">
        <v>248</v>
      </c>
      <c r="H109" s="219">
        <v>132.2</v>
      </c>
      <c r="I109" s="220"/>
      <c r="J109" s="221">
        <f>ROUND(I109*H109,2)</f>
        <v>0</v>
      </c>
      <c r="K109" s="217" t="s">
        <v>1</v>
      </c>
      <c r="L109" s="42"/>
      <c r="M109" s="222" t="s">
        <v>1</v>
      </c>
      <c r="N109" s="223" t="s">
        <v>41</v>
      </c>
      <c r="O109" s="78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AR109" s="16" t="s">
        <v>97</v>
      </c>
      <c r="AT109" s="16" t="s">
        <v>147</v>
      </c>
      <c r="AU109" s="16" t="s">
        <v>77</v>
      </c>
      <c r="AY109" s="16" t="s">
        <v>143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6" t="s">
        <v>77</v>
      </c>
      <c r="BK109" s="226">
        <f>ROUND(I109*H109,2)</f>
        <v>0</v>
      </c>
      <c r="BL109" s="16" t="s">
        <v>97</v>
      </c>
      <c r="BM109" s="16" t="s">
        <v>643</v>
      </c>
    </row>
    <row r="110" spans="2:51" s="13" customFormat="1" ht="12">
      <c r="B110" s="244"/>
      <c r="C110" s="245"/>
      <c r="D110" s="234" t="s">
        <v>209</v>
      </c>
      <c r="E110" s="246" t="s">
        <v>1</v>
      </c>
      <c r="F110" s="247" t="s">
        <v>623</v>
      </c>
      <c r="G110" s="245"/>
      <c r="H110" s="246" t="s">
        <v>1</v>
      </c>
      <c r="I110" s="248"/>
      <c r="J110" s="245"/>
      <c r="K110" s="245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209</v>
      </c>
      <c r="AU110" s="253" t="s">
        <v>77</v>
      </c>
      <c r="AV110" s="13" t="s">
        <v>77</v>
      </c>
      <c r="AW110" s="13" t="s">
        <v>34</v>
      </c>
      <c r="AX110" s="13" t="s">
        <v>70</v>
      </c>
      <c r="AY110" s="253" t="s">
        <v>143</v>
      </c>
    </row>
    <row r="111" spans="2:51" s="12" customFormat="1" ht="12">
      <c r="B111" s="232"/>
      <c r="C111" s="233"/>
      <c r="D111" s="234" t="s">
        <v>209</v>
      </c>
      <c r="E111" s="235" t="s">
        <v>1</v>
      </c>
      <c r="F111" s="236" t="s">
        <v>644</v>
      </c>
      <c r="G111" s="233"/>
      <c r="H111" s="237">
        <v>132.2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209</v>
      </c>
      <c r="AU111" s="243" t="s">
        <v>77</v>
      </c>
      <c r="AV111" s="12" t="s">
        <v>79</v>
      </c>
      <c r="AW111" s="12" t="s">
        <v>34</v>
      </c>
      <c r="AX111" s="12" t="s">
        <v>70</v>
      </c>
      <c r="AY111" s="243" t="s">
        <v>143</v>
      </c>
    </row>
    <row r="112" spans="2:51" s="14" customFormat="1" ht="12">
      <c r="B112" s="254"/>
      <c r="C112" s="255"/>
      <c r="D112" s="234" t="s">
        <v>209</v>
      </c>
      <c r="E112" s="256" t="s">
        <v>1</v>
      </c>
      <c r="F112" s="257" t="s">
        <v>216</v>
      </c>
      <c r="G112" s="255"/>
      <c r="H112" s="258">
        <v>132.2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209</v>
      </c>
      <c r="AU112" s="264" t="s">
        <v>77</v>
      </c>
      <c r="AV112" s="14" t="s">
        <v>97</v>
      </c>
      <c r="AW112" s="14" t="s">
        <v>34</v>
      </c>
      <c r="AX112" s="14" t="s">
        <v>77</v>
      </c>
      <c r="AY112" s="264" t="s">
        <v>143</v>
      </c>
    </row>
    <row r="113" spans="2:65" s="1" customFormat="1" ht="16.5" customHeight="1">
      <c r="B113" s="37"/>
      <c r="C113" s="215" t="s">
        <v>70</v>
      </c>
      <c r="D113" s="215" t="s">
        <v>147</v>
      </c>
      <c r="E113" s="216" t="s">
        <v>645</v>
      </c>
      <c r="F113" s="217" t="s">
        <v>646</v>
      </c>
      <c r="G113" s="218" t="s">
        <v>248</v>
      </c>
      <c r="H113" s="219">
        <v>113.3</v>
      </c>
      <c r="I113" s="220"/>
      <c r="J113" s="221">
        <f>ROUND(I113*H113,2)</f>
        <v>0</v>
      </c>
      <c r="K113" s="217" t="s">
        <v>1</v>
      </c>
      <c r="L113" s="42"/>
      <c r="M113" s="222" t="s">
        <v>1</v>
      </c>
      <c r="N113" s="223" t="s">
        <v>41</v>
      </c>
      <c r="O113" s="78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AR113" s="16" t="s">
        <v>97</v>
      </c>
      <c r="AT113" s="16" t="s">
        <v>147</v>
      </c>
      <c r="AU113" s="16" t="s">
        <v>77</v>
      </c>
      <c r="AY113" s="16" t="s">
        <v>143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6" t="s">
        <v>77</v>
      </c>
      <c r="BK113" s="226">
        <f>ROUND(I113*H113,2)</f>
        <v>0</v>
      </c>
      <c r="BL113" s="16" t="s">
        <v>97</v>
      </c>
      <c r="BM113" s="16" t="s">
        <v>647</v>
      </c>
    </row>
    <row r="114" spans="2:65" s="1" customFormat="1" ht="16.5" customHeight="1">
      <c r="B114" s="37"/>
      <c r="C114" s="215" t="s">
        <v>70</v>
      </c>
      <c r="D114" s="215" t="s">
        <v>147</v>
      </c>
      <c r="E114" s="216" t="s">
        <v>648</v>
      </c>
      <c r="F114" s="217" t="s">
        <v>649</v>
      </c>
      <c r="G114" s="218" t="s">
        <v>248</v>
      </c>
      <c r="H114" s="219">
        <v>56.7</v>
      </c>
      <c r="I114" s="220"/>
      <c r="J114" s="221">
        <f>ROUND(I114*H114,2)</f>
        <v>0</v>
      </c>
      <c r="K114" s="217" t="s">
        <v>1</v>
      </c>
      <c r="L114" s="42"/>
      <c r="M114" s="222" t="s">
        <v>1</v>
      </c>
      <c r="N114" s="223" t="s">
        <v>41</v>
      </c>
      <c r="O114" s="78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6" t="s">
        <v>97</v>
      </c>
      <c r="AT114" s="16" t="s">
        <v>147</v>
      </c>
      <c r="AU114" s="16" t="s">
        <v>77</v>
      </c>
      <c r="AY114" s="16" t="s">
        <v>143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6" t="s">
        <v>77</v>
      </c>
      <c r="BK114" s="226">
        <f>ROUND(I114*H114,2)</f>
        <v>0</v>
      </c>
      <c r="BL114" s="16" t="s">
        <v>97</v>
      </c>
      <c r="BM114" s="16" t="s">
        <v>650</v>
      </c>
    </row>
    <row r="115" spans="2:65" s="1" customFormat="1" ht="16.5" customHeight="1">
      <c r="B115" s="37"/>
      <c r="C115" s="215" t="s">
        <v>70</v>
      </c>
      <c r="D115" s="215" t="s">
        <v>147</v>
      </c>
      <c r="E115" s="216" t="s">
        <v>651</v>
      </c>
      <c r="F115" s="217" t="s">
        <v>652</v>
      </c>
      <c r="G115" s="218" t="s">
        <v>206</v>
      </c>
      <c r="H115" s="219">
        <v>274.7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0.00083851</v>
      </c>
      <c r="R115" s="224">
        <f>Q115*H115</f>
        <v>0.23033869699999998</v>
      </c>
      <c r="S115" s="224">
        <v>0</v>
      </c>
      <c r="T115" s="225">
        <f>S115*H115</f>
        <v>0</v>
      </c>
      <c r="AR115" s="16" t="s">
        <v>97</v>
      </c>
      <c r="AT115" s="16" t="s">
        <v>147</v>
      </c>
      <c r="AU115" s="16" t="s">
        <v>77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97</v>
      </c>
      <c r="BM115" s="16" t="s">
        <v>653</v>
      </c>
    </row>
    <row r="116" spans="2:65" s="1" customFormat="1" ht="16.5" customHeight="1">
      <c r="B116" s="37"/>
      <c r="C116" s="215" t="s">
        <v>70</v>
      </c>
      <c r="D116" s="215" t="s">
        <v>147</v>
      </c>
      <c r="E116" s="216" t="s">
        <v>654</v>
      </c>
      <c r="F116" s="217" t="s">
        <v>655</v>
      </c>
      <c r="G116" s="218" t="s">
        <v>206</v>
      </c>
      <c r="H116" s="219">
        <v>274.7</v>
      </c>
      <c r="I116" s="220"/>
      <c r="J116" s="221">
        <f>ROUND(I116*H116,2)</f>
        <v>0</v>
      </c>
      <c r="K116" s="217" t="s">
        <v>1</v>
      </c>
      <c r="L116" s="42"/>
      <c r="M116" s="222" t="s">
        <v>1</v>
      </c>
      <c r="N116" s="223" t="s">
        <v>41</v>
      </c>
      <c r="O116" s="78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AR116" s="16" t="s">
        <v>97</v>
      </c>
      <c r="AT116" s="16" t="s">
        <v>147</v>
      </c>
      <c r="AU116" s="16" t="s">
        <v>77</v>
      </c>
      <c r="AY116" s="16" t="s">
        <v>143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6" t="s">
        <v>77</v>
      </c>
      <c r="BK116" s="226">
        <f>ROUND(I116*H116,2)</f>
        <v>0</v>
      </c>
      <c r="BL116" s="16" t="s">
        <v>97</v>
      </c>
      <c r="BM116" s="16" t="s">
        <v>656</v>
      </c>
    </row>
    <row r="117" spans="2:65" s="1" customFormat="1" ht="16.5" customHeight="1">
      <c r="B117" s="37"/>
      <c r="C117" s="215" t="s">
        <v>70</v>
      </c>
      <c r="D117" s="215" t="s">
        <v>147</v>
      </c>
      <c r="E117" s="216" t="s">
        <v>657</v>
      </c>
      <c r="F117" s="217" t="s">
        <v>658</v>
      </c>
      <c r="G117" s="218" t="s">
        <v>206</v>
      </c>
      <c r="H117" s="219">
        <v>412</v>
      </c>
      <c r="I117" s="220"/>
      <c r="J117" s="221">
        <f>ROUND(I117*H117,2)</f>
        <v>0</v>
      </c>
      <c r="K117" s="217" t="s">
        <v>1</v>
      </c>
      <c r="L117" s="42"/>
      <c r="M117" s="222" t="s">
        <v>1</v>
      </c>
      <c r="N117" s="223" t="s">
        <v>41</v>
      </c>
      <c r="O117" s="78"/>
      <c r="P117" s="224">
        <f>O117*H117</f>
        <v>0</v>
      </c>
      <c r="Q117" s="224">
        <v>0.00085132</v>
      </c>
      <c r="R117" s="224">
        <f>Q117*H117</f>
        <v>0.35074384000000003</v>
      </c>
      <c r="S117" s="224">
        <v>0</v>
      </c>
      <c r="T117" s="225">
        <f>S117*H117</f>
        <v>0</v>
      </c>
      <c r="AR117" s="16" t="s">
        <v>97</v>
      </c>
      <c r="AT117" s="16" t="s">
        <v>147</v>
      </c>
      <c r="AU117" s="16" t="s">
        <v>77</v>
      </c>
      <c r="AY117" s="16" t="s">
        <v>143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6" t="s">
        <v>77</v>
      </c>
      <c r="BK117" s="226">
        <f>ROUND(I117*H117,2)</f>
        <v>0</v>
      </c>
      <c r="BL117" s="16" t="s">
        <v>97</v>
      </c>
      <c r="BM117" s="16" t="s">
        <v>659</v>
      </c>
    </row>
    <row r="118" spans="2:65" s="1" customFormat="1" ht="16.5" customHeight="1">
      <c r="B118" s="37"/>
      <c r="C118" s="215" t="s">
        <v>70</v>
      </c>
      <c r="D118" s="215" t="s">
        <v>147</v>
      </c>
      <c r="E118" s="216" t="s">
        <v>660</v>
      </c>
      <c r="F118" s="217" t="s">
        <v>661</v>
      </c>
      <c r="G118" s="218" t="s">
        <v>206</v>
      </c>
      <c r="H118" s="219">
        <v>412</v>
      </c>
      <c r="I118" s="220"/>
      <c r="J118" s="221">
        <f>ROUND(I118*H118,2)</f>
        <v>0</v>
      </c>
      <c r="K118" s="217" t="s">
        <v>1</v>
      </c>
      <c r="L118" s="42"/>
      <c r="M118" s="222" t="s">
        <v>1</v>
      </c>
      <c r="N118" s="223" t="s">
        <v>41</v>
      </c>
      <c r="O118" s="78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16" t="s">
        <v>97</v>
      </c>
      <c r="AT118" s="16" t="s">
        <v>147</v>
      </c>
      <c r="AU118" s="16" t="s">
        <v>77</v>
      </c>
      <c r="AY118" s="16" t="s">
        <v>143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6" t="s">
        <v>77</v>
      </c>
      <c r="BK118" s="226">
        <f>ROUND(I118*H118,2)</f>
        <v>0</v>
      </c>
      <c r="BL118" s="16" t="s">
        <v>97</v>
      </c>
      <c r="BM118" s="16" t="s">
        <v>662</v>
      </c>
    </row>
    <row r="119" spans="2:65" s="1" customFormat="1" ht="16.5" customHeight="1">
      <c r="B119" s="37"/>
      <c r="C119" s="215" t="s">
        <v>70</v>
      </c>
      <c r="D119" s="215" t="s">
        <v>147</v>
      </c>
      <c r="E119" s="216" t="s">
        <v>663</v>
      </c>
      <c r="F119" s="217" t="s">
        <v>664</v>
      </c>
      <c r="G119" s="218" t="s">
        <v>248</v>
      </c>
      <c r="H119" s="219">
        <v>108</v>
      </c>
      <c r="I119" s="220"/>
      <c r="J119" s="221">
        <f>ROUND(I119*H119,2)</f>
        <v>0</v>
      </c>
      <c r="K119" s="217" t="s">
        <v>1</v>
      </c>
      <c r="L119" s="42"/>
      <c r="M119" s="222" t="s">
        <v>1</v>
      </c>
      <c r="N119" s="223" t="s">
        <v>41</v>
      </c>
      <c r="O119" s="78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6" t="s">
        <v>97</v>
      </c>
      <c r="AT119" s="16" t="s">
        <v>147</v>
      </c>
      <c r="AU119" s="16" t="s">
        <v>77</v>
      </c>
      <c r="AY119" s="16" t="s">
        <v>143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77</v>
      </c>
      <c r="BK119" s="226">
        <f>ROUND(I119*H119,2)</f>
        <v>0</v>
      </c>
      <c r="BL119" s="16" t="s">
        <v>97</v>
      </c>
      <c r="BM119" s="16" t="s">
        <v>665</v>
      </c>
    </row>
    <row r="120" spans="2:51" s="13" customFormat="1" ht="12">
      <c r="B120" s="244"/>
      <c r="C120" s="245"/>
      <c r="D120" s="234" t="s">
        <v>209</v>
      </c>
      <c r="E120" s="246" t="s">
        <v>1</v>
      </c>
      <c r="F120" s="247" t="s">
        <v>666</v>
      </c>
      <c r="G120" s="245"/>
      <c r="H120" s="246" t="s">
        <v>1</v>
      </c>
      <c r="I120" s="248"/>
      <c r="J120" s="245"/>
      <c r="K120" s="245"/>
      <c r="L120" s="249"/>
      <c r="M120" s="250"/>
      <c r="N120" s="251"/>
      <c r="O120" s="251"/>
      <c r="P120" s="251"/>
      <c r="Q120" s="251"/>
      <c r="R120" s="251"/>
      <c r="S120" s="251"/>
      <c r="T120" s="252"/>
      <c r="AT120" s="253" t="s">
        <v>209</v>
      </c>
      <c r="AU120" s="253" t="s">
        <v>77</v>
      </c>
      <c r="AV120" s="13" t="s">
        <v>77</v>
      </c>
      <c r="AW120" s="13" t="s">
        <v>34</v>
      </c>
      <c r="AX120" s="13" t="s">
        <v>70</v>
      </c>
      <c r="AY120" s="253" t="s">
        <v>143</v>
      </c>
    </row>
    <row r="121" spans="2:51" s="12" customFormat="1" ht="12">
      <c r="B121" s="232"/>
      <c r="C121" s="233"/>
      <c r="D121" s="234" t="s">
        <v>209</v>
      </c>
      <c r="E121" s="235" t="s">
        <v>1</v>
      </c>
      <c r="F121" s="236" t="s">
        <v>667</v>
      </c>
      <c r="G121" s="233"/>
      <c r="H121" s="237">
        <v>107.99999999999997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209</v>
      </c>
      <c r="AU121" s="243" t="s">
        <v>77</v>
      </c>
      <c r="AV121" s="12" t="s">
        <v>79</v>
      </c>
      <c r="AW121" s="12" t="s">
        <v>34</v>
      </c>
      <c r="AX121" s="12" t="s">
        <v>70</v>
      </c>
      <c r="AY121" s="243" t="s">
        <v>143</v>
      </c>
    </row>
    <row r="122" spans="2:51" s="14" customFormat="1" ht="12">
      <c r="B122" s="254"/>
      <c r="C122" s="255"/>
      <c r="D122" s="234" t="s">
        <v>209</v>
      </c>
      <c r="E122" s="256" t="s">
        <v>1</v>
      </c>
      <c r="F122" s="257" t="s">
        <v>216</v>
      </c>
      <c r="G122" s="255"/>
      <c r="H122" s="258">
        <v>107.99999999999997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209</v>
      </c>
      <c r="AU122" s="264" t="s">
        <v>77</v>
      </c>
      <c r="AV122" s="14" t="s">
        <v>97</v>
      </c>
      <c r="AW122" s="14" t="s">
        <v>34</v>
      </c>
      <c r="AX122" s="14" t="s">
        <v>77</v>
      </c>
      <c r="AY122" s="264" t="s">
        <v>143</v>
      </c>
    </row>
    <row r="123" spans="2:65" s="1" customFormat="1" ht="16.5" customHeight="1">
      <c r="B123" s="37"/>
      <c r="C123" s="215" t="s">
        <v>70</v>
      </c>
      <c r="D123" s="215" t="s">
        <v>147</v>
      </c>
      <c r="E123" s="216" t="s">
        <v>283</v>
      </c>
      <c r="F123" s="217" t="s">
        <v>284</v>
      </c>
      <c r="G123" s="218" t="s">
        <v>285</v>
      </c>
      <c r="H123" s="219">
        <v>194.4</v>
      </c>
      <c r="I123" s="220"/>
      <c r="J123" s="221">
        <f>ROUND(I123*H123,2)</f>
        <v>0</v>
      </c>
      <c r="K123" s="217" t="s">
        <v>1</v>
      </c>
      <c r="L123" s="42"/>
      <c r="M123" s="222" t="s">
        <v>1</v>
      </c>
      <c r="N123" s="223" t="s">
        <v>41</v>
      </c>
      <c r="O123" s="78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AR123" s="16" t="s">
        <v>97</v>
      </c>
      <c r="AT123" s="16" t="s">
        <v>147</v>
      </c>
      <c r="AU123" s="16" t="s">
        <v>77</v>
      </c>
      <c r="AY123" s="16" t="s">
        <v>143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6" t="s">
        <v>77</v>
      </c>
      <c r="BK123" s="226">
        <f>ROUND(I123*H123,2)</f>
        <v>0</v>
      </c>
      <c r="BL123" s="16" t="s">
        <v>97</v>
      </c>
      <c r="BM123" s="16" t="s">
        <v>668</v>
      </c>
    </row>
    <row r="124" spans="2:51" s="12" customFormat="1" ht="12">
      <c r="B124" s="232"/>
      <c r="C124" s="233"/>
      <c r="D124" s="234" t="s">
        <v>209</v>
      </c>
      <c r="E124" s="235" t="s">
        <v>1</v>
      </c>
      <c r="F124" s="236" t="s">
        <v>669</v>
      </c>
      <c r="G124" s="233"/>
      <c r="H124" s="237">
        <v>194.4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209</v>
      </c>
      <c r="AU124" s="243" t="s">
        <v>77</v>
      </c>
      <c r="AV124" s="12" t="s">
        <v>79</v>
      </c>
      <c r="AW124" s="12" t="s">
        <v>34</v>
      </c>
      <c r="AX124" s="12" t="s">
        <v>70</v>
      </c>
      <c r="AY124" s="243" t="s">
        <v>143</v>
      </c>
    </row>
    <row r="125" spans="2:51" s="14" customFormat="1" ht="12">
      <c r="B125" s="254"/>
      <c r="C125" s="255"/>
      <c r="D125" s="234" t="s">
        <v>209</v>
      </c>
      <c r="E125" s="256" t="s">
        <v>1</v>
      </c>
      <c r="F125" s="257" t="s">
        <v>216</v>
      </c>
      <c r="G125" s="255"/>
      <c r="H125" s="258">
        <v>194.4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AT125" s="264" t="s">
        <v>209</v>
      </c>
      <c r="AU125" s="264" t="s">
        <v>77</v>
      </c>
      <c r="AV125" s="14" t="s">
        <v>97</v>
      </c>
      <c r="AW125" s="14" t="s">
        <v>34</v>
      </c>
      <c r="AX125" s="14" t="s">
        <v>77</v>
      </c>
      <c r="AY125" s="264" t="s">
        <v>143</v>
      </c>
    </row>
    <row r="126" spans="2:65" s="1" customFormat="1" ht="16.5" customHeight="1">
      <c r="B126" s="37"/>
      <c r="C126" s="215" t="s">
        <v>70</v>
      </c>
      <c r="D126" s="215" t="s">
        <v>147</v>
      </c>
      <c r="E126" s="216" t="s">
        <v>663</v>
      </c>
      <c r="F126" s="217" t="s">
        <v>664</v>
      </c>
      <c r="G126" s="218" t="s">
        <v>248</v>
      </c>
      <c r="H126" s="219">
        <v>158</v>
      </c>
      <c r="I126" s="220"/>
      <c r="J126" s="221">
        <f>ROUND(I126*H126,2)</f>
        <v>0</v>
      </c>
      <c r="K126" s="217" t="s">
        <v>1</v>
      </c>
      <c r="L126" s="42"/>
      <c r="M126" s="222" t="s">
        <v>1</v>
      </c>
      <c r="N126" s="223" t="s">
        <v>41</v>
      </c>
      <c r="O126" s="78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AR126" s="16" t="s">
        <v>97</v>
      </c>
      <c r="AT126" s="16" t="s">
        <v>147</v>
      </c>
      <c r="AU126" s="16" t="s">
        <v>77</v>
      </c>
      <c r="AY126" s="16" t="s">
        <v>143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6" t="s">
        <v>77</v>
      </c>
      <c r="BK126" s="226">
        <f>ROUND(I126*H126,2)</f>
        <v>0</v>
      </c>
      <c r="BL126" s="16" t="s">
        <v>97</v>
      </c>
      <c r="BM126" s="16" t="s">
        <v>670</v>
      </c>
    </row>
    <row r="127" spans="2:51" s="13" customFormat="1" ht="12">
      <c r="B127" s="244"/>
      <c r="C127" s="245"/>
      <c r="D127" s="234" t="s">
        <v>209</v>
      </c>
      <c r="E127" s="246" t="s">
        <v>1</v>
      </c>
      <c r="F127" s="247" t="s">
        <v>671</v>
      </c>
      <c r="G127" s="245"/>
      <c r="H127" s="246" t="s">
        <v>1</v>
      </c>
      <c r="I127" s="248"/>
      <c r="J127" s="245"/>
      <c r="K127" s="245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209</v>
      </c>
      <c r="AU127" s="253" t="s">
        <v>77</v>
      </c>
      <c r="AV127" s="13" t="s">
        <v>77</v>
      </c>
      <c r="AW127" s="13" t="s">
        <v>34</v>
      </c>
      <c r="AX127" s="13" t="s">
        <v>70</v>
      </c>
      <c r="AY127" s="253" t="s">
        <v>143</v>
      </c>
    </row>
    <row r="128" spans="2:51" s="12" customFormat="1" ht="12">
      <c r="B128" s="232"/>
      <c r="C128" s="233"/>
      <c r="D128" s="234" t="s">
        <v>209</v>
      </c>
      <c r="E128" s="235" t="s">
        <v>1</v>
      </c>
      <c r="F128" s="236" t="s">
        <v>672</v>
      </c>
      <c r="G128" s="233"/>
      <c r="H128" s="237">
        <v>158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209</v>
      </c>
      <c r="AU128" s="243" t="s">
        <v>77</v>
      </c>
      <c r="AV128" s="12" t="s">
        <v>79</v>
      </c>
      <c r="AW128" s="12" t="s">
        <v>34</v>
      </c>
      <c r="AX128" s="12" t="s">
        <v>70</v>
      </c>
      <c r="AY128" s="243" t="s">
        <v>143</v>
      </c>
    </row>
    <row r="129" spans="2:51" s="14" customFormat="1" ht="12">
      <c r="B129" s="254"/>
      <c r="C129" s="255"/>
      <c r="D129" s="234" t="s">
        <v>209</v>
      </c>
      <c r="E129" s="256" t="s">
        <v>1</v>
      </c>
      <c r="F129" s="257" t="s">
        <v>216</v>
      </c>
      <c r="G129" s="255"/>
      <c r="H129" s="258">
        <v>158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209</v>
      </c>
      <c r="AU129" s="264" t="s">
        <v>77</v>
      </c>
      <c r="AV129" s="14" t="s">
        <v>97</v>
      </c>
      <c r="AW129" s="14" t="s">
        <v>34</v>
      </c>
      <c r="AX129" s="14" t="s">
        <v>77</v>
      </c>
      <c r="AY129" s="264" t="s">
        <v>143</v>
      </c>
    </row>
    <row r="130" spans="2:65" s="1" customFormat="1" ht="16.5" customHeight="1">
      <c r="B130" s="37"/>
      <c r="C130" s="215" t="s">
        <v>70</v>
      </c>
      <c r="D130" s="215" t="s">
        <v>147</v>
      </c>
      <c r="E130" s="216" t="s">
        <v>283</v>
      </c>
      <c r="F130" s="217" t="s">
        <v>284</v>
      </c>
      <c r="G130" s="218" t="s">
        <v>285</v>
      </c>
      <c r="H130" s="219">
        <v>284.4</v>
      </c>
      <c r="I130" s="220"/>
      <c r="J130" s="221">
        <f>ROUND(I130*H130,2)</f>
        <v>0</v>
      </c>
      <c r="K130" s="217" t="s">
        <v>1</v>
      </c>
      <c r="L130" s="42"/>
      <c r="M130" s="222" t="s">
        <v>1</v>
      </c>
      <c r="N130" s="223" t="s">
        <v>41</v>
      </c>
      <c r="O130" s="78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16" t="s">
        <v>97</v>
      </c>
      <c r="AT130" s="16" t="s">
        <v>147</v>
      </c>
      <c r="AU130" s="16" t="s">
        <v>77</v>
      </c>
      <c r="AY130" s="16" t="s">
        <v>143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6" t="s">
        <v>77</v>
      </c>
      <c r="BK130" s="226">
        <f>ROUND(I130*H130,2)</f>
        <v>0</v>
      </c>
      <c r="BL130" s="16" t="s">
        <v>97</v>
      </c>
      <c r="BM130" s="16" t="s">
        <v>673</v>
      </c>
    </row>
    <row r="131" spans="2:51" s="12" customFormat="1" ht="12">
      <c r="B131" s="232"/>
      <c r="C131" s="233"/>
      <c r="D131" s="234" t="s">
        <v>209</v>
      </c>
      <c r="E131" s="235" t="s">
        <v>1</v>
      </c>
      <c r="F131" s="236" t="s">
        <v>674</v>
      </c>
      <c r="G131" s="233"/>
      <c r="H131" s="237">
        <v>284.40000000000003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209</v>
      </c>
      <c r="AU131" s="243" t="s">
        <v>77</v>
      </c>
      <c r="AV131" s="12" t="s">
        <v>79</v>
      </c>
      <c r="AW131" s="12" t="s">
        <v>34</v>
      </c>
      <c r="AX131" s="12" t="s">
        <v>70</v>
      </c>
      <c r="AY131" s="243" t="s">
        <v>143</v>
      </c>
    </row>
    <row r="132" spans="2:51" s="14" customFormat="1" ht="12">
      <c r="B132" s="254"/>
      <c r="C132" s="255"/>
      <c r="D132" s="234" t="s">
        <v>209</v>
      </c>
      <c r="E132" s="256" t="s">
        <v>1</v>
      </c>
      <c r="F132" s="257" t="s">
        <v>216</v>
      </c>
      <c r="G132" s="255"/>
      <c r="H132" s="258">
        <v>284.40000000000003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209</v>
      </c>
      <c r="AU132" s="264" t="s">
        <v>77</v>
      </c>
      <c r="AV132" s="14" t="s">
        <v>97</v>
      </c>
      <c r="AW132" s="14" t="s">
        <v>34</v>
      </c>
      <c r="AX132" s="14" t="s">
        <v>77</v>
      </c>
      <c r="AY132" s="264" t="s">
        <v>143</v>
      </c>
    </row>
    <row r="133" spans="2:65" s="1" customFormat="1" ht="16.5" customHeight="1">
      <c r="B133" s="37"/>
      <c r="C133" s="215" t="s">
        <v>70</v>
      </c>
      <c r="D133" s="215" t="s">
        <v>147</v>
      </c>
      <c r="E133" s="216" t="s">
        <v>675</v>
      </c>
      <c r="F133" s="217" t="s">
        <v>676</v>
      </c>
      <c r="G133" s="218" t="s">
        <v>248</v>
      </c>
      <c r="H133" s="219">
        <v>39.9</v>
      </c>
      <c r="I133" s="220"/>
      <c r="J133" s="221">
        <f>ROUND(I133*H133,2)</f>
        <v>0</v>
      </c>
      <c r="K133" s="217" t="s">
        <v>1</v>
      </c>
      <c r="L133" s="42"/>
      <c r="M133" s="222" t="s">
        <v>1</v>
      </c>
      <c r="N133" s="223" t="s">
        <v>41</v>
      </c>
      <c r="O133" s="78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AR133" s="16" t="s">
        <v>97</v>
      </c>
      <c r="AT133" s="16" t="s">
        <v>147</v>
      </c>
      <c r="AU133" s="16" t="s">
        <v>77</v>
      </c>
      <c r="AY133" s="16" t="s">
        <v>143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77</v>
      </c>
      <c r="BK133" s="226">
        <f>ROUND(I133*H133,2)</f>
        <v>0</v>
      </c>
      <c r="BL133" s="16" t="s">
        <v>97</v>
      </c>
      <c r="BM133" s="16" t="s">
        <v>677</v>
      </c>
    </row>
    <row r="134" spans="2:65" s="1" customFormat="1" ht="16.5" customHeight="1">
      <c r="B134" s="37"/>
      <c r="C134" s="215" t="s">
        <v>70</v>
      </c>
      <c r="D134" s="215" t="s">
        <v>147</v>
      </c>
      <c r="E134" s="216" t="s">
        <v>678</v>
      </c>
      <c r="F134" s="217" t="s">
        <v>679</v>
      </c>
      <c r="G134" s="218" t="s">
        <v>285</v>
      </c>
      <c r="H134" s="219">
        <v>6.7</v>
      </c>
      <c r="I134" s="220"/>
      <c r="J134" s="221">
        <f>ROUND(I134*H134,2)</f>
        <v>0</v>
      </c>
      <c r="K134" s="217" t="s">
        <v>1</v>
      </c>
      <c r="L134" s="42"/>
      <c r="M134" s="222" t="s">
        <v>1</v>
      </c>
      <c r="N134" s="223" t="s">
        <v>41</v>
      </c>
      <c r="O134" s="78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AR134" s="16" t="s">
        <v>97</v>
      </c>
      <c r="AT134" s="16" t="s">
        <v>147</v>
      </c>
      <c r="AU134" s="16" t="s">
        <v>77</v>
      </c>
      <c r="AY134" s="16" t="s">
        <v>143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6" t="s">
        <v>77</v>
      </c>
      <c r="BK134" s="226">
        <f>ROUND(I134*H134,2)</f>
        <v>0</v>
      </c>
      <c r="BL134" s="16" t="s">
        <v>97</v>
      </c>
      <c r="BM134" s="16" t="s">
        <v>680</v>
      </c>
    </row>
    <row r="135" spans="2:65" s="1" customFormat="1" ht="16.5" customHeight="1">
      <c r="B135" s="37"/>
      <c r="C135" s="215" t="s">
        <v>70</v>
      </c>
      <c r="D135" s="215" t="s">
        <v>147</v>
      </c>
      <c r="E135" s="216" t="s">
        <v>681</v>
      </c>
      <c r="F135" s="217" t="s">
        <v>682</v>
      </c>
      <c r="G135" s="218" t="s">
        <v>285</v>
      </c>
      <c r="H135" s="219">
        <v>61.2</v>
      </c>
      <c r="I135" s="220"/>
      <c r="J135" s="221">
        <f>ROUND(I135*H135,2)</f>
        <v>0</v>
      </c>
      <c r="K135" s="217" t="s">
        <v>1</v>
      </c>
      <c r="L135" s="42"/>
      <c r="M135" s="222" t="s">
        <v>1</v>
      </c>
      <c r="N135" s="223" t="s">
        <v>41</v>
      </c>
      <c r="O135" s="78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AR135" s="16" t="s">
        <v>97</v>
      </c>
      <c r="AT135" s="16" t="s">
        <v>147</v>
      </c>
      <c r="AU135" s="16" t="s">
        <v>77</v>
      </c>
      <c r="AY135" s="16" t="s">
        <v>143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77</v>
      </c>
      <c r="BK135" s="226">
        <f>ROUND(I135*H135,2)</f>
        <v>0</v>
      </c>
      <c r="BL135" s="16" t="s">
        <v>97</v>
      </c>
      <c r="BM135" s="16" t="s">
        <v>683</v>
      </c>
    </row>
    <row r="136" spans="2:65" s="1" customFormat="1" ht="16.5" customHeight="1">
      <c r="B136" s="37"/>
      <c r="C136" s="215" t="s">
        <v>70</v>
      </c>
      <c r="D136" s="215" t="s">
        <v>147</v>
      </c>
      <c r="E136" s="216" t="s">
        <v>684</v>
      </c>
      <c r="F136" s="217" t="s">
        <v>685</v>
      </c>
      <c r="G136" s="218" t="s">
        <v>248</v>
      </c>
      <c r="H136" s="219">
        <v>36.3</v>
      </c>
      <c r="I136" s="220"/>
      <c r="J136" s="221">
        <f>ROUND(I136*H136,2)</f>
        <v>0</v>
      </c>
      <c r="K136" s="217" t="s">
        <v>1</v>
      </c>
      <c r="L136" s="42"/>
      <c r="M136" s="222" t="s">
        <v>1</v>
      </c>
      <c r="N136" s="223" t="s">
        <v>41</v>
      </c>
      <c r="O136" s="78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16" t="s">
        <v>97</v>
      </c>
      <c r="AT136" s="16" t="s">
        <v>147</v>
      </c>
      <c r="AU136" s="16" t="s">
        <v>77</v>
      </c>
      <c r="AY136" s="16" t="s">
        <v>143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77</v>
      </c>
      <c r="BK136" s="226">
        <f>ROUND(I136*H136,2)</f>
        <v>0</v>
      </c>
      <c r="BL136" s="16" t="s">
        <v>97</v>
      </c>
      <c r="BM136" s="16" t="s">
        <v>686</v>
      </c>
    </row>
    <row r="137" spans="2:65" s="1" customFormat="1" ht="16.5" customHeight="1">
      <c r="B137" s="37"/>
      <c r="C137" s="215" t="s">
        <v>70</v>
      </c>
      <c r="D137" s="215" t="s">
        <v>147</v>
      </c>
      <c r="E137" s="216" t="s">
        <v>681</v>
      </c>
      <c r="F137" s="217" t="s">
        <v>682</v>
      </c>
      <c r="G137" s="218" t="s">
        <v>285</v>
      </c>
      <c r="H137" s="219">
        <v>61.7</v>
      </c>
      <c r="I137" s="220"/>
      <c r="J137" s="221">
        <f>ROUND(I137*H137,2)</f>
        <v>0</v>
      </c>
      <c r="K137" s="217" t="s">
        <v>1</v>
      </c>
      <c r="L137" s="42"/>
      <c r="M137" s="222" t="s">
        <v>1</v>
      </c>
      <c r="N137" s="223" t="s">
        <v>41</v>
      </c>
      <c r="O137" s="78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AR137" s="16" t="s">
        <v>97</v>
      </c>
      <c r="AT137" s="16" t="s">
        <v>147</v>
      </c>
      <c r="AU137" s="16" t="s">
        <v>77</v>
      </c>
      <c r="AY137" s="16" t="s">
        <v>143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77</v>
      </c>
      <c r="BK137" s="226">
        <f>ROUND(I137*H137,2)</f>
        <v>0</v>
      </c>
      <c r="BL137" s="16" t="s">
        <v>97</v>
      </c>
      <c r="BM137" s="16" t="s">
        <v>687</v>
      </c>
    </row>
    <row r="138" spans="2:65" s="1" customFormat="1" ht="16.5" customHeight="1">
      <c r="B138" s="37"/>
      <c r="C138" s="215" t="s">
        <v>70</v>
      </c>
      <c r="D138" s="215" t="s">
        <v>147</v>
      </c>
      <c r="E138" s="216" t="s">
        <v>684</v>
      </c>
      <c r="F138" s="217" t="s">
        <v>685</v>
      </c>
      <c r="G138" s="218" t="s">
        <v>248</v>
      </c>
      <c r="H138" s="219">
        <v>316.1</v>
      </c>
      <c r="I138" s="220"/>
      <c r="J138" s="221">
        <f>ROUND(I138*H138,2)</f>
        <v>0</v>
      </c>
      <c r="K138" s="217" t="s">
        <v>1</v>
      </c>
      <c r="L138" s="42"/>
      <c r="M138" s="222" t="s">
        <v>1</v>
      </c>
      <c r="N138" s="223" t="s">
        <v>41</v>
      </c>
      <c r="O138" s="78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AR138" s="16" t="s">
        <v>97</v>
      </c>
      <c r="AT138" s="16" t="s">
        <v>147</v>
      </c>
      <c r="AU138" s="16" t="s">
        <v>77</v>
      </c>
      <c r="AY138" s="16" t="s">
        <v>143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77</v>
      </c>
      <c r="BK138" s="226">
        <f>ROUND(I138*H138,2)</f>
        <v>0</v>
      </c>
      <c r="BL138" s="16" t="s">
        <v>97</v>
      </c>
      <c r="BM138" s="16" t="s">
        <v>688</v>
      </c>
    </row>
    <row r="139" spans="2:51" s="13" customFormat="1" ht="12">
      <c r="B139" s="244"/>
      <c r="C139" s="245"/>
      <c r="D139" s="234" t="s">
        <v>209</v>
      </c>
      <c r="E139" s="246" t="s">
        <v>1</v>
      </c>
      <c r="F139" s="247" t="s">
        <v>689</v>
      </c>
      <c r="G139" s="245"/>
      <c r="H139" s="246" t="s">
        <v>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209</v>
      </c>
      <c r="AU139" s="253" t="s">
        <v>77</v>
      </c>
      <c r="AV139" s="13" t="s">
        <v>77</v>
      </c>
      <c r="AW139" s="13" t="s">
        <v>34</v>
      </c>
      <c r="AX139" s="13" t="s">
        <v>70</v>
      </c>
      <c r="AY139" s="253" t="s">
        <v>143</v>
      </c>
    </row>
    <row r="140" spans="2:51" s="12" customFormat="1" ht="12">
      <c r="B140" s="232"/>
      <c r="C140" s="233"/>
      <c r="D140" s="234" t="s">
        <v>209</v>
      </c>
      <c r="E140" s="235" t="s">
        <v>1</v>
      </c>
      <c r="F140" s="236" t="s">
        <v>690</v>
      </c>
      <c r="G140" s="233"/>
      <c r="H140" s="237">
        <v>316.09999999999997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209</v>
      </c>
      <c r="AU140" s="243" t="s">
        <v>77</v>
      </c>
      <c r="AV140" s="12" t="s">
        <v>79</v>
      </c>
      <c r="AW140" s="12" t="s">
        <v>34</v>
      </c>
      <c r="AX140" s="12" t="s">
        <v>70</v>
      </c>
      <c r="AY140" s="243" t="s">
        <v>143</v>
      </c>
    </row>
    <row r="141" spans="2:51" s="14" customFormat="1" ht="12">
      <c r="B141" s="254"/>
      <c r="C141" s="255"/>
      <c r="D141" s="234" t="s">
        <v>209</v>
      </c>
      <c r="E141" s="256" t="s">
        <v>1</v>
      </c>
      <c r="F141" s="257" t="s">
        <v>216</v>
      </c>
      <c r="G141" s="255"/>
      <c r="H141" s="258">
        <v>316.09999999999997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209</v>
      </c>
      <c r="AU141" s="264" t="s">
        <v>77</v>
      </c>
      <c r="AV141" s="14" t="s">
        <v>97</v>
      </c>
      <c r="AW141" s="14" t="s">
        <v>34</v>
      </c>
      <c r="AX141" s="14" t="s">
        <v>77</v>
      </c>
      <c r="AY141" s="264" t="s">
        <v>143</v>
      </c>
    </row>
    <row r="142" spans="2:65" s="1" customFormat="1" ht="16.5" customHeight="1">
      <c r="B142" s="37"/>
      <c r="C142" s="215" t="s">
        <v>70</v>
      </c>
      <c r="D142" s="215" t="s">
        <v>147</v>
      </c>
      <c r="E142" s="216" t="s">
        <v>691</v>
      </c>
      <c r="F142" s="217" t="s">
        <v>692</v>
      </c>
      <c r="G142" s="218" t="s">
        <v>248</v>
      </c>
      <c r="H142" s="219">
        <v>164.4</v>
      </c>
      <c r="I142" s="220"/>
      <c r="J142" s="221">
        <f>ROUND(I142*H142,2)</f>
        <v>0</v>
      </c>
      <c r="K142" s="217" t="s">
        <v>1</v>
      </c>
      <c r="L142" s="42"/>
      <c r="M142" s="222" t="s">
        <v>1</v>
      </c>
      <c r="N142" s="223" t="s">
        <v>41</v>
      </c>
      <c r="O142" s="7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AR142" s="16" t="s">
        <v>97</v>
      </c>
      <c r="AT142" s="16" t="s">
        <v>147</v>
      </c>
      <c r="AU142" s="16" t="s">
        <v>77</v>
      </c>
      <c r="AY142" s="16" t="s">
        <v>143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77</v>
      </c>
      <c r="BK142" s="226">
        <f>ROUND(I142*H142,2)</f>
        <v>0</v>
      </c>
      <c r="BL142" s="16" t="s">
        <v>97</v>
      </c>
      <c r="BM142" s="16" t="s">
        <v>693</v>
      </c>
    </row>
    <row r="143" spans="2:65" s="1" customFormat="1" ht="16.5" customHeight="1">
      <c r="B143" s="37"/>
      <c r="C143" s="215" t="s">
        <v>70</v>
      </c>
      <c r="D143" s="215" t="s">
        <v>147</v>
      </c>
      <c r="E143" s="216" t="s">
        <v>694</v>
      </c>
      <c r="F143" s="217" t="s">
        <v>695</v>
      </c>
      <c r="G143" s="218" t="s">
        <v>285</v>
      </c>
      <c r="H143" s="219">
        <v>227.7</v>
      </c>
      <c r="I143" s="220"/>
      <c r="J143" s="221">
        <f>ROUND(I143*H143,2)</f>
        <v>0</v>
      </c>
      <c r="K143" s="217" t="s">
        <v>1</v>
      </c>
      <c r="L143" s="42"/>
      <c r="M143" s="222" t="s">
        <v>1</v>
      </c>
      <c r="N143" s="223" t="s">
        <v>41</v>
      </c>
      <c r="O143" s="7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16" t="s">
        <v>97</v>
      </c>
      <c r="AT143" s="16" t="s">
        <v>147</v>
      </c>
      <c r="AU143" s="16" t="s">
        <v>77</v>
      </c>
      <c r="AY143" s="16" t="s">
        <v>143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97</v>
      </c>
      <c r="BM143" s="16" t="s">
        <v>696</v>
      </c>
    </row>
    <row r="144" spans="2:51" s="12" customFormat="1" ht="12">
      <c r="B144" s="232"/>
      <c r="C144" s="233"/>
      <c r="D144" s="234" t="s">
        <v>209</v>
      </c>
      <c r="E144" s="235" t="s">
        <v>1</v>
      </c>
      <c r="F144" s="236" t="s">
        <v>697</v>
      </c>
      <c r="G144" s="233"/>
      <c r="H144" s="237">
        <v>227.70000000000002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209</v>
      </c>
      <c r="AU144" s="243" t="s">
        <v>77</v>
      </c>
      <c r="AV144" s="12" t="s">
        <v>79</v>
      </c>
      <c r="AW144" s="12" t="s">
        <v>34</v>
      </c>
      <c r="AX144" s="12" t="s">
        <v>70</v>
      </c>
      <c r="AY144" s="243" t="s">
        <v>143</v>
      </c>
    </row>
    <row r="145" spans="2:51" s="14" customFormat="1" ht="12">
      <c r="B145" s="254"/>
      <c r="C145" s="255"/>
      <c r="D145" s="234" t="s">
        <v>209</v>
      </c>
      <c r="E145" s="256" t="s">
        <v>1</v>
      </c>
      <c r="F145" s="257" t="s">
        <v>216</v>
      </c>
      <c r="G145" s="255"/>
      <c r="H145" s="258">
        <v>227.70000000000002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209</v>
      </c>
      <c r="AU145" s="264" t="s">
        <v>77</v>
      </c>
      <c r="AV145" s="14" t="s">
        <v>97</v>
      </c>
      <c r="AW145" s="14" t="s">
        <v>34</v>
      </c>
      <c r="AX145" s="14" t="s">
        <v>77</v>
      </c>
      <c r="AY145" s="264" t="s">
        <v>143</v>
      </c>
    </row>
    <row r="146" spans="2:63" s="11" customFormat="1" ht="25.9" customHeight="1">
      <c r="B146" s="199"/>
      <c r="C146" s="200"/>
      <c r="D146" s="201" t="s">
        <v>69</v>
      </c>
      <c r="E146" s="202" t="s">
        <v>698</v>
      </c>
      <c r="F146" s="202" t="s">
        <v>699</v>
      </c>
      <c r="G146" s="200"/>
      <c r="H146" s="200"/>
      <c r="I146" s="203"/>
      <c r="J146" s="204">
        <f>BK146</f>
        <v>0</v>
      </c>
      <c r="K146" s="200"/>
      <c r="L146" s="205"/>
      <c r="M146" s="206"/>
      <c r="N146" s="207"/>
      <c r="O146" s="207"/>
      <c r="P146" s="208">
        <f>SUM(P147:P158)</f>
        <v>0</v>
      </c>
      <c r="Q146" s="207"/>
      <c r="R146" s="208">
        <f>SUM(R147:R158)</f>
        <v>65.66290583199999</v>
      </c>
      <c r="S146" s="207"/>
      <c r="T146" s="209">
        <f>SUM(T147:T158)</f>
        <v>0</v>
      </c>
      <c r="AR146" s="210" t="s">
        <v>77</v>
      </c>
      <c r="AT146" s="211" t="s">
        <v>69</v>
      </c>
      <c r="AU146" s="211" t="s">
        <v>70</v>
      </c>
      <c r="AY146" s="210" t="s">
        <v>143</v>
      </c>
      <c r="BK146" s="212">
        <f>SUM(BK147:BK158)</f>
        <v>0</v>
      </c>
    </row>
    <row r="147" spans="2:65" s="1" customFormat="1" ht="16.5" customHeight="1">
      <c r="B147" s="37"/>
      <c r="C147" s="215" t="s">
        <v>70</v>
      </c>
      <c r="D147" s="215" t="s">
        <v>147</v>
      </c>
      <c r="E147" s="216" t="s">
        <v>700</v>
      </c>
      <c r="F147" s="217" t="s">
        <v>701</v>
      </c>
      <c r="G147" s="218" t="s">
        <v>248</v>
      </c>
      <c r="H147" s="219">
        <v>29.5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1.89077</v>
      </c>
      <c r="R147" s="224">
        <f>Q147*H147</f>
        <v>55.777715</v>
      </c>
      <c r="S147" s="224">
        <v>0</v>
      </c>
      <c r="T147" s="225">
        <f>S147*H147</f>
        <v>0</v>
      </c>
      <c r="AR147" s="16" t="s">
        <v>97</v>
      </c>
      <c r="AT147" s="16" t="s">
        <v>147</v>
      </c>
      <c r="AU147" s="16" t="s">
        <v>77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97</v>
      </c>
      <c r="BM147" s="16" t="s">
        <v>702</v>
      </c>
    </row>
    <row r="148" spans="2:65" s="1" customFormat="1" ht="16.5" customHeight="1">
      <c r="B148" s="37"/>
      <c r="C148" s="215" t="s">
        <v>70</v>
      </c>
      <c r="D148" s="215" t="s">
        <v>147</v>
      </c>
      <c r="E148" s="216" t="s">
        <v>703</v>
      </c>
      <c r="F148" s="217" t="s">
        <v>704</v>
      </c>
      <c r="G148" s="218" t="s">
        <v>248</v>
      </c>
      <c r="H148" s="219">
        <v>4.4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2.234</v>
      </c>
      <c r="R148" s="224">
        <f>Q148*H148</f>
        <v>9.829600000000001</v>
      </c>
      <c r="S148" s="224">
        <v>0</v>
      </c>
      <c r="T148" s="225">
        <f>S148*H148</f>
        <v>0</v>
      </c>
      <c r="AR148" s="16" t="s">
        <v>97</v>
      </c>
      <c r="AT148" s="16" t="s">
        <v>147</v>
      </c>
      <c r="AU148" s="16" t="s">
        <v>77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97</v>
      </c>
      <c r="BM148" s="16" t="s">
        <v>705</v>
      </c>
    </row>
    <row r="149" spans="2:51" s="13" customFormat="1" ht="12">
      <c r="B149" s="244"/>
      <c r="C149" s="245"/>
      <c r="D149" s="234" t="s">
        <v>209</v>
      </c>
      <c r="E149" s="246" t="s">
        <v>1</v>
      </c>
      <c r="F149" s="247" t="s">
        <v>706</v>
      </c>
      <c r="G149" s="245"/>
      <c r="H149" s="246" t="s">
        <v>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209</v>
      </c>
      <c r="AU149" s="253" t="s">
        <v>77</v>
      </c>
      <c r="AV149" s="13" t="s">
        <v>77</v>
      </c>
      <c r="AW149" s="13" t="s">
        <v>34</v>
      </c>
      <c r="AX149" s="13" t="s">
        <v>70</v>
      </c>
      <c r="AY149" s="253" t="s">
        <v>143</v>
      </c>
    </row>
    <row r="150" spans="2:51" s="12" customFormat="1" ht="12">
      <c r="B150" s="232"/>
      <c r="C150" s="233"/>
      <c r="D150" s="234" t="s">
        <v>209</v>
      </c>
      <c r="E150" s="235" t="s">
        <v>1</v>
      </c>
      <c r="F150" s="236" t="s">
        <v>707</v>
      </c>
      <c r="G150" s="233"/>
      <c r="H150" s="237">
        <v>4.4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209</v>
      </c>
      <c r="AU150" s="243" t="s">
        <v>77</v>
      </c>
      <c r="AV150" s="12" t="s">
        <v>79</v>
      </c>
      <c r="AW150" s="12" t="s">
        <v>34</v>
      </c>
      <c r="AX150" s="12" t="s">
        <v>70</v>
      </c>
      <c r="AY150" s="243" t="s">
        <v>143</v>
      </c>
    </row>
    <row r="151" spans="2:51" s="14" customFormat="1" ht="12">
      <c r="B151" s="254"/>
      <c r="C151" s="255"/>
      <c r="D151" s="234" t="s">
        <v>209</v>
      </c>
      <c r="E151" s="256" t="s">
        <v>1</v>
      </c>
      <c r="F151" s="257" t="s">
        <v>216</v>
      </c>
      <c r="G151" s="255"/>
      <c r="H151" s="258">
        <v>4.4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209</v>
      </c>
      <c r="AU151" s="264" t="s">
        <v>77</v>
      </c>
      <c r="AV151" s="14" t="s">
        <v>97</v>
      </c>
      <c r="AW151" s="14" t="s">
        <v>34</v>
      </c>
      <c r="AX151" s="14" t="s">
        <v>77</v>
      </c>
      <c r="AY151" s="264" t="s">
        <v>143</v>
      </c>
    </row>
    <row r="152" spans="2:65" s="1" customFormat="1" ht="16.5" customHeight="1">
      <c r="B152" s="37"/>
      <c r="C152" s="215" t="s">
        <v>70</v>
      </c>
      <c r="D152" s="215" t="s">
        <v>147</v>
      </c>
      <c r="E152" s="216" t="s">
        <v>708</v>
      </c>
      <c r="F152" s="217" t="s">
        <v>709</v>
      </c>
      <c r="G152" s="218" t="s">
        <v>206</v>
      </c>
      <c r="H152" s="219">
        <v>8.8</v>
      </c>
      <c r="I152" s="220"/>
      <c r="J152" s="221">
        <f>ROUND(I152*H152,2)</f>
        <v>0</v>
      </c>
      <c r="K152" s="217" t="s">
        <v>1</v>
      </c>
      <c r="L152" s="42"/>
      <c r="M152" s="222" t="s">
        <v>1</v>
      </c>
      <c r="N152" s="223" t="s">
        <v>41</v>
      </c>
      <c r="O152" s="78"/>
      <c r="P152" s="224">
        <f>O152*H152</f>
        <v>0</v>
      </c>
      <c r="Q152" s="224">
        <v>0.00631714</v>
      </c>
      <c r="R152" s="224">
        <f>Q152*H152</f>
        <v>0.055590832</v>
      </c>
      <c r="S152" s="224">
        <v>0</v>
      </c>
      <c r="T152" s="225">
        <f>S152*H152</f>
        <v>0</v>
      </c>
      <c r="AR152" s="16" t="s">
        <v>97</v>
      </c>
      <c r="AT152" s="16" t="s">
        <v>147</v>
      </c>
      <c r="AU152" s="16" t="s">
        <v>77</v>
      </c>
      <c r="AY152" s="16" t="s">
        <v>143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77</v>
      </c>
      <c r="BK152" s="226">
        <f>ROUND(I152*H152,2)</f>
        <v>0</v>
      </c>
      <c r="BL152" s="16" t="s">
        <v>97</v>
      </c>
      <c r="BM152" s="16" t="s">
        <v>710</v>
      </c>
    </row>
    <row r="153" spans="2:51" s="12" customFormat="1" ht="12">
      <c r="B153" s="232"/>
      <c r="C153" s="233"/>
      <c r="D153" s="234" t="s">
        <v>209</v>
      </c>
      <c r="E153" s="235" t="s">
        <v>1</v>
      </c>
      <c r="F153" s="236" t="s">
        <v>711</v>
      </c>
      <c r="G153" s="233"/>
      <c r="H153" s="237">
        <v>8.8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209</v>
      </c>
      <c r="AU153" s="243" t="s">
        <v>77</v>
      </c>
      <c r="AV153" s="12" t="s">
        <v>79</v>
      </c>
      <c r="AW153" s="12" t="s">
        <v>34</v>
      </c>
      <c r="AX153" s="12" t="s">
        <v>70</v>
      </c>
      <c r="AY153" s="243" t="s">
        <v>143</v>
      </c>
    </row>
    <row r="154" spans="2:51" s="14" customFormat="1" ht="12">
      <c r="B154" s="254"/>
      <c r="C154" s="255"/>
      <c r="D154" s="234" t="s">
        <v>209</v>
      </c>
      <c r="E154" s="256" t="s">
        <v>1</v>
      </c>
      <c r="F154" s="257" t="s">
        <v>216</v>
      </c>
      <c r="G154" s="255"/>
      <c r="H154" s="258">
        <v>8.8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209</v>
      </c>
      <c r="AU154" s="264" t="s">
        <v>77</v>
      </c>
      <c r="AV154" s="14" t="s">
        <v>97</v>
      </c>
      <c r="AW154" s="14" t="s">
        <v>34</v>
      </c>
      <c r="AX154" s="14" t="s">
        <v>77</v>
      </c>
      <c r="AY154" s="264" t="s">
        <v>143</v>
      </c>
    </row>
    <row r="155" spans="2:65" s="1" customFormat="1" ht="16.5" customHeight="1">
      <c r="B155" s="37"/>
      <c r="C155" s="215" t="s">
        <v>70</v>
      </c>
      <c r="D155" s="215" t="s">
        <v>147</v>
      </c>
      <c r="E155" s="216" t="s">
        <v>712</v>
      </c>
      <c r="F155" s="217" t="s">
        <v>713</v>
      </c>
      <c r="G155" s="218" t="s">
        <v>206</v>
      </c>
      <c r="H155" s="219">
        <v>24.5</v>
      </c>
      <c r="I155" s="220"/>
      <c r="J155" s="221">
        <f>ROUND(I155*H155,2)</f>
        <v>0</v>
      </c>
      <c r="K155" s="217" t="s">
        <v>1</v>
      </c>
      <c r="L155" s="42"/>
      <c r="M155" s="222" t="s">
        <v>1</v>
      </c>
      <c r="N155" s="223" t="s">
        <v>41</v>
      </c>
      <c r="O155" s="78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AR155" s="16" t="s">
        <v>97</v>
      </c>
      <c r="AT155" s="16" t="s">
        <v>147</v>
      </c>
      <c r="AU155" s="16" t="s">
        <v>77</v>
      </c>
      <c r="AY155" s="16" t="s">
        <v>143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77</v>
      </c>
      <c r="BK155" s="226">
        <f>ROUND(I155*H155,2)</f>
        <v>0</v>
      </c>
      <c r="BL155" s="16" t="s">
        <v>97</v>
      </c>
      <c r="BM155" s="16" t="s">
        <v>714</v>
      </c>
    </row>
    <row r="156" spans="2:51" s="13" customFormat="1" ht="12">
      <c r="B156" s="244"/>
      <c r="C156" s="245"/>
      <c r="D156" s="234" t="s">
        <v>209</v>
      </c>
      <c r="E156" s="246" t="s">
        <v>1</v>
      </c>
      <c r="F156" s="247" t="s">
        <v>715</v>
      </c>
      <c r="G156" s="245"/>
      <c r="H156" s="246" t="s">
        <v>1</v>
      </c>
      <c r="I156" s="248"/>
      <c r="J156" s="245"/>
      <c r="K156" s="245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209</v>
      </c>
      <c r="AU156" s="253" t="s">
        <v>77</v>
      </c>
      <c r="AV156" s="13" t="s">
        <v>77</v>
      </c>
      <c r="AW156" s="13" t="s">
        <v>34</v>
      </c>
      <c r="AX156" s="13" t="s">
        <v>70</v>
      </c>
      <c r="AY156" s="253" t="s">
        <v>143</v>
      </c>
    </row>
    <row r="157" spans="2:51" s="12" customFormat="1" ht="12">
      <c r="B157" s="232"/>
      <c r="C157" s="233"/>
      <c r="D157" s="234" t="s">
        <v>209</v>
      </c>
      <c r="E157" s="235" t="s">
        <v>1</v>
      </c>
      <c r="F157" s="236" t="s">
        <v>716</v>
      </c>
      <c r="G157" s="233"/>
      <c r="H157" s="237">
        <v>24.5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209</v>
      </c>
      <c r="AU157" s="243" t="s">
        <v>77</v>
      </c>
      <c r="AV157" s="12" t="s">
        <v>79</v>
      </c>
      <c r="AW157" s="12" t="s">
        <v>34</v>
      </c>
      <c r="AX157" s="12" t="s">
        <v>70</v>
      </c>
      <c r="AY157" s="243" t="s">
        <v>143</v>
      </c>
    </row>
    <row r="158" spans="2:51" s="14" customFormat="1" ht="12">
      <c r="B158" s="254"/>
      <c r="C158" s="255"/>
      <c r="D158" s="234" t="s">
        <v>209</v>
      </c>
      <c r="E158" s="256" t="s">
        <v>1</v>
      </c>
      <c r="F158" s="257" t="s">
        <v>216</v>
      </c>
      <c r="G158" s="255"/>
      <c r="H158" s="258">
        <v>24.5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209</v>
      </c>
      <c r="AU158" s="264" t="s">
        <v>77</v>
      </c>
      <c r="AV158" s="14" t="s">
        <v>97</v>
      </c>
      <c r="AW158" s="14" t="s">
        <v>34</v>
      </c>
      <c r="AX158" s="14" t="s">
        <v>77</v>
      </c>
      <c r="AY158" s="264" t="s">
        <v>143</v>
      </c>
    </row>
    <row r="159" spans="2:63" s="11" customFormat="1" ht="25.9" customHeight="1">
      <c r="B159" s="199"/>
      <c r="C159" s="200"/>
      <c r="D159" s="201" t="s">
        <v>69</v>
      </c>
      <c r="E159" s="202" t="s">
        <v>717</v>
      </c>
      <c r="F159" s="202" t="s">
        <v>718</v>
      </c>
      <c r="G159" s="200"/>
      <c r="H159" s="200"/>
      <c r="I159" s="203"/>
      <c r="J159" s="204">
        <f>BK159</f>
        <v>0</v>
      </c>
      <c r="K159" s="200"/>
      <c r="L159" s="205"/>
      <c r="M159" s="206"/>
      <c r="N159" s="207"/>
      <c r="O159" s="207"/>
      <c r="P159" s="208">
        <f>SUM(P160:P215)</f>
        <v>0</v>
      </c>
      <c r="Q159" s="207"/>
      <c r="R159" s="208">
        <f>SUM(R160:R215)</f>
        <v>11.623776399999999</v>
      </c>
      <c r="S159" s="207"/>
      <c r="T159" s="209">
        <f>SUM(T160:T215)</f>
        <v>0</v>
      </c>
      <c r="AR159" s="210" t="s">
        <v>77</v>
      </c>
      <c r="AT159" s="211" t="s">
        <v>69</v>
      </c>
      <c r="AU159" s="211" t="s">
        <v>70</v>
      </c>
      <c r="AY159" s="210" t="s">
        <v>143</v>
      </c>
      <c r="BK159" s="212">
        <f>SUM(BK160:BK215)</f>
        <v>0</v>
      </c>
    </row>
    <row r="160" spans="2:65" s="1" customFormat="1" ht="16.5" customHeight="1">
      <c r="B160" s="37"/>
      <c r="C160" s="215" t="s">
        <v>70</v>
      </c>
      <c r="D160" s="215" t="s">
        <v>147</v>
      </c>
      <c r="E160" s="216" t="s">
        <v>719</v>
      </c>
      <c r="F160" s="217" t="s">
        <v>720</v>
      </c>
      <c r="G160" s="218" t="s">
        <v>236</v>
      </c>
      <c r="H160" s="219">
        <v>157.5</v>
      </c>
      <c r="I160" s="220"/>
      <c r="J160" s="221">
        <f>ROUND(I160*H160,2)</f>
        <v>0</v>
      </c>
      <c r="K160" s="217" t="s">
        <v>1</v>
      </c>
      <c r="L160" s="42"/>
      <c r="M160" s="222" t="s">
        <v>1</v>
      </c>
      <c r="N160" s="223" t="s">
        <v>41</v>
      </c>
      <c r="O160" s="7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16" t="s">
        <v>97</v>
      </c>
      <c r="AT160" s="16" t="s">
        <v>147</v>
      </c>
      <c r="AU160" s="16" t="s">
        <v>77</v>
      </c>
      <c r="AY160" s="16" t="s">
        <v>143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77</v>
      </c>
      <c r="BK160" s="226">
        <f>ROUND(I160*H160,2)</f>
        <v>0</v>
      </c>
      <c r="BL160" s="16" t="s">
        <v>97</v>
      </c>
      <c r="BM160" s="16" t="s">
        <v>721</v>
      </c>
    </row>
    <row r="161" spans="2:51" s="13" customFormat="1" ht="12">
      <c r="B161" s="244"/>
      <c r="C161" s="245"/>
      <c r="D161" s="234" t="s">
        <v>209</v>
      </c>
      <c r="E161" s="246" t="s">
        <v>1</v>
      </c>
      <c r="F161" s="247" t="s">
        <v>722</v>
      </c>
      <c r="G161" s="245"/>
      <c r="H161" s="246" t="s">
        <v>1</v>
      </c>
      <c r="I161" s="248"/>
      <c r="J161" s="245"/>
      <c r="K161" s="245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209</v>
      </c>
      <c r="AU161" s="253" t="s">
        <v>77</v>
      </c>
      <c r="AV161" s="13" t="s">
        <v>77</v>
      </c>
      <c r="AW161" s="13" t="s">
        <v>34</v>
      </c>
      <c r="AX161" s="13" t="s">
        <v>70</v>
      </c>
      <c r="AY161" s="253" t="s">
        <v>143</v>
      </c>
    </row>
    <row r="162" spans="2:51" s="12" customFormat="1" ht="12">
      <c r="B162" s="232"/>
      <c r="C162" s="233"/>
      <c r="D162" s="234" t="s">
        <v>209</v>
      </c>
      <c r="E162" s="235" t="s">
        <v>1</v>
      </c>
      <c r="F162" s="236" t="s">
        <v>723</v>
      </c>
      <c r="G162" s="233"/>
      <c r="H162" s="237">
        <v>157.5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209</v>
      </c>
      <c r="AU162" s="243" t="s">
        <v>77</v>
      </c>
      <c r="AV162" s="12" t="s">
        <v>79</v>
      </c>
      <c r="AW162" s="12" t="s">
        <v>34</v>
      </c>
      <c r="AX162" s="12" t="s">
        <v>70</v>
      </c>
      <c r="AY162" s="243" t="s">
        <v>143</v>
      </c>
    </row>
    <row r="163" spans="2:51" s="14" customFormat="1" ht="12">
      <c r="B163" s="254"/>
      <c r="C163" s="255"/>
      <c r="D163" s="234" t="s">
        <v>209</v>
      </c>
      <c r="E163" s="256" t="s">
        <v>1</v>
      </c>
      <c r="F163" s="257" t="s">
        <v>216</v>
      </c>
      <c r="G163" s="255"/>
      <c r="H163" s="258">
        <v>157.5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209</v>
      </c>
      <c r="AU163" s="264" t="s">
        <v>77</v>
      </c>
      <c r="AV163" s="14" t="s">
        <v>97</v>
      </c>
      <c r="AW163" s="14" t="s">
        <v>34</v>
      </c>
      <c r="AX163" s="14" t="s">
        <v>77</v>
      </c>
      <c r="AY163" s="264" t="s">
        <v>143</v>
      </c>
    </row>
    <row r="164" spans="2:65" s="1" customFormat="1" ht="16.5" customHeight="1">
      <c r="B164" s="37"/>
      <c r="C164" s="215" t="s">
        <v>70</v>
      </c>
      <c r="D164" s="215" t="s">
        <v>147</v>
      </c>
      <c r="E164" s="216" t="s">
        <v>724</v>
      </c>
      <c r="F164" s="217" t="s">
        <v>725</v>
      </c>
      <c r="G164" s="218" t="s">
        <v>236</v>
      </c>
      <c r="H164" s="219">
        <v>160</v>
      </c>
      <c r="I164" s="220"/>
      <c r="J164" s="221">
        <f>ROUND(I164*H164,2)</f>
        <v>0</v>
      </c>
      <c r="K164" s="217" t="s">
        <v>1</v>
      </c>
      <c r="L164" s="42"/>
      <c r="M164" s="222" t="s">
        <v>1</v>
      </c>
      <c r="N164" s="223" t="s">
        <v>41</v>
      </c>
      <c r="O164" s="78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AR164" s="16" t="s">
        <v>97</v>
      </c>
      <c r="AT164" s="16" t="s">
        <v>147</v>
      </c>
      <c r="AU164" s="16" t="s">
        <v>77</v>
      </c>
      <c r="AY164" s="16" t="s">
        <v>143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97</v>
      </c>
      <c r="BM164" s="16" t="s">
        <v>726</v>
      </c>
    </row>
    <row r="165" spans="2:65" s="1" customFormat="1" ht="16.5" customHeight="1">
      <c r="B165" s="37"/>
      <c r="C165" s="215" t="s">
        <v>70</v>
      </c>
      <c r="D165" s="215" t="s">
        <v>147</v>
      </c>
      <c r="E165" s="216" t="s">
        <v>727</v>
      </c>
      <c r="F165" s="217" t="s">
        <v>728</v>
      </c>
      <c r="G165" s="218" t="s">
        <v>236</v>
      </c>
      <c r="H165" s="219">
        <v>8.9</v>
      </c>
      <c r="I165" s="220"/>
      <c r="J165" s="221">
        <f>ROUND(I165*H165,2)</f>
        <v>0</v>
      </c>
      <c r="K165" s="217" t="s">
        <v>1</v>
      </c>
      <c r="L165" s="42"/>
      <c r="M165" s="222" t="s">
        <v>1</v>
      </c>
      <c r="N165" s="223" t="s">
        <v>41</v>
      </c>
      <c r="O165" s="78"/>
      <c r="P165" s="224">
        <f>O165*H165</f>
        <v>0</v>
      </c>
      <c r="Q165" s="224">
        <v>1.1E-05</v>
      </c>
      <c r="R165" s="224">
        <f>Q165*H165</f>
        <v>9.790000000000001E-05</v>
      </c>
      <c r="S165" s="224">
        <v>0</v>
      </c>
      <c r="T165" s="225">
        <f>S165*H165</f>
        <v>0</v>
      </c>
      <c r="AR165" s="16" t="s">
        <v>97</v>
      </c>
      <c r="AT165" s="16" t="s">
        <v>147</v>
      </c>
      <c r="AU165" s="16" t="s">
        <v>77</v>
      </c>
      <c r="AY165" s="16" t="s">
        <v>143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77</v>
      </c>
      <c r="BK165" s="226">
        <f>ROUND(I165*H165,2)</f>
        <v>0</v>
      </c>
      <c r="BL165" s="16" t="s">
        <v>97</v>
      </c>
      <c r="BM165" s="16" t="s">
        <v>729</v>
      </c>
    </row>
    <row r="166" spans="2:51" s="13" customFormat="1" ht="12">
      <c r="B166" s="244"/>
      <c r="C166" s="245"/>
      <c r="D166" s="234" t="s">
        <v>209</v>
      </c>
      <c r="E166" s="246" t="s">
        <v>1</v>
      </c>
      <c r="F166" s="247" t="s">
        <v>730</v>
      </c>
      <c r="G166" s="245"/>
      <c r="H166" s="246" t="s">
        <v>1</v>
      </c>
      <c r="I166" s="248"/>
      <c r="J166" s="245"/>
      <c r="K166" s="245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209</v>
      </c>
      <c r="AU166" s="253" t="s">
        <v>77</v>
      </c>
      <c r="AV166" s="13" t="s">
        <v>77</v>
      </c>
      <c r="AW166" s="13" t="s">
        <v>34</v>
      </c>
      <c r="AX166" s="13" t="s">
        <v>70</v>
      </c>
      <c r="AY166" s="253" t="s">
        <v>143</v>
      </c>
    </row>
    <row r="167" spans="2:51" s="12" customFormat="1" ht="12">
      <c r="B167" s="232"/>
      <c r="C167" s="233"/>
      <c r="D167" s="234" t="s">
        <v>209</v>
      </c>
      <c r="E167" s="235" t="s">
        <v>1</v>
      </c>
      <c r="F167" s="236" t="s">
        <v>731</v>
      </c>
      <c r="G167" s="233"/>
      <c r="H167" s="237">
        <v>8.9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209</v>
      </c>
      <c r="AU167" s="243" t="s">
        <v>77</v>
      </c>
      <c r="AV167" s="12" t="s">
        <v>79</v>
      </c>
      <c r="AW167" s="12" t="s">
        <v>34</v>
      </c>
      <c r="AX167" s="12" t="s">
        <v>70</v>
      </c>
      <c r="AY167" s="243" t="s">
        <v>143</v>
      </c>
    </row>
    <row r="168" spans="2:51" s="14" customFormat="1" ht="12">
      <c r="B168" s="254"/>
      <c r="C168" s="255"/>
      <c r="D168" s="234" t="s">
        <v>209</v>
      </c>
      <c r="E168" s="256" t="s">
        <v>1</v>
      </c>
      <c r="F168" s="257" t="s">
        <v>216</v>
      </c>
      <c r="G168" s="255"/>
      <c r="H168" s="258">
        <v>8.9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209</v>
      </c>
      <c r="AU168" s="264" t="s">
        <v>77</v>
      </c>
      <c r="AV168" s="14" t="s">
        <v>97</v>
      </c>
      <c r="AW168" s="14" t="s">
        <v>34</v>
      </c>
      <c r="AX168" s="14" t="s">
        <v>77</v>
      </c>
      <c r="AY168" s="264" t="s">
        <v>143</v>
      </c>
    </row>
    <row r="169" spans="2:65" s="1" customFormat="1" ht="16.5" customHeight="1">
      <c r="B169" s="37"/>
      <c r="C169" s="215" t="s">
        <v>70</v>
      </c>
      <c r="D169" s="215" t="s">
        <v>147</v>
      </c>
      <c r="E169" s="216" t="s">
        <v>732</v>
      </c>
      <c r="F169" s="217" t="s">
        <v>733</v>
      </c>
      <c r="G169" s="218" t="s">
        <v>150</v>
      </c>
      <c r="H169" s="219">
        <v>4</v>
      </c>
      <c r="I169" s="220"/>
      <c r="J169" s="221">
        <f>ROUND(I169*H169,2)</f>
        <v>0</v>
      </c>
      <c r="K169" s="217" t="s">
        <v>1</v>
      </c>
      <c r="L169" s="42"/>
      <c r="M169" s="222" t="s">
        <v>1</v>
      </c>
      <c r="N169" s="223" t="s">
        <v>41</v>
      </c>
      <c r="O169" s="78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16" t="s">
        <v>97</v>
      </c>
      <c r="AT169" s="16" t="s">
        <v>147</v>
      </c>
      <c r="AU169" s="16" t="s">
        <v>77</v>
      </c>
      <c r="AY169" s="16" t="s">
        <v>143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77</v>
      </c>
      <c r="BK169" s="226">
        <f>ROUND(I169*H169,2)</f>
        <v>0</v>
      </c>
      <c r="BL169" s="16" t="s">
        <v>97</v>
      </c>
      <c r="BM169" s="16" t="s">
        <v>734</v>
      </c>
    </row>
    <row r="170" spans="2:65" s="1" customFormat="1" ht="16.5" customHeight="1">
      <c r="B170" s="37"/>
      <c r="C170" s="215" t="s">
        <v>70</v>
      </c>
      <c r="D170" s="215" t="s">
        <v>147</v>
      </c>
      <c r="E170" s="216" t="s">
        <v>735</v>
      </c>
      <c r="F170" s="217" t="s">
        <v>736</v>
      </c>
      <c r="G170" s="218" t="s">
        <v>150</v>
      </c>
      <c r="H170" s="219">
        <v>2</v>
      </c>
      <c r="I170" s="220"/>
      <c r="J170" s="221">
        <f>ROUND(I170*H170,2)</f>
        <v>0</v>
      </c>
      <c r="K170" s="217" t="s">
        <v>1</v>
      </c>
      <c r="L170" s="42"/>
      <c r="M170" s="222" t="s">
        <v>1</v>
      </c>
      <c r="N170" s="223" t="s">
        <v>41</v>
      </c>
      <c r="O170" s="78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AR170" s="16" t="s">
        <v>97</v>
      </c>
      <c r="AT170" s="16" t="s">
        <v>147</v>
      </c>
      <c r="AU170" s="16" t="s">
        <v>77</v>
      </c>
      <c r="AY170" s="16" t="s">
        <v>143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77</v>
      </c>
      <c r="BK170" s="226">
        <f>ROUND(I170*H170,2)</f>
        <v>0</v>
      </c>
      <c r="BL170" s="16" t="s">
        <v>97</v>
      </c>
      <c r="BM170" s="16" t="s">
        <v>737</v>
      </c>
    </row>
    <row r="171" spans="2:65" s="1" customFormat="1" ht="16.5" customHeight="1">
      <c r="B171" s="37"/>
      <c r="C171" s="215" t="s">
        <v>70</v>
      </c>
      <c r="D171" s="215" t="s">
        <v>147</v>
      </c>
      <c r="E171" s="216" t="s">
        <v>738</v>
      </c>
      <c r="F171" s="217" t="s">
        <v>739</v>
      </c>
      <c r="G171" s="218" t="s">
        <v>236</v>
      </c>
      <c r="H171" s="219">
        <v>157.5</v>
      </c>
      <c r="I171" s="220"/>
      <c r="J171" s="221">
        <f>ROUND(I171*H171,2)</f>
        <v>0</v>
      </c>
      <c r="K171" s="217" t="s">
        <v>1</v>
      </c>
      <c r="L171" s="42"/>
      <c r="M171" s="222" t="s">
        <v>1</v>
      </c>
      <c r="N171" s="223" t="s">
        <v>41</v>
      </c>
      <c r="O171" s="78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16" t="s">
        <v>97</v>
      </c>
      <c r="AT171" s="16" t="s">
        <v>147</v>
      </c>
      <c r="AU171" s="16" t="s">
        <v>77</v>
      </c>
      <c r="AY171" s="16" t="s">
        <v>143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77</v>
      </c>
      <c r="BK171" s="226">
        <f>ROUND(I171*H171,2)</f>
        <v>0</v>
      </c>
      <c r="BL171" s="16" t="s">
        <v>97</v>
      </c>
      <c r="BM171" s="16" t="s">
        <v>740</v>
      </c>
    </row>
    <row r="172" spans="2:51" s="13" customFormat="1" ht="12">
      <c r="B172" s="244"/>
      <c r="C172" s="245"/>
      <c r="D172" s="234" t="s">
        <v>209</v>
      </c>
      <c r="E172" s="246" t="s">
        <v>1</v>
      </c>
      <c r="F172" s="247" t="s">
        <v>741</v>
      </c>
      <c r="G172" s="245"/>
      <c r="H172" s="246" t="s">
        <v>1</v>
      </c>
      <c r="I172" s="248"/>
      <c r="J172" s="245"/>
      <c r="K172" s="245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209</v>
      </c>
      <c r="AU172" s="253" t="s">
        <v>77</v>
      </c>
      <c r="AV172" s="13" t="s">
        <v>77</v>
      </c>
      <c r="AW172" s="13" t="s">
        <v>34</v>
      </c>
      <c r="AX172" s="13" t="s">
        <v>70</v>
      </c>
      <c r="AY172" s="253" t="s">
        <v>143</v>
      </c>
    </row>
    <row r="173" spans="2:51" s="12" customFormat="1" ht="12">
      <c r="B173" s="232"/>
      <c r="C173" s="233"/>
      <c r="D173" s="234" t="s">
        <v>209</v>
      </c>
      <c r="E173" s="235" t="s">
        <v>1</v>
      </c>
      <c r="F173" s="236" t="s">
        <v>723</v>
      </c>
      <c r="G173" s="233"/>
      <c r="H173" s="237">
        <v>157.5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209</v>
      </c>
      <c r="AU173" s="243" t="s">
        <v>77</v>
      </c>
      <c r="AV173" s="12" t="s">
        <v>79</v>
      </c>
      <c r="AW173" s="12" t="s">
        <v>34</v>
      </c>
      <c r="AX173" s="12" t="s">
        <v>70</v>
      </c>
      <c r="AY173" s="243" t="s">
        <v>143</v>
      </c>
    </row>
    <row r="174" spans="2:51" s="14" customFormat="1" ht="12">
      <c r="B174" s="254"/>
      <c r="C174" s="255"/>
      <c r="D174" s="234" t="s">
        <v>209</v>
      </c>
      <c r="E174" s="256" t="s">
        <v>1</v>
      </c>
      <c r="F174" s="257" t="s">
        <v>216</v>
      </c>
      <c r="G174" s="255"/>
      <c r="H174" s="258">
        <v>157.5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209</v>
      </c>
      <c r="AU174" s="264" t="s">
        <v>77</v>
      </c>
      <c r="AV174" s="14" t="s">
        <v>97</v>
      </c>
      <c r="AW174" s="14" t="s">
        <v>34</v>
      </c>
      <c r="AX174" s="14" t="s">
        <v>77</v>
      </c>
      <c r="AY174" s="264" t="s">
        <v>143</v>
      </c>
    </row>
    <row r="175" spans="2:65" s="1" customFormat="1" ht="16.5" customHeight="1">
      <c r="B175" s="37"/>
      <c r="C175" s="215" t="s">
        <v>70</v>
      </c>
      <c r="D175" s="215" t="s">
        <v>147</v>
      </c>
      <c r="E175" s="216" t="s">
        <v>742</v>
      </c>
      <c r="F175" s="217" t="s">
        <v>743</v>
      </c>
      <c r="G175" s="218" t="s">
        <v>150</v>
      </c>
      <c r="H175" s="219">
        <v>27</v>
      </c>
      <c r="I175" s="220"/>
      <c r="J175" s="221">
        <f>ROUND(I175*H175,2)</f>
        <v>0</v>
      </c>
      <c r="K175" s="217" t="s">
        <v>1</v>
      </c>
      <c r="L175" s="42"/>
      <c r="M175" s="222" t="s">
        <v>1</v>
      </c>
      <c r="N175" s="223" t="s">
        <v>41</v>
      </c>
      <c r="O175" s="78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AR175" s="16" t="s">
        <v>97</v>
      </c>
      <c r="AT175" s="16" t="s">
        <v>147</v>
      </c>
      <c r="AU175" s="16" t="s">
        <v>77</v>
      </c>
      <c r="AY175" s="16" t="s">
        <v>143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6" t="s">
        <v>77</v>
      </c>
      <c r="BK175" s="226">
        <f>ROUND(I175*H175,2)</f>
        <v>0</v>
      </c>
      <c r="BL175" s="16" t="s">
        <v>97</v>
      </c>
      <c r="BM175" s="16" t="s">
        <v>744</v>
      </c>
    </row>
    <row r="176" spans="2:65" s="1" customFormat="1" ht="16.5" customHeight="1">
      <c r="B176" s="37"/>
      <c r="C176" s="215" t="s">
        <v>70</v>
      </c>
      <c r="D176" s="215" t="s">
        <v>147</v>
      </c>
      <c r="E176" s="216" t="s">
        <v>745</v>
      </c>
      <c r="F176" s="217" t="s">
        <v>746</v>
      </c>
      <c r="G176" s="218" t="s">
        <v>150</v>
      </c>
      <c r="H176" s="219">
        <v>6</v>
      </c>
      <c r="I176" s="220"/>
      <c r="J176" s="221">
        <f>ROUND(I176*H176,2)</f>
        <v>0</v>
      </c>
      <c r="K176" s="217" t="s">
        <v>1</v>
      </c>
      <c r="L176" s="42"/>
      <c r="M176" s="222" t="s">
        <v>1</v>
      </c>
      <c r="N176" s="223" t="s">
        <v>41</v>
      </c>
      <c r="O176" s="78"/>
      <c r="P176" s="224">
        <f>O176*H176</f>
        <v>0</v>
      </c>
      <c r="Q176" s="224">
        <v>3.75E-06</v>
      </c>
      <c r="R176" s="224">
        <f>Q176*H176</f>
        <v>2.25E-05</v>
      </c>
      <c r="S176" s="224">
        <v>0</v>
      </c>
      <c r="T176" s="225">
        <f>S176*H176</f>
        <v>0</v>
      </c>
      <c r="AR176" s="16" t="s">
        <v>97</v>
      </c>
      <c r="AT176" s="16" t="s">
        <v>147</v>
      </c>
      <c r="AU176" s="16" t="s">
        <v>77</v>
      </c>
      <c r="AY176" s="16" t="s">
        <v>143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6" t="s">
        <v>77</v>
      </c>
      <c r="BK176" s="226">
        <f>ROUND(I176*H176,2)</f>
        <v>0</v>
      </c>
      <c r="BL176" s="16" t="s">
        <v>97</v>
      </c>
      <c r="BM176" s="16" t="s">
        <v>747</v>
      </c>
    </row>
    <row r="177" spans="2:65" s="1" customFormat="1" ht="16.5" customHeight="1">
      <c r="B177" s="37"/>
      <c r="C177" s="215" t="s">
        <v>70</v>
      </c>
      <c r="D177" s="215" t="s">
        <v>147</v>
      </c>
      <c r="E177" s="216" t="s">
        <v>748</v>
      </c>
      <c r="F177" s="217" t="s">
        <v>749</v>
      </c>
      <c r="G177" s="218" t="s">
        <v>150</v>
      </c>
      <c r="H177" s="219">
        <v>5</v>
      </c>
      <c r="I177" s="220"/>
      <c r="J177" s="221">
        <f>ROUND(I177*H177,2)</f>
        <v>0</v>
      </c>
      <c r="K177" s="217" t="s">
        <v>1</v>
      </c>
      <c r="L177" s="42"/>
      <c r="M177" s="222" t="s">
        <v>1</v>
      </c>
      <c r="N177" s="223" t="s">
        <v>41</v>
      </c>
      <c r="O177" s="78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AR177" s="16" t="s">
        <v>97</v>
      </c>
      <c r="AT177" s="16" t="s">
        <v>147</v>
      </c>
      <c r="AU177" s="16" t="s">
        <v>77</v>
      </c>
      <c r="AY177" s="16" t="s">
        <v>143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6" t="s">
        <v>77</v>
      </c>
      <c r="BK177" s="226">
        <f>ROUND(I177*H177,2)</f>
        <v>0</v>
      </c>
      <c r="BL177" s="16" t="s">
        <v>97</v>
      </c>
      <c r="BM177" s="16" t="s">
        <v>750</v>
      </c>
    </row>
    <row r="178" spans="2:65" s="1" customFormat="1" ht="16.5" customHeight="1">
      <c r="B178" s="37"/>
      <c r="C178" s="215" t="s">
        <v>70</v>
      </c>
      <c r="D178" s="215" t="s">
        <v>147</v>
      </c>
      <c r="E178" s="216" t="s">
        <v>751</v>
      </c>
      <c r="F178" s="217" t="s">
        <v>752</v>
      </c>
      <c r="G178" s="218" t="s">
        <v>150</v>
      </c>
      <c r="H178" s="219">
        <v>6</v>
      </c>
      <c r="I178" s="220"/>
      <c r="J178" s="221">
        <f>ROUND(I178*H178,2)</f>
        <v>0</v>
      </c>
      <c r="K178" s="217" t="s">
        <v>1</v>
      </c>
      <c r="L178" s="42"/>
      <c r="M178" s="222" t="s">
        <v>1</v>
      </c>
      <c r="N178" s="223" t="s">
        <v>41</v>
      </c>
      <c r="O178" s="78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AR178" s="16" t="s">
        <v>97</v>
      </c>
      <c r="AT178" s="16" t="s">
        <v>147</v>
      </c>
      <c r="AU178" s="16" t="s">
        <v>77</v>
      </c>
      <c r="AY178" s="16" t="s">
        <v>143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6" t="s">
        <v>77</v>
      </c>
      <c r="BK178" s="226">
        <f>ROUND(I178*H178,2)</f>
        <v>0</v>
      </c>
      <c r="BL178" s="16" t="s">
        <v>97</v>
      </c>
      <c r="BM178" s="16" t="s">
        <v>753</v>
      </c>
    </row>
    <row r="179" spans="2:65" s="1" customFormat="1" ht="16.5" customHeight="1">
      <c r="B179" s="37"/>
      <c r="C179" s="215" t="s">
        <v>70</v>
      </c>
      <c r="D179" s="215" t="s">
        <v>147</v>
      </c>
      <c r="E179" s="216" t="s">
        <v>754</v>
      </c>
      <c r="F179" s="217" t="s">
        <v>755</v>
      </c>
      <c r="G179" s="218" t="s">
        <v>150</v>
      </c>
      <c r="H179" s="219">
        <v>5</v>
      </c>
      <c r="I179" s="220"/>
      <c r="J179" s="221">
        <f>ROUND(I179*H179,2)</f>
        <v>0</v>
      </c>
      <c r="K179" s="217" t="s">
        <v>1</v>
      </c>
      <c r="L179" s="42"/>
      <c r="M179" s="222" t="s">
        <v>1</v>
      </c>
      <c r="N179" s="223" t="s">
        <v>41</v>
      </c>
      <c r="O179" s="78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AR179" s="16" t="s">
        <v>97</v>
      </c>
      <c r="AT179" s="16" t="s">
        <v>147</v>
      </c>
      <c r="AU179" s="16" t="s">
        <v>77</v>
      </c>
      <c r="AY179" s="16" t="s">
        <v>143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77</v>
      </c>
      <c r="BK179" s="226">
        <f>ROUND(I179*H179,2)</f>
        <v>0</v>
      </c>
      <c r="BL179" s="16" t="s">
        <v>97</v>
      </c>
      <c r="BM179" s="16" t="s">
        <v>756</v>
      </c>
    </row>
    <row r="180" spans="2:65" s="1" customFormat="1" ht="16.5" customHeight="1">
      <c r="B180" s="37"/>
      <c r="C180" s="215" t="s">
        <v>70</v>
      </c>
      <c r="D180" s="215" t="s">
        <v>147</v>
      </c>
      <c r="E180" s="216" t="s">
        <v>757</v>
      </c>
      <c r="F180" s="217" t="s">
        <v>758</v>
      </c>
      <c r="G180" s="218" t="s">
        <v>150</v>
      </c>
      <c r="H180" s="219">
        <v>4</v>
      </c>
      <c r="I180" s="220"/>
      <c r="J180" s="221">
        <f>ROUND(I180*H180,2)</f>
        <v>0</v>
      </c>
      <c r="K180" s="217" t="s">
        <v>1</v>
      </c>
      <c r="L180" s="42"/>
      <c r="M180" s="222" t="s">
        <v>1</v>
      </c>
      <c r="N180" s="223" t="s">
        <v>41</v>
      </c>
      <c r="O180" s="78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16" t="s">
        <v>97</v>
      </c>
      <c r="AT180" s="16" t="s">
        <v>147</v>
      </c>
      <c r="AU180" s="16" t="s">
        <v>77</v>
      </c>
      <c r="AY180" s="16" t="s">
        <v>143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77</v>
      </c>
      <c r="BK180" s="226">
        <f>ROUND(I180*H180,2)</f>
        <v>0</v>
      </c>
      <c r="BL180" s="16" t="s">
        <v>97</v>
      </c>
      <c r="BM180" s="16" t="s">
        <v>759</v>
      </c>
    </row>
    <row r="181" spans="2:65" s="1" customFormat="1" ht="16.5" customHeight="1">
      <c r="B181" s="37"/>
      <c r="C181" s="215" t="s">
        <v>70</v>
      </c>
      <c r="D181" s="215" t="s">
        <v>147</v>
      </c>
      <c r="E181" s="216" t="s">
        <v>760</v>
      </c>
      <c r="F181" s="217" t="s">
        <v>761</v>
      </c>
      <c r="G181" s="218" t="s">
        <v>762</v>
      </c>
      <c r="H181" s="219">
        <v>4</v>
      </c>
      <c r="I181" s="220"/>
      <c r="J181" s="221">
        <f>ROUND(I181*H181,2)</f>
        <v>0</v>
      </c>
      <c r="K181" s="217" t="s">
        <v>1</v>
      </c>
      <c r="L181" s="42"/>
      <c r="M181" s="222" t="s">
        <v>1</v>
      </c>
      <c r="N181" s="223" t="s">
        <v>41</v>
      </c>
      <c r="O181" s="78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AR181" s="16" t="s">
        <v>97</v>
      </c>
      <c r="AT181" s="16" t="s">
        <v>147</v>
      </c>
      <c r="AU181" s="16" t="s">
        <v>77</v>
      </c>
      <c r="AY181" s="16" t="s">
        <v>143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77</v>
      </c>
      <c r="BK181" s="226">
        <f>ROUND(I181*H181,2)</f>
        <v>0</v>
      </c>
      <c r="BL181" s="16" t="s">
        <v>97</v>
      </c>
      <c r="BM181" s="16" t="s">
        <v>763</v>
      </c>
    </row>
    <row r="182" spans="2:65" s="1" customFormat="1" ht="16.5" customHeight="1">
      <c r="B182" s="37"/>
      <c r="C182" s="215" t="s">
        <v>70</v>
      </c>
      <c r="D182" s="215" t="s">
        <v>147</v>
      </c>
      <c r="E182" s="216" t="s">
        <v>764</v>
      </c>
      <c r="F182" s="217" t="s">
        <v>765</v>
      </c>
      <c r="G182" s="218" t="s">
        <v>150</v>
      </c>
      <c r="H182" s="219">
        <v>3</v>
      </c>
      <c r="I182" s="220"/>
      <c r="J182" s="221">
        <f>ROUND(I182*H182,2)</f>
        <v>0</v>
      </c>
      <c r="K182" s="217" t="s">
        <v>1</v>
      </c>
      <c r="L182" s="42"/>
      <c r="M182" s="222" t="s">
        <v>1</v>
      </c>
      <c r="N182" s="223" t="s">
        <v>41</v>
      </c>
      <c r="O182" s="78"/>
      <c r="P182" s="224">
        <f>O182*H182</f>
        <v>0</v>
      </c>
      <c r="Q182" s="224">
        <v>0.027528</v>
      </c>
      <c r="R182" s="224">
        <f>Q182*H182</f>
        <v>0.082584</v>
      </c>
      <c r="S182" s="224">
        <v>0</v>
      </c>
      <c r="T182" s="225">
        <f>S182*H182</f>
        <v>0</v>
      </c>
      <c r="AR182" s="16" t="s">
        <v>97</v>
      </c>
      <c r="AT182" s="16" t="s">
        <v>147</v>
      </c>
      <c r="AU182" s="16" t="s">
        <v>77</v>
      </c>
      <c r="AY182" s="16" t="s">
        <v>143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77</v>
      </c>
      <c r="BK182" s="226">
        <f>ROUND(I182*H182,2)</f>
        <v>0</v>
      </c>
      <c r="BL182" s="16" t="s">
        <v>97</v>
      </c>
      <c r="BM182" s="16" t="s">
        <v>766</v>
      </c>
    </row>
    <row r="183" spans="2:65" s="1" customFormat="1" ht="16.5" customHeight="1">
      <c r="B183" s="37"/>
      <c r="C183" s="215" t="s">
        <v>70</v>
      </c>
      <c r="D183" s="215" t="s">
        <v>147</v>
      </c>
      <c r="E183" s="216" t="s">
        <v>767</v>
      </c>
      <c r="F183" s="217" t="s">
        <v>768</v>
      </c>
      <c r="G183" s="218" t="s">
        <v>150</v>
      </c>
      <c r="H183" s="219">
        <v>3</v>
      </c>
      <c r="I183" s="220"/>
      <c r="J183" s="221">
        <f>ROUND(I183*H183,2)</f>
        <v>0</v>
      </c>
      <c r="K183" s="217" t="s">
        <v>1</v>
      </c>
      <c r="L183" s="42"/>
      <c r="M183" s="222" t="s">
        <v>1</v>
      </c>
      <c r="N183" s="223" t="s">
        <v>41</v>
      </c>
      <c r="O183" s="78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AR183" s="16" t="s">
        <v>97</v>
      </c>
      <c r="AT183" s="16" t="s">
        <v>147</v>
      </c>
      <c r="AU183" s="16" t="s">
        <v>77</v>
      </c>
      <c r="AY183" s="16" t="s">
        <v>143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77</v>
      </c>
      <c r="BK183" s="226">
        <f>ROUND(I183*H183,2)</f>
        <v>0</v>
      </c>
      <c r="BL183" s="16" t="s">
        <v>97</v>
      </c>
      <c r="BM183" s="16" t="s">
        <v>769</v>
      </c>
    </row>
    <row r="184" spans="2:65" s="1" customFormat="1" ht="16.5" customHeight="1">
      <c r="B184" s="37"/>
      <c r="C184" s="215" t="s">
        <v>70</v>
      </c>
      <c r="D184" s="215" t="s">
        <v>147</v>
      </c>
      <c r="E184" s="216" t="s">
        <v>770</v>
      </c>
      <c r="F184" s="217" t="s">
        <v>771</v>
      </c>
      <c r="G184" s="218" t="s">
        <v>150</v>
      </c>
      <c r="H184" s="219">
        <v>10</v>
      </c>
      <c r="I184" s="220"/>
      <c r="J184" s="221">
        <f>ROUND(I184*H184,2)</f>
        <v>0</v>
      </c>
      <c r="K184" s="217" t="s">
        <v>1</v>
      </c>
      <c r="L184" s="42"/>
      <c r="M184" s="222" t="s">
        <v>1</v>
      </c>
      <c r="N184" s="223" t="s">
        <v>41</v>
      </c>
      <c r="O184" s="78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AR184" s="16" t="s">
        <v>97</v>
      </c>
      <c r="AT184" s="16" t="s">
        <v>147</v>
      </c>
      <c r="AU184" s="16" t="s">
        <v>77</v>
      </c>
      <c r="AY184" s="16" t="s">
        <v>143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77</v>
      </c>
      <c r="BK184" s="226">
        <f>ROUND(I184*H184,2)</f>
        <v>0</v>
      </c>
      <c r="BL184" s="16" t="s">
        <v>97</v>
      </c>
      <c r="BM184" s="16" t="s">
        <v>772</v>
      </c>
    </row>
    <row r="185" spans="2:65" s="1" customFormat="1" ht="16.5" customHeight="1">
      <c r="B185" s="37"/>
      <c r="C185" s="215" t="s">
        <v>70</v>
      </c>
      <c r="D185" s="215" t="s">
        <v>147</v>
      </c>
      <c r="E185" s="216" t="s">
        <v>773</v>
      </c>
      <c r="F185" s="217" t="s">
        <v>774</v>
      </c>
      <c r="G185" s="218" t="s">
        <v>150</v>
      </c>
      <c r="H185" s="219">
        <v>4</v>
      </c>
      <c r="I185" s="220"/>
      <c r="J185" s="221">
        <f>ROUND(I185*H185,2)</f>
        <v>0</v>
      </c>
      <c r="K185" s="217" t="s">
        <v>1</v>
      </c>
      <c r="L185" s="42"/>
      <c r="M185" s="222" t="s">
        <v>1</v>
      </c>
      <c r="N185" s="223" t="s">
        <v>41</v>
      </c>
      <c r="O185" s="78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16" t="s">
        <v>97</v>
      </c>
      <c r="AT185" s="16" t="s">
        <v>147</v>
      </c>
      <c r="AU185" s="16" t="s">
        <v>77</v>
      </c>
      <c r="AY185" s="16" t="s">
        <v>143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77</v>
      </c>
      <c r="BK185" s="226">
        <f>ROUND(I185*H185,2)</f>
        <v>0</v>
      </c>
      <c r="BL185" s="16" t="s">
        <v>97</v>
      </c>
      <c r="BM185" s="16" t="s">
        <v>775</v>
      </c>
    </row>
    <row r="186" spans="2:65" s="1" customFormat="1" ht="16.5" customHeight="1">
      <c r="B186" s="37"/>
      <c r="C186" s="215" t="s">
        <v>70</v>
      </c>
      <c r="D186" s="215" t="s">
        <v>147</v>
      </c>
      <c r="E186" s="216" t="s">
        <v>776</v>
      </c>
      <c r="F186" s="217" t="s">
        <v>777</v>
      </c>
      <c r="G186" s="218" t="s">
        <v>150</v>
      </c>
      <c r="H186" s="219">
        <v>2</v>
      </c>
      <c r="I186" s="220"/>
      <c r="J186" s="221">
        <f>ROUND(I186*H186,2)</f>
        <v>0</v>
      </c>
      <c r="K186" s="217" t="s">
        <v>1</v>
      </c>
      <c r="L186" s="42"/>
      <c r="M186" s="222" t="s">
        <v>1</v>
      </c>
      <c r="N186" s="223" t="s">
        <v>41</v>
      </c>
      <c r="O186" s="78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AR186" s="16" t="s">
        <v>97</v>
      </c>
      <c r="AT186" s="16" t="s">
        <v>147</v>
      </c>
      <c r="AU186" s="16" t="s">
        <v>77</v>
      </c>
      <c r="AY186" s="16" t="s">
        <v>143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6" t="s">
        <v>77</v>
      </c>
      <c r="BK186" s="226">
        <f>ROUND(I186*H186,2)</f>
        <v>0</v>
      </c>
      <c r="BL186" s="16" t="s">
        <v>97</v>
      </c>
      <c r="BM186" s="16" t="s">
        <v>778</v>
      </c>
    </row>
    <row r="187" spans="2:65" s="1" customFormat="1" ht="16.5" customHeight="1">
      <c r="B187" s="37"/>
      <c r="C187" s="215" t="s">
        <v>70</v>
      </c>
      <c r="D187" s="215" t="s">
        <v>147</v>
      </c>
      <c r="E187" s="216" t="s">
        <v>779</v>
      </c>
      <c r="F187" s="217" t="s">
        <v>780</v>
      </c>
      <c r="G187" s="218" t="s">
        <v>150</v>
      </c>
      <c r="H187" s="219">
        <v>4</v>
      </c>
      <c r="I187" s="220"/>
      <c r="J187" s="221">
        <f>ROUND(I187*H187,2)</f>
        <v>0</v>
      </c>
      <c r="K187" s="217" t="s">
        <v>1</v>
      </c>
      <c r="L187" s="42"/>
      <c r="M187" s="222" t="s">
        <v>1</v>
      </c>
      <c r="N187" s="223" t="s">
        <v>41</v>
      </c>
      <c r="O187" s="78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AR187" s="16" t="s">
        <v>97</v>
      </c>
      <c r="AT187" s="16" t="s">
        <v>147</v>
      </c>
      <c r="AU187" s="16" t="s">
        <v>77</v>
      </c>
      <c r="AY187" s="16" t="s">
        <v>143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6" t="s">
        <v>77</v>
      </c>
      <c r="BK187" s="226">
        <f>ROUND(I187*H187,2)</f>
        <v>0</v>
      </c>
      <c r="BL187" s="16" t="s">
        <v>97</v>
      </c>
      <c r="BM187" s="16" t="s">
        <v>781</v>
      </c>
    </row>
    <row r="188" spans="2:65" s="1" customFormat="1" ht="16.5" customHeight="1">
      <c r="B188" s="37"/>
      <c r="C188" s="215" t="s">
        <v>70</v>
      </c>
      <c r="D188" s="215" t="s">
        <v>147</v>
      </c>
      <c r="E188" s="216" t="s">
        <v>782</v>
      </c>
      <c r="F188" s="217" t="s">
        <v>783</v>
      </c>
      <c r="G188" s="218" t="s">
        <v>150</v>
      </c>
      <c r="H188" s="219">
        <v>6</v>
      </c>
      <c r="I188" s="220"/>
      <c r="J188" s="221">
        <f>ROUND(I188*H188,2)</f>
        <v>0</v>
      </c>
      <c r="K188" s="217" t="s">
        <v>1</v>
      </c>
      <c r="L188" s="42"/>
      <c r="M188" s="222" t="s">
        <v>1</v>
      </c>
      <c r="N188" s="223" t="s">
        <v>41</v>
      </c>
      <c r="O188" s="78"/>
      <c r="P188" s="224">
        <f>O188*H188</f>
        <v>0</v>
      </c>
      <c r="Q188" s="224">
        <v>0.01147</v>
      </c>
      <c r="R188" s="224">
        <f>Q188*H188</f>
        <v>0.06881999999999999</v>
      </c>
      <c r="S188" s="224">
        <v>0</v>
      </c>
      <c r="T188" s="225">
        <f>S188*H188</f>
        <v>0</v>
      </c>
      <c r="AR188" s="16" t="s">
        <v>97</v>
      </c>
      <c r="AT188" s="16" t="s">
        <v>147</v>
      </c>
      <c r="AU188" s="16" t="s">
        <v>77</v>
      </c>
      <c r="AY188" s="16" t="s">
        <v>143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77</v>
      </c>
      <c r="BK188" s="226">
        <f>ROUND(I188*H188,2)</f>
        <v>0</v>
      </c>
      <c r="BL188" s="16" t="s">
        <v>97</v>
      </c>
      <c r="BM188" s="16" t="s">
        <v>784</v>
      </c>
    </row>
    <row r="189" spans="2:65" s="1" customFormat="1" ht="16.5" customHeight="1">
      <c r="B189" s="37"/>
      <c r="C189" s="215" t="s">
        <v>70</v>
      </c>
      <c r="D189" s="215" t="s">
        <v>147</v>
      </c>
      <c r="E189" s="216" t="s">
        <v>785</v>
      </c>
      <c r="F189" s="217" t="s">
        <v>786</v>
      </c>
      <c r="G189" s="218" t="s">
        <v>150</v>
      </c>
      <c r="H189" s="219">
        <v>6</v>
      </c>
      <c r="I189" s="220"/>
      <c r="J189" s="221">
        <f>ROUND(I189*H189,2)</f>
        <v>0</v>
      </c>
      <c r="K189" s="217" t="s">
        <v>1</v>
      </c>
      <c r="L189" s="42"/>
      <c r="M189" s="222" t="s">
        <v>1</v>
      </c>
      <c r="N189" s="223" t="s">
        <v>41</v>
      </c>
      <c r="O189" s="78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AR189" s="16" t="s">
        <v>97</v>
      </c>
      <c r="AT189" s="16" t="s">
        <v>147</v>
      </c>
      <c r="AU189" s="16" t="s">
        <v>77</v>
      </c>
      <c r="AY189" s="16" t="s">
        <v>143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77</v>
      </c>
      <c r="BK189" s="226">
        <f>ROUND(I189*H189,2)</f>
        <v>0</v>
      </c>
      <c r="BL189" s="16" t="s">
        <v>97</v>
      </c>
      <c r="BM189" s="16" t="s">
        <v>787</v>
      </c>
    </row>
    <row r="190" spans="2:65" s="1" customFormat="1" ht="16.5" customHeight="1">
      <c r="B190" s="37"/>
      <c r="C190" s="215" t="s">
        <v>70</v>
      </c>
      <c r="D190" s="215" t="s">
        <v>147</v>
      </c>
      <c r="E190" s="216" t="s">
        <v>788</v>
      </c>
      <c r="F190" s="217" t="s">
        <v>789</v>
      </c>
      <c r="G190" s="218" t="s">
        <v>150</v>
      </c>
      <c r="H190" s="219">
        <v>2</v>
      </c>
      <c r="I190" s="220"/>
      <c r="J190" s="221">
        <f>ROUND(I190*H190,2)</f>
        <v>0</v>
      </c>
      <c r="K190" s="217" t="s">
        <v>1</v>
      </c>
      <c r="L190" s="42"/>
      <c r="M190" s="222" t="s">
        <v>1</v>
      </c>
      <c r="N190" s="223" t="s">
        <v>41</v>
      </c>
      <c r="O190" s="78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AR190" s="16" t="s">
        <v>97</v>
      </c>
      <c r="AT190" s="16" t="s">
        <v>147</v>
      </c>
      <c r="AU190" s="16" t="s">
        <v>77</v>
      </c>
      <c r="AY190" s="16" t="s">
        <v>143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77</v>
      </c>
      <c r="BK190" s="226">
        <f>ROUND(I190*H190,2)</f>
        <v>0</v>
      </c>
      <c r="BL190" s="16" t="s">
        <v>97</v>
      </c>
      <c r="BM190" s="16" t="s">
        <v>790</v>
      </c>
    </row>
    <row r="191" spans="2:65" s="1" customFormat="1" ht="16.5" customHeight="1">
      <c r="B191" s="37"/>
      <c r="C191" s="215" t="s">
        <v>70</v>
      </c>
      <c r="D191" s="215" t="s">
        <v>147</v>
      </c>
      <c r="E191" s="216" t="s">
        <v>791</v>
      </c>
      <c r="F191" s="217" t="s">
        <v>792</v>
      </c>
      <c r="G191" s="218" t="s">
        <v>150</v>
      </c>
      <c r="H191" s="219">
        <v>2</v>
      </c>
      <c r="I191" s="220"/>
      <c r="J191" s="221">
        <f>ROUND(I191*H191,2)</f>
        <v>0</v>
      </c>
      <c r="K191" s="217" t="s">
        <v>1</v>
      </c>
      <c r="L191" s="42"/>
      <c r="M191" s="222" t="s">
        <v>1</v>
      </c>
      <c r="N191" s="223" t="s">
        <v>41</v>
      </c>
      <c r="O191" s="78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AR191" s="16" t="s">
        <v>97</v>
      </c>
      <c r="AT191" s="16" t="s">
        <v>147</v>
      </c>
      <c r="AU191" s="16" t="s">
        <v>77</v>
      </c>
      <c r="AY191" s="16" t="s">
        <v>143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77</v>
      </c>
      <c r="BK191" s="226">
        <f>ROUND(I191*H191,2)</f>
        <v>0</v>
      </c>
      <c r="BL191" s="16" t="s">
        <v>97</v>
      </c>
      <c r="BM191" s="16" t="s">
        <v>793</v>
      </c>
    </row>
    <row r="192" spans="2:65" s="1" customFormat="1" ht="16.5" customHeight="1">
      <c r="B192" s="37"/>
      <c r="C192" s="215" t="s">
        <v>70</v>
      </c>
      <c r="D192" s="215" t="s">
        <v>147</v>
      </c>
      <c r="E192" s="216" t="s">
        <v>794</v>
      </c>
      <c r="F192" s="217" t="s">
        <v>795</v>
      </c>
      <c r="G192" s="218" t="s">
        <v>150</v>
      </c>
      <c r="H192" s="219">
        <v>1</v>
      </c>
      <c r="I192" s="220"/>
      <c r="J192" s="221">
        <f>ROUND(I192*H192,2)</f>
        <v>0</v>
      </c>
      <c r="K192" s="217" t="s">
        <v>1</v>
      </c>
      <c r="L192" s="42"/>
      <c r="M192" s="222" t="s">
        <v>1</v>
      </c>
      <c r="N192" s="223" t="s">
        <v>41</v>
      </c>
      <c r="O192" s="78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AR192" s="16" t="s">
        <v>97</v>
      </c>
      <c r="AT192" s="16" t="s">
        <v>147</v>
      </c>
      <c r="AU192" s="16" t="s">
        <v>77</v>
      </c>
      <c r="AY192" s="16" t="s">
        <v>143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6" t="s">
        <v>77</v>
      </c>
      <c r="BK192" s="226">
        <f>ROUND(I192*H192,2)</f>
        <v>0</v>
      </c>
      <c r="BL192" s="16" t="s">
        <v>97</v>
      </c>
      <c r="BM192" s="16" t="s">
        <v>796</v>
      </c>
    </row>
    <row r="193" spans="2:65" s="1" customFormat="1" ht="16.5" customHeight="1">
      <c r="B193" s="37"/>
      <c r="C193" s="215" t="s">
        <v>70</v>
      </c>
      <c r="D193" s="215" t="s">
        <v>147</v>
      </c>
      <c r="E193" s="216" t="s">
        <v>797</v>
      </c>
      <c r="F193" s="217" t="s">
        <v>798</v>
      </c>
      <c r="G193" s="218" t="s">
        <v>150</v>
      </c>
      <c r="H193" s="219">
        <v>5</v>
      </c>
      <c r="I193" s="220"/>
      <c r="J193" s="221">
        <f>ROUND(I193*H193,2)</f>
        <v>0</v>
      </c>
      <c r="K193" s="217" t="s">
        <v>1</v>
      </c>
      <c r="L193" s="42"/>
      <c r="M193" s="222" t="s">
        <v>1</v>
      </c>
      <c r="N193" s="223" t="s">
        <v>41</v>
      </c>
      <c r="O193" s="78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AR193" s="16" t="s">
        <v>97</v>
      </c>
      <c r="AT193" s="16" t="s">
        <v>147</v>
      </c>
      <c r="AU193" s="16" t="s">
        <v>77</v>
      </c>
      <c r="AY193" s="16" t="s">
        <v>143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6" t="s">
        <v>77</v>
      </c>
      <c r="BK193" s="226">
        <f>ROUND(I193*H193,2)</f>
        <v>0</v>
      </c>
      <c r="BL193" s="16" t="s">
        <v>97</v>
      </c>
      <c r="BM193" s="16" t="s">
        <v>799</v>
      </c>
    </row>
    <row r="194" spans="2:65" s="1" customFormat="1" ht="16.5" customHeight="1">
      <c r="B194" s="37"/>
      <c r="C194" s="215" t="s">
        <v>70</v>
      </c>
      <c r="D194" s="215" t="s">
        <v>147</v>
      </c>
      <c r="E194" s="216" t="s">
        <v>800</v>
      </c>
      <c r="F194" s="217" t="s">
        <v>801</v>
      </c>
      <c r="G194" s="218" t="s">
        <v>150</v>
      </c>
      <c r="H194" s="219">
        <v>1</v>
      </c>
      <c r="I194" s="220"/>
      <c r="J194" s="221">
        <f>ROUND(I194*H194,2)</f>
        <v>0</v>
      </c>
      <c r="K194" s="217" t="s">
        <v>1</v>
      </c>
      <c r="L194" s="42"/>
      <c r="M194" s="222" t="s">
        <v>1</v>
      </c>
      <c r="N194" s="223" t="s">
        <v>41</v>
      </c>
      <c r="O194" s="78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AR194" s="16" t="s">
        <v>97</v>
      </c>
      <c r="AT194" s="16" t="s">
        <v>147</v>
      </c>
      <c r="AU194" s="16" t="s">
        <v>77</v>
      </c>
      <c r="AY194" s="16" t="s">
        <v>143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6" t="s">
        <v>77</v>
      </c>
      <c r="BK194" s="226">
        <f>ROUND(I194*H194,2)</f>
        <v>0</v>
      </c>
      <c r="BL194" s="16" t="s">
        <v>97</v>
      </c>
      <c r="BM194" s="16" t="s">
        <v>802</v>
      </c>
    </row>
    <row r="195" spans="2:65" s="1" customFormat="1" ht="16.5" customHeight="1">
      <c r="B195" s="37"/>
      <c r="C195" s="215" t="s">
        <v>70</v>
      </c>
      <c r="D195" s="215" t="s">
        <v>147</v>
      </c>
      <c r="E195" s="216" t="s">
        <v>803</v>
      </c>
      <c r="F195" s="217" t="s">
        <v>804</v>
      </c>
      <c r="G195" s="218" t="s">
        <v>150</v>
      </c>
      <c r="H195" s="219">
        <v>6</v>
      </c>
      <c r="I195" s="220"/>
      <c r="J195" s="221">
        <f>ROUND(I195*H195,2)</f>
        <v>0</v>
      </c>
      <c r="K195" s="217" t="s">
        <v>1</v>
      </c>
      <c r="L195" s="42"/>
      <c r="M195" s="222" t="s">
        <v>1</v>
      </c>
      <c r="N195" s="223" t="s">
        <v>41</v>
      </c>
      <c r="O195" s="78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AR195" s="16" t="s">
        <v>97</v>
      </c>
      <c r="AT195" s="16" t="s">
        <v>147</v>
      </c>
      <c r="AU195" s="16" t="s">
        <v>77</v>
      </c>
      <c r="AY195" s="16" t="s">
        <v>143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77</v>
      </c>
      <c r="BK195" s="226">
        <f>ROUND(I195*H195,2)</f>
        <v>0</v>
      </c>
      <c r="BL195" s="16" t="s">
        <v>97</v>
      </c>
      <c r="BM195" s="16" t="s">
        <v>805</v>
      </c>
    </row>
    <row r="196" spans="2:65" s="1" customFormat="1" ht="16.5" customHeight="1">
      <c r="B196" s="37"/>
      <c r="C196" s="215" t="s">
        <v>70</v>
      </c>
      <c r="D196" s="215" t="s">
        <v>147</v>
      </c>
      <c r="E196" s="216" t="s">
        <v>806</v>
      </c>
      <c r="F196" s="217" t="s">
        <v>807</v>
      </c>
      <c r="G196" s="218" t="s">
        <v>150</v>
      </c>
      <c r="H196" s="219">
        <v>6</v>
      </c>
      <c r="I196" s="220"/>
      <c r="J196" s="221">
        <f>ROUND(I196*H196,2)</f>
        <v>0</v>
      </c>
      <c r="K196" s="217" t="s">
        <v>1</v>
      </c>
      <c r="L196" s="42"/>
      <c r="M196" s="222" t="s">
        <v>1</v>
      </c>
      <c r="N196" s="223" t="s">
        <v>41</v>
      </c>
      <c r="O196" s="78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AR196" s="16" t="s">
        <v>97</v>
      </c>
      <c r="AT196" s="16" t="s">
        <v>147</v>
      </c>
      <c r="AU196" s="16" t="s">
        <v>77</v>
      </c>
      <c r="AY196" s="16" t="s">
        <v>143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6" t="s">
        <v>77</v>
      </c>
      <c r="BK196" s="226">
        <f>ROUND(I196*H196,2)</f>
        <v>0</v>
      </c>
      <c r="BL196" s="16" t="s">
        <v>97</v>
      </c>
      <c r="BM196" s="16" t="s">
        <v>808</v>
      </c>
    </row>
    <row r="197" spans="2:65" s="1" customFormat="1" ht="16.5" customHeight="1">
      <c r="B197" s="37"/>
      <c r="C197" s="215" t="s">
        <v>70</v>
      </c>
      <c r="D197" s="215" t="s">
        <v>147</v>
      </c>
      <c r="E197" s="216" t="s">
        <v>809</v>
      </c>
      <c r="F197" s="217" t="s">
        <v>810</v>
      </c>
      <c r="G197" s="218" t="s">
        <v>248</v>
      </c>
      <c r="H197" s="219">
        <v>3.6</v>
      </c>
      <c r="I197" s="220"/>
      <c r="J197" s="221">
        <f>ROUND(I197*H197,2)</f>
        <v>0</v>
      </c>
      <c r="K197" s="217" t="s">
        <v>1</v>
      </c>
      <c r="L197" s="42"/>
      <c r="M197" s="222" t="s">
        <v>1</v>
      </c>
      <c r="N197" s="223" t="s">
        <v>41</v>
      </c>
      <c r="O197" s="78"/>
      <c r="P197" s="224">
        <f>O197*H197</f>
        <v>0</v>
      </c>
      <c r="Q197" s="224">
        <v>2.25634</v>
      </c>
      <c r="R197" s="224">
        <f>Q197*H197</f>
        <v>8.122824</v>
      </c>
      <c r="S197" s="224">
        <v>0</v>
      </c>
      <c r="T197" s="225">
        <f>S197*H197</f>
        <v>0</v>
      </c>
      <c r="AR197" s="16" t="s">
        <v>97</v>
      </c>
      <c r="AT197" s="16" t="s">
        <v>147</v>
      </c>
      <c r="AU197" s="16" t="s">
        <v>77</v>
      </c>
      <c r="AY197" s="16" t="s">
        <v>143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77</v>
      </c>
      <c r="BK197" s="226">
        <f>ROUND(I197*H197,2)</f>
        <v>0</v>
      </c>
      <c r="BL197" s="16" t="s">
        <v>97</v>
      </c>
      <c r="BM197" s="16" t="s">
        <v>811</v>
      </c>
    </row>
    <row r="198" spans="2:51" s="13" customFormat="1" ht="12">
      <c r="B198" s="244"/>
      <c r="C198" s="245"/>
      <c r="D198" s="234" t="s">
        <v>209</v>
      </c>
      <c r="E198" s="246" t="s">
        <v>1</v>
      </c>
      <c r="F198" s="247" t="s">
        <v>812</v>
      </c>
      <c r="G198" s="245"/>
      <c r="H198" s="246" t="s">
        <v>1</v>
      </c>
      <c r="I198" s="248"/>
      <c r="J198" s="245"/>
      <c r="K198" s="245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209</v>
      </c>
      <c r="AU198" s="253" t="s">
        <v>77</v>
      </c>
      <c r="AV198" s="13" t="s">
        <v>77</v>
      </c>
      <c r="AW198" s="13" t="s">
        <v>34</v>
      </c>
      <c r="AX198" s="13" t="s">
        <v>70</v>
      </c>
      <c r="AY198" s="253" t="s">
        <v>143</v>
      </c>
    </row>
    <row r="199" spans="2:51" s="12" customFormat="1" ht="12">
      <c r="B199" s="232"/>
      <c r="C199" s="233"/>
      <c r="D199" s="234" t="s">
        <v>209</v>
      </c>
      <c r="E199" s="235" t="s">
        <v>1</v>
      </c>
      <c r="F199" s="236" t="s">
        <v>813</v>
      </c>
      <c r="G199" s="233"/>
      <c r="H199" s="237">
        <v>3.6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209</v>
      </c>
      <c r="AU199" s="243" t="s">
        <v>77</v>
      </c>
      <c r="AV199" s="12" t="s">
        <v>79</v>
      </c>
      <c r="AW199" s="12" t="s">
        <v>34</v>
      </c>
      <c r="AX199" s="12" t="s">
        <v>70</v>
      </c>
      <c r="AY199" s="243" t="s">
        <v>143</v>
      </c>
    </row>
    <row r="200" spans="2:51" s="14" customFormat="1" ht="12">
      <c r="B200" s="254"/>
      <c r="C200" s="255"/>
      <c r="D200" s="234" t="s">
        <v>209</v>
      </c>
      <c r="E200" s="256" t="s">
        <v>1</v>
      </c>
      <c r="F200" s="257" t="s">
        <v>216</v>
      </c>
      <c r="G200" s="255"/>
      <c r="H200" s="258">
        <v>3.6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209</v>
      </c>
      <c r="AU200" s="264" t="s">
        <v>77</v>
      </c>
      <c r="AV200" s="14" t="s">
        <v>97</v>
      </c>
      <c r="AW200" s="14" t="s">
        <v>34</v>
      </c>
      <c r="AX200" s="14" t="s">
        <v>77</v>
      </c>
      <c r="AY200" s="264" t="s">
        <v>143</v>
      </c>
    </row>
    <row r="201" spans="2:65" s="1" customFormat="1" ht="16.5" customHeight="1">
      <c r="B201" s="37"/>
      <c r="C201" s="215" t="s">
        <v>70</v>
      </c>
      <c r="D201" s="215" t="s">
        <v>147</v>
      </c>
      <c r="E201" s="216" t="s">
        <v>814</v>
      </c>
      <c r="F201" s="217" t="s">
        <v>815</v>
      </c>
      <c r="G201" s="218" t="s">
        <v>150</v>
      </c>
      <c r="H201" s="219">
        <v>6</v>
      </c>
      <c r="I201" s="220"/>
      <c r="J201" s="221">
        <f>ROUND(I201*H201,2)</f>
        <v>0</v>
      </c>
      <c r="K201" s="217" t="s">
        <v>1</v>
      </c>
      <c r="L201" s="42"/>
      <c r="M201" s="222" t="s">
        <v>1</v>
      </c>
      <c r="N201" s="223" t="s">
        <v>41</v>
      </c>
      <c r="O201" s="78"/>
      <c r="P201" s="224">
        <f>O201*H201</f>
        <v>0</v>
      </c>
      <c r="Q201" s="224">
        <v>0.3409</v>
      </c>
      <c r="R201" s="224">
        <f>Q201*H201</f>
        <v>2.0454</v>
      </c>
      <c r="S201" s="224">
        <v>0</v>
      </c>
      <c r="T201" s="225">
        <f>S201*H201</f>
        <v>0</v>
      </c>
      <c r="AR201" s="16" t="s">
        <v>97</v>
      </c>
      <c r="AT201" s="16" t="s">
        <v>147</v>
      </c>
      <c r="AU201" s="16" t="s">
        <v>77</v>
      </c>
      <c r="AY201" s="16" t="s">
        <v>143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77</v>
      </c>
      <c r="BK201" s="226">
        <f>ROUND(I201*H201,2)</f>
        <v>0</v>
      </c>
      <c r="BL201" s="16" t="s">
        <v>97</v>
      </c>
      <c r="BM201" s="16" t="s">
        <v>816</v>
      </c>
    </row>
    <row r="202" spans="2:65" s="1" customFormat="1" ht="16.5" customHeight="1">
      <c r="B202" s="37"/>
      <c r="C202" s="215" t="s">
        <v>70</v>
      </c>
      <c r="D202" s="215" t="s">
        <v>147</v>
      </c>
      <c r="E202" s="216" t="s">
        <v>817</v>
      </c>
      <c r="F202" s="217" t="s">
        <v>818</v>
      </c>
      <c r="G202" s="218" t="s">
        <v>150</v>
      </c>
      <c r="H202" s="219">
        <v>6</v>
      </c>
      <c r="I202" s="220"/>
      <c r="J202" s="221">
        <f>ROUND(I202*H202,2)</f>
        <v>0</v>
      </c>
      <c r="K202" s="217" t="s">
        <v>1</v>
      </c>
      <c r="L202" s="42"/>
      <c r="M202" s="222" t="s">
        <v>1</v>
      </c>
      <c r="N202" s="223" t="s">
        <v>41</v>
      </c>
      <c r="O202" s="78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AR202" s="16" t="s">
        <v>97</v>
      </c>
      <c r="AT202" s="16" t="s">
        <v>147</v>
      </c>
      <c r="AU202" s="16" t="s">
        <v>77</v>
      </c>
      <c r="AY202" s="16" t="s">
        <v>143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6" t="s">
        <v>77</v>
      </c>
      <c r="BK202" s="226">
        <f>ROUND(I202*H202,2)</f>
        <v>0</v>
      </c>
      <c r="BL202" s="16" t="s">
        <v>97</v>
      </c>
      <c r="BM202" s="16" t="s">
        <v>819</v>
      </c>
    </row>
    <row r="203" spans="2:65" s="1" customFormat="1" ht="16.5" customHeight="1">
      <c r="B203" s="37"/>
      <c r="C203" s="215" t="s">
        <v>70</v>
      </c>
      <c r="D203" s="215" t="s">
        <v>147</v>
      </c>
      <c r="E203" s="216" t="s">
        <v>820</v>
      </c>
      <c r="F203" s="217" t="s">
        <v>821</v>
      </c>
      <c r="G203" s="218" t="s">
        <v>150</v>
      </c>
      <c r="H203" s="219">
        <v>6</v>
      </c>
      <c r="I203" s="220"/>
      <c r="J203" s="221">
        <f>ROUND(I203*H203,2)</f>
        <v>0</v>
      </c>
      <c r="K203" s="217" t="s">
        <v>1</v>
      </c>
      <c r="L203" s="42"/>
      <c r="M203" s="222" t="s">
        <v>1</v>
      </c>
      <c r="N203" s="223" t="s">
        <v>41</v>
      </c>
      <c r="O203" s="78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AR203" s="16" t="s">
        <v>97</v>
      </c>
      <c r="AT203" s="16" t="s">
        <v>147</v>
      </c>
      <c r="AU203" s="16" t="s">
        <v>77</v>
      </c>
      <c r="AY203" s="16" t="s">
        <v>143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77</v>
      </c>
      <c r="BK203" s="226">
        <f>ROUND(I203*H203,2)</f>
        <v>0</v>
      </c>
      <c r="BL203" s="16" t="s">
        <v>97</v>
      </c>
      <c r="BM203" s="16" t="s">
        <v>822</v>
      </c>
    </row>
    <row r="204" spans="2:65" s="1" customFormat="1" ht="16.5" customHeight="1">
      <c r="B204" s="37"/>
      <c r="C204" s="215" t="s">
        <v>70</v>
      </c>
      <c r="D204" s="215" t="s">
        <v>147</v>
      </c>
      <c r="E204" s="216" t="s">
        <v>823</v>
      </c>
      <c r="F204" s="217" t="s">
        <v>824</v>
      </c>
      <c r="G204" s="218" t="s">
        <v>150</v>
      </c>
      <c r="H204" s="219">
        <v>1</v>
      </c>
      <c r="I204" s="220"/>
      <c r="J204" s="221">
        <f>ROUND(I204*H204,2)</f>
        <v>0</v>
      </c>
      <c r="K204" s="217" t="s">
        <v>1</v>
      </c>
      <c r="L204" s="42"/>
      <c r="M204" s="222" t="s">
        <v>1</v>
      </c>
      <c r="N204" s="223" t="s">
        <v>41</v>
      </c>
      <c r="O204" s="78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AR204" s="16" t="s">
        <v>97</v>
      </c>
      <c r="AT204" s="16" t="s">
        <v>147</v>
      </c>
      <c r="AU204" s="16" t="s">
        <v>77</v>
      </c>
      <c r="AY204" s="16" t="s">
        <v>143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77</v>
      </c>
      <c r="BK204" s="226">
        <f>ROUND(I204*H204,2)</f>
        <v>0</v>
      </c>
      <c r="BL204" s="16" t="s">
        <v>97</v>
      </c>
      <c r="BM204" s="16" t="s">
        <v>825</v>
      </c>
    </row>
    <row r="205" spans="2:65" s="1" customFormat="1" ht="16.5" customHeight="1">
      <c r="B205" s="37"/>
      <c r="C205" s="215" t="s">
        <v>70</v>
      </c>
      <c r="D205" s="215" t="s">
        <v>147</v>
      </c>
      <c r="E205" s="216" t="s">
        <v>826</v>
      </c>
      <c r="F205" s="217" t="s">
        <v>827</v>
      </c>
      <c r="G205" s="218" t="s">
        <v>150</v>
      </c>
      <c r="H205" s="219">
        <v>5</v>
      </c>
      <c r="I205" s="220"/>
      <c r="J205" s="221">
        <f>ROUND(I205*H205,2)</f>
        <v>0</v>
      </c>
      <c r="K205" s="217" t="s">
        <v>1</v>
      </c>
      <c r="L205" s="42"/>
      <c r="M205" s="222" t="s">
        <v>1</v>
      </c>
      <c r="N205" s="223" t="s">
        <v>41</v>
      </c>
      <c r="O205" s="78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AR205" s="16" t="s">
        <v>97</v>
      </c>
      <c r="AT205" s="16" t="s">
        <v>147</v>
      </c>
      <c r="AU205" s="16" t="s">
        <v>77</v>
      </c>
      <c r="AY205" s="16" t="s">
        <v>143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6" t="s">
        <v>77</v>
      </c>
      <c r="BK205" s="226">
        <f>ROUND(I205*H205,2)</f>
        <v>0</v>
      </c>
      <c r="BL205" s="16" t="s">
        <v>97</v>
      </c>
      <c r="BM205" s="16" t="s">
        <v>828</v>
      </c>
    </row>
    <row r="206" spans="2:65" s="1" customFormat="1" ht="16.5" customHeight="1">
      <c r="B206" s="37"/>
      <c r="C206" s="215" t="s">
        <v>70</v>
      </c>
      <c r="D206" s="215" t="s">
        <v>147</v>
      </c>
      <c r="E206" s="216" t="s">
        <v>829</v>
      </c>
      <c r="F206" s="217" t="s">
        <v>830</v>
      </c>
      <c r="G206" s="218" t="s">
        <v>150</v>
      </c>
      <c r="H206" s="219">
        <v>6</v>
      </c>
      <c r="I206" s="220"/>
      <c r="J206" s="221">
        <f>ROUND(I206*H206,2)</f>
        <v>0</v>
      </c>
      <c r="K206" s="217" t="s">
        <v>1</v>
      </c>
      <c r="L206" s="42"/>
      <c r="M206" s="222" t="s">
        <v>1</v>
      </c>
      <c r="N206" s="223" t="s">
        <v>41</v>
      </c>
      <c r="O206" s="78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AR206" s="16" t="s">
        <v>97</v>
      </c>
      <c r="AT206" s="16" t="s">
        <v>147</v>
      </c>
      <c r="AU206" s="16" t="s">
        <v>77</v>
      </c>
      <c r="AY206" s="16" t="s">
        <v>143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6" t="s">
        <v>77</v>
      </c>
      <c r="BK206" s="226">
        <f>ROUND(I206*H206,2)</f>
        <v>0</v>
      </c>
      <c r="BL206" s="16" t="s">
        <v>97</v>
      </c>
      <c r="BM206" s="16" t="s">
        <v>831</v>
      </c>
    </row>
    <row r="207" spans="2:65" s="1" customFormat="1" ht="16.5" customHeight="1">
      <c r="B207" s="37"/>
      <c r="C207" s="215" t="s">
        <v>70</v>
      </c>
      <c r="D207" s="215" t="s">
        <v>147</v>
      </c>
      <c r="E207" s="216" t="s">
        <v>832</v>
      </c>
      <c r="F207" s="217" t="s">
        <v>833</v>
      </c>
      <c r="G207" s="218" t="s">
        <v>150</v>
      </c>
      <c r="H207" s="219">
        <v>6</v>
      </c>
      <c r="I207" s="220"/>
      <c r="J207" s="221">
        <f>ROUND(I207*H207,2)</f>
        <v>0</v>
      </c>
      <c r="K207" s="217" t="s">
        <v>1</v>
      </c>
      <c r="L207" s="42"/>
      <c r="M207" s="222" t="s">
        <v>1</v>
      </c>
      <c r="N207" s="223" t="s">
        <v>41</v>
      </c>
      <c r="O207" s="78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AR207" s="16" t="s">
        <v>97</v>
      </c>
      <c r="AT207" s="16" t="s">
        <v>147</v>
      </c>
      <c r="AU207" s="16" t="s">
        <v>77</v>
      </c>
      <c r="AY207" s="16" t="s">
        <v>143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6" t="s">
        <v>77</v>
      </c>
      <c r="BK207" s="226">
        <f>ROUND(I207*H207,2)</f>
        <v>0</v>
      </c>
      <c r="BL207" s="16" t="s">
        <v>97</v>
      </c>
      <c r="BM207" s="16" t="s">
        <v>834</v>
      </c>
    </row>
    <row r="208" spans="2:65" s="1" customFormat="1" ht="16.5" customHeight="1">
      <c r="B208" s="37"/>
      <c r="C208" s="215" t="s">
        <v>70</v>
      </c>
      <c r="D208" s="215" t="s">
        <v>147</v>
      </c>
      <c r="E208" s="216" t="s">
        <v>835</v>
      </c>
      <c r="F208" s="217" t="s">
        <v>836</v>
      </c>
      <c r="G208" s="218" t="s">
        <v>150</v>
      </c>
      <c r="H208" s="219">
        <v>6</v>
      </c>
      <c r="I208" s="220"/>
      <c r="J208" s="221">
        <f>ROUND(I208*H208,2)</f>
        <v>0</v>
      </c>
      <c r="K208" s="217" t="s">
        <v>1</v>
      </c>
      <c r="L208" s="42"/>
      <c r="M208" s="222" t="s">
        <v>1</v>
      </c>
      <c r="N208" s="223" t="s">
        <v>41</v>
      </c>
      <c r="O208" s="78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AR208" s="16" t="s">
        <v>97</v>
      </c>
      <c r="AT208" s="16" t="s">
        <v>147</v>
      </c>
      <c r="AU208" s="16" t="s">
        <v>77</v>
      </c>
      <c r="AY208" s="16" t="s">
        <v>143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77</v>
      </c>
      <c r="BK208" s="226">
        <f>ROUND(I208*H208,2)</f>
        <v>0</v>
      </c>
      <c r="BL208" s="16" t="s">
        <v>97</v>
      </c>
      <c r="BM208" s="16" t="s">
        <v>837</v>
      </c>
    </row>
    <row r="209" spans="2:65" s="1" customFormat="1" ht="16.5" customHeight="1">
      <c r="B209" s="37"/>
      <c r="C209" s="215" t="s">
        <v>70</v>
      </c>
      <c r="D209" s="215" t="s">
        <v>147</v>
      </c>
      <c r="E209" s="216" t="s">
        <v>838</v>
      </c>
      <c r="F209" s="217" t="s">
        <v>839</v>
      </c>
      <c r="G209" s="218" t="s">
        <v>150</v>
      </c>
      <c r="H209" s="219">
        <v>6</v>
      </c>
      <c r="I209" s="220"/>
      <c r="J209" s="221">
        <f>ROUND(I209*H209,2)</f>
        <v>0</v>
      </c>
      <c r="K209" s="217" t="s">
        <v>1</v>
      </c>
      <c r="L209" s="42"/>
      <c r="M209" s="222" t="s">
        <v>1</v>
      </c>
      <c r="N209" s="223" t="s">
        <v>41</v>
      </c>
      <c r="O209" s="78"/>
      <c r="P209" s="224">
        <f>O209*H209</f>
        <v>0</v>
      </c>
      <c r="Q209" s="224">
        <v>0.217338</v>
      </c>
      <c r="R209" s="224">
        <f>Q209*H209</f>
        <v>1.304028</v>
      </c>
      <c r="S209" s="224">
        <v>0</v>
      </c>
      <c r="T209" s="225">
        <f>S209*H209</f>
        <v>0</v>
      </c>
      <c r="AR209" s="16" t="s">
        <v>97</v>
      </c>
      <c r="AT209" s="16" t="s">
        <v>147</v>
      </c>
      <c r="AU209" s="16" t="s">
        <v>77</v>
      </c>
      <c r="AY209" s="16" t="s">
        <v>143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6" t="s">
        <v>77</v>
      </c>
      <c r="BK209" s="226">
        <f>ROUND(I209*H209,2)</f>
        <v>0</v>
      </c>
      <c r="BL209" s="16" t="s">
        <v>97</v>
      </c>
      <c r="BM209" s="16" t="s">
        <v>840</v>
      </c>
    </row>
    <row r="210" spans="2:65" s="1" customFormat="1" ht="16.5" customHeight="1">
      <c r="B210" s="37"/>
      <c r="C210" s="215" t="s">
        <v>70</v>
      </c>
      <c r="D210" s="215" t="s">
        <v>147</v>
      </c>
      <c r="E210" s="216" t="s">
        <v>841</v>
      </c>
      <c r="F210" s="217" t="s">
        <v>842</v>
      </c>
      <c r="G210" s="218" t="s">
        <v>150</v>
      </c>
      <c r="H210" s="219">
        <v>6</v>
      </c>
      <c r="I210" s="220"/>
      <c r="J210" s="221">
        <f>ROUND(I210*H210,2)</f>
        <v>0</v>
      </c>
      <c r="K210" s="217" t="s">
        <v>1</v>
      </c>
      <c r="L210" s="42"/>
      <c r="M210" s="222" t="s">
        <v>1</v>
      </c>
      <c r="N210" s="223" t="s">
        <v>41</v>
      </c>
      <c r="O210" s="78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AR210" s="16" t="s">
        <v>97</v>
      </c>
      <c r="AT210" s="16" t="s">
        <v>147</v>
      </c>
      <c r="AU210" s="16" t="s">
        <v>77</v>
      </c>
      <c r="AY210" s="16" t="s">
        <v>143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6" t="s">
        <v>77</v>
      </c>
      <c r="BK210" s="226">
        <f>ROUND(I210*H210,2)</f>
        <v>0</v>
      </c>
      <c r="BL210" s="16" t="s">
        <v>97</v>
      </c>
      <c r="BM210" s="16" t="s">
        <v>843</v>
      </c>
    </row>
    <row r="211" spans="2:65" s="1" customFormat="1" ht="16.5" customHeight="1">
      <c r="B211" s="37"/>
      <c r="C211" s="215" t="s">
        <v>70</v>
      </c>
      <c r="D211" s="215" t="s">
        <v>147</v>
      </c>
      <c r="E211" s="216" t="s">
        <v>844</v>
      </c>
      <c r="F211" s="217" t="s">
        <v>845</v>
      </c>
      <c r="G211" s="218" t="s">
        <v>150</v>
      </c>
      <c r="H211" s="219">
        <v>6</v>
      </c>
      <c r="I211" s="220"/>
      <c r="J211" s="221">
        <f>ROUND(I211*H211,2)</f>
        <v>0</v>
      </c>
      <c r="K211" s="217" t="s">
        <v>1</v>
      </c>
      <c r="L211" s="42"/>
      <c r="M211" s="222" t="s">
        <v>1</v>
      </c>
      <c r="N211" s="223" t="s">
        <v>41</v>
      </c>
      <c r="O211" s="78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AR211" s="16" t="s">
        <v>97</v>
      </c>
      <c r="AT211" s="16" t="s">
        <v>147</v>
      </c>
      <c r="AU211" s="16" t="s">
        <v>77</v>
      </c>
      <c r="AY211" s="16" t="s">
        <v>143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6" t="s">
        <v>77</v>
      </c>
      <c r="BK211" s="226">
        <f>ROUND(I211*H211,2)</f>
        <v>0</v>
      </c>
      <c r="BL211" s="16" t="s">
        <v>97</v>
      </c>
      <c r="BM211" s="16" t="s">
        <v>846</v>
      </c>
    </row>
    <row r="212" spans="2:65" s="1" customFormat="1" ht="16.5" customHeight="1">
      <c r="B212" s="37"/>
      <c r="C212" s="215" t="s">
        <v>70</v>
      </c>
      <c r="D212" s="215" t="s">
        <v>147</v>
      </c>
      <c r="E212" s="216" t="s">
        <v>847</v>
      </c>
      <c r="F212" s="217" t="s">
        <v>848</v>
      </c>
      <c r="G212" s="218" t="s">
        <v>150</v>
      </c>
      <c r="H212" s="219">
        <v>10</v>
      </c>
      <c r="I212" s="220"/>
      <c r="J212" s="221">
        <f>ROUND(I212*H212,2)</f>
        <v>0</v>
      </c>
      <c r="K212" s="217" t="s">
        <v>1</v>
      </c>
      <c r="L212" s="42"/>
      <c r="M212" s="222" t="s">
        <v>1</v>
      </c>
      <c r="N212" s="223" t="s">
        <v>41</v>
      </c>
      <c r="O212" s="78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AR212" s="16" t="s">
        <v>97</v>
      </c>
      <c r="AT212" s="16" t="s">
        <v>147</v>
      </c>
      <c r="AU212" s="16" t="s">
        <v>77</v>
      </c>
      <c r="AY212" s="16" t="s">
        <v>143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77</v>
      </c>
      <c r="BK212" s="226">
        <f>ROUND(I212*H212,2)</f>
        <v>0</v>
      </c>
      <c r="BL212" s="16" t="s">
        <v>97</v>
      </c>
      <c r="BM212" s="16" t="s">
        <v>849</v>
      </c>
    </row>
    <row r="213" spans="2:65" s="1" customFormat="1" ht="16.5" customHeight="1">
      <c r="B213" s="37"/>
      <c r="C213" s="215" t="s">
        <v>70</v>
      </c>
      <c r="D213" s="215" t="s">
        <v>147</v>
      </c>
      <c r="E213" s="216" t="s">
        <v>850</v>
      </c>
      <c r="F213" s="217" t="s">
        <v>851</v>
      </c>
      <c r="G213" s="218" t="s">
        <v>297</v>
      </c>
      <c r="H213" s="219">
        <v>150</v>
      </c>
      <c r="I213" s="220"/>
      <c r="J213" s="221">
        <f>ROUND(I213*H213,2)</f>
        <v>0</v>
      </c>
      <c r="K213" s="217" t="s">
        <v>1</v>
      </c>
      <c r="L213" s="42"/>
      <c r="M213" s="222" t="s">
        <v>1</v>
      </c>
      <c r="N213" s="223" t="s">
        <v>41</v>
      </c>
      <c r="O213" s="78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AR213" s="16" t="s">
        <v>97</v>
      </c>
      <c r="AT213" s="16" t="s">
        <v>147</v>
      </c>
      <c r="AU213" s="16" t="s">
        <v>77</v>
      </c>
      <c r="AY213" s="16" t="s">
        <v>143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6" t="s">
        <v>77</v>
      </c>
      <c r="BK213" s="226">
        <f>ROUND(I213*H213,2)</f>
        <v>0</v>
      </c>
      <c r="BL213" s="16" t="s">
        <v>97</v>
      </c>
      <c r="BM213" s="16" t="s">
        <v>852</v>
      </c>
    </row>
    <row r="214" spans="2:65" s="1" customFormat="1" ht="16.5" customHeight="1">
      <c r="B214" s="37"/>
      <c r="C214" s="215" t="s">
        <v>70</v>
      </c>
      <c r="D214" s="215" t="s">
        <v>147</v>
      </c>
      <c r="E214" s="216" t="s">
        <v>853</v>
      </c>
      <c r="F214" s="217" t="s">
        <v>854</v>
      </c>
      <c r="G214" s="218" t="s">
        <v>297</v>
      </c>
      <c r="H214" s="219">
        <v>10</v>
      </c>
      <c r="I214" s="220"/>
      <c r="J214" s="221">
        <f>ROUND(I214*H214,2)</f>
        <v>0</v>
      </c>
      <c r="K214" s="217" t="s">
        <v>1</v>
      </c>
      <c r="L214" s="42"/>
      <c r="M214" s="222" t="s">
        <v>1</v>
      </c>
      <c r="N214" s="223" t="s">
        <v>41</v>
      </c>
      <c r="O214" s="78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AR214" s="16" t="s">
        <v>97</v>
      </c>
      <c r="AT214" s="16" t="s">
        <v>147</v>
      </c>
      <c r="AU214" s="16" t="s">
        <v>77</v>
      </c>
      <c r="AY214" s="16" t="s">
        <v>143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6" t="s">
        <v>77</v>
      </c>
      <c r="BK214" s="226">
        <f>ROUND(I214*H214,2)</f>
        <v>0</v>
      </c>
      <c r="BL214" s="16" t="s">
        <v>97</v>
      </c>
      <c r="BM214" s="16" t="s">
        <v>855</v>
      </c>
    </row>
    <row r="215" spans="2:65" s="1" customFormat="1" ht="16.5" customHeight="1">
      <c r="B215" s="37"/>
      <c r="C215" s="215" t="s">
        <v>70</v>
      </c>
      <c r="D215" s="215" t="s">
        <v>147</v>
      </c>
      <c r="E215" s="216" t="s">
        <v>856</v>
      </c>
      <c r="F215" s="217" t="s">
        <v>857</v>
      </c>
      <c r="G215" s="218" t="s">
        <v>297</v>
      </c>
      <c r="H215" s="219">
        <v>5</v>
      </c>
      <c r="I215" s="220"/>
      <c r="J215" s="221">
        <f>ROUND(I215*H215,2)</f>
        <v>0</v>
      </c>
      <c r="K215" s="217" t="s">
        <v>1</v>
      </c>
      <c r="L215" s="42"/>
      <c r="M215" s="222" t="s">
        <v>1</v>
      </c>
      <c r="N215" s="223" t="s">
        <v>41</v>
      </c>
      <c r="O215" s="78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AR215" s="16" t="s">
        <v>97</v>
      </c>
      <c r="AT215" s="16" t="s">
        <v>147</v>
      </c>
      <c r="AU215" s="16" t="s">
        <v>77</v>
      </c>
      <c r="AY215" s="16" t="s">
        <v>143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6" t="s">
        <v>77</v>
      </c>
      <c r="BK215" s="226">
        <f>ROUND(I215*H215,2)</f>
        <v>0</v>
      </c>
      <c r="BL215" s="16" t="s">
        <v>97</v>
      </c>
      <c r="BM215" s="16" t="s">
        <v>858</v>
      </c>
    </row>
    <row r="216" spans="2:63" s="11" customFormat="1" ht="25.9" customHeight="1">
      <c r="B216" s="199"/>
      <c r="C216" s="200"/>
      <c r="D216" s="201" t="s">
        <v>69</v>
      </c>
      <c r="E216" s="202" t="s">
        <v>859</v>
      </c>
      <c r="F216" s="202" t="s">
        <v>860</v>
      </c>
      <c r="G216" s="200"/>
      <c r="H216" s="200"/>
      <c r="I216" s="203"/>
      <c r="J216" s="204">
        <f>BK216</f>
        <v>0</v>
      </c>
      <c r="K216" s="200"/>
      <c r="L216" s="205"/>
      <c r="M216" s="206"/>
      <c r="N216" s="207"/>
      <c r="O216" s="207"/>
      <c r="P216" s="208">
        <f>SUM(P217:P222)</f>
        <v>0</v>
      </c>
      <c r="Q216" s="207"/>
      <c r="R216" s="208">
        <f>SUM(R217:R222)</f>
        <v>0</v>
      </c>
      <c r="S216" s="207"/>
      <c r="T216" s="209">
        <f>SUM(T217:T222)</f>
        <v>0</v>
      </c>
      <c r="AR216" s="210" t="s">
        <v>77</v>
      </c>
      <c r="AT216" s="211" t="s">
        <v>69</v>
      </c>
      <c r="AU216" s="211" t="s">
        <v>70</v>
      </c>
      <c r="AY216" s="210" t="s">
        <v>143</v>
      </c>
      <c r="BK216" s="212">
        <f>SUM(BK217:BK222)</f>
        <v>0</v>
      </c>
    </row>
    <row r="217" spans="2:65" s="1" customFormat="1" ht="16.5" customHeight="1">
      <c r="B217" s="37"/>
      <c r="C217" s="215" t="s">
        <v>70</v>
      </c>
      <c r="D217" s="215" t="s">
        <v>147</v>
      </c>
      <c r="E217" s="216" t="s">
        <v>861</v>
      </c>
      <c r="F217" s="217" t="s">
        <v>862</v>
      </c>
      <c r="G217" s="218" t="s">
        <v>236</v>
      </c>
      <c r="H217" s="219">
        <v>36</v>
      </c>
      <c r="I217" s="220"/>
      <c r="J217" s="221">
        <f>ROUND(I217*H217,2)</f>
        <v>0</v>
      </c>
      <c r="K217" s="217" t="s">
        <v>1</v>
      </c>
      <c r="L217" s="42"/>
      <c r="M217" s="222" t="s">
        <v>1</v>
      </c>
      <c r="N217" s="223" t="s">
        <v>41</v>
      </c>
      <c r="O217" s="78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AR217" s="16" t="s">
        <v>97</v>
      </c>
      <c r="AT217" s="16" t="s">
        <v>147</v>
      </c>
      <c r="AU217" s="16" t="s">
        <v>77</v>
      </c>
      <c r="AY217" s="16" t="s">
        <v>143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6" t="s">
        <v>77</v>
      </c>
      <c r="BK217" s="226">
        <f>ROUND(I217*H217,2)</f>
        <v>0</v>
      </c>
      <c r="BL217" s="16" t="s">
        <v>97</v>
      </c>
      <c r="BM217" s="16" t="s">
        <v>863</v>
      </c>
    </row>
    <row r="218" spans="2:51" s="13" customFormat="1" ht="12">
      <c r="B218" s="244"/>
      <c r="C218" s="245"/>
      <c r="D218" s="234" t="s">
        <v>209</v>
      </c>
      <c r="E218" s="246" t="s">
        <v>1</v>
      </c>
      <c r="F218" s="247" t="s">
        <v>864</v>
      </c>
      <c r="G218" s="245"/>
      <c r="H218" s="246" t="s">
        <v>1</v>
      </c>
      <c r="I218" s="248"/>
      <c r="J218" s="245"/>
      <c r="K218" s="245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209</v>
      </c>
      <c r="AU218" s="253" t="s">
        <v>77</v>
      </c>
      <c r="AV218" s="13" t="s">
        <v>77</v>
      </c>
      <c r="AW218" s="13" t="s">
        <v>34</v>
      </c>
      <c r="AX218" s="13" t="s">
        <v>70</v>
      </c>
      <c r="AY218" s="253" t="s">
        <v>143</v>
      </c>
    </row>
    <row r="219" spans="2:51" s="12" customFormat="1" ht="12">
      <c r="B219" s="232"/>
      <c r="C219" s="233"/>
      <c r="D219" s="234" t="s">
        <v>209</v>
      </c>
      <c r="E219" s="235" t="s">
        <v>1</v>
      </c>
      <c r="F219" s="236" t="s">
        <v>88</v>
      </c>
      <c r="G219" s="233"/>
      <c r="H219" s="237">
        <v>36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209</v>
      </c>
      <c r="AU219" s="243" t="s">
        <v>77</v>
      </c>
      <c r="AV219" s="12" t="s">
        <v>79</v>
      </c>
      <c r="AW219" s="12" t="s">
        <v>34</v>
      </c>
      <c r="AX219" s="12" t="s">
        <v>70</v>
      </c>
      <c r="AY219" s="243" t="s">
        <v>143</v>
      </c>
    </row>
    <row r="220" spans="2:51" s="14" customFormat="1" ht="12">
      <c r="B220" s="254"/>
      <c r="C220" s="255"/>
      <c r="D220" s="234" t="s">
        <v>209</v>
      </c>
      <c r="E220" s="256" t="s">
        <v>1</v>
      </c>
      <c r="F220" s="257" t="s">
        <v>216</v>
      </c>
      <c r="G220" s="255"/>
      <c r="H220" s="258">
        <v>36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209</v>
      </c>
      <c r="AU220" s="264" t="s">
        <v>77</v>
      </c>
      <c r="AV220" s="14" t="s">
        <v>97</v>
      </c>
      <c r="AW220" s="14" t="s">
        <v>34</v>
      </c>
      <c r="AX220" s="14" t="s">
        <v>77</v>
      </c>
      <c r="AY220" s="264" t="s">
        <v>143</v>
      </c>
    </row>
    <row r="221" spans="2:65" s="1" customFormat="1" ht="16.5" customHeight="1">
      <c r="B221" s="37"/>
      <c r="C221" s="215" t="s">
        <v>70</v>
      </c>
      <c r="D221" s="215" t="s">
        <v>147</v>
      </c>
      <c r="E221" s="216" t="s">
        <v>865</v>
      </c>
      <c r="F221" s="217" t="s">
        <v>866</v>
      </c>
      <c r="G221" s="218" t="s">
        <v>150</v>
      </c>
      <c r="H221" s="219">
        <v>10</v>
      </c>
      <c r="I221" s="220"/>
      <c r="J221" s="221">
        <f>ROUND(I221*H221,2)</f>
        <v>0</v>
      </c>
      <c r="K221" s="217" t="s">
        <v>1</v>
      </c>
      <c r="L221" s="42"/>
      <c r="M221" s="222" t="s">
        <v>1</v>
      </c>
      <c r="N221" s="223" t="s">
        <v>41</v>
      </c>
      <c r="O221" s="78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AR221" s="16" t="s">
        <v>97</v>
      </c>
      <c r="AT221" s="16" t="s">
        <v>147</v>
      </c>
      <c r="AU221" s="16" t="s">
        <v>77</v>
      </c>
      <c r="AY221" s="16" t="s">
        <v>143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6" t="s">
        <v>77</v>
      </c>
      <c r="BK221" s="226">
        <f>ROUND(I221*H221,2)</f>
        <v>0</v>
      </c>
      <c r="BL221" s="16" t="s">
        <v>97</v>
      </c>
      <c r="BM221" s="16" t="s">
        <v>867</v>
      </c>
    </row>
    <row r="222" spans="2:65" s="1" customFormat="1" ht="16.5" customHeight="1">
      <c r="B222" s="37"/>
      <c r="C222" s="215" t="s">
        <v>70</v>
      </c>
      <c r="D222" s="215" t="s">
        <v>147</v>
      </c>
      <c r="E222" s="216" t="s">
        <v>868</v>
      </c>
      <c r="F222" s="217" t="s">
        <v>869</v>
      </c>
      <c r="G222" s="218" t="s">
        <v>870</v>
      </c>
      <c r="H222" s="219">
        <v>2</v>
      </c>
      <c r="I222" s="220"/>
      <c r="J222" s="221">
        <f>ROUND(I222*H222,2)</f>
        <v>0</v>
      </c>
      <c r="K222" s="217" t="s">
        <v>1</v>
      </c>
      <c r="L222" s="42"/>
      <c r="M222" s="222" t="s">
        <v>1</v>
      </c>
      <c r="N222" s="223" t="s">
        <v>41</v>
      </c>
      <c r="O222" s="78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AR222" s="16" t="s">
        <v>97</v>
      </c>
      <c r="AT222" s="16" t="s">
        <v>147</v>
      </c>
      <c r="AU222" s="16" t="s">
        <v>77</v>
      </c>
      <c r="AY222" s="16" t="s">
        <v>143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77</v>
      </c>
      <c r="BK222" s="226">
        <f>ROUND(I222*H222,2)</f>
        <v>0</v>
      </c>
      <c r="BL222" s="16" t="s">
        <v>97</v>
      </c>
      <c r="BM222" s="16" t="s">
        <v>871</v>
      </c>
    </row>
    <row r="223" spans="2:63" s="11" customFormat="1" ht="25.9" customHeight="1">
      <c r="B223" s="199"/>
      <c r="C223" s="200"/>
      <c r="D223" s="201" t="s">
        <v>69</v>
      </c>
      <c r="E223" s="202" t="s">
        <v>872</v>
      </c>
      <c r="F223" s="202" t="s">
        <v>873</v>
      </c>
      <c r="G223" s="200"/>
      <c r="H223" s="200"/>
      <c r="I223" s="203"/>
      <c r="J223" s="204">
        <f>BK223</f>
        <v>0</v>
      </c>
      <c r="K223" s="200"/>
      <c r="L223" s="205"/>
      <c r="M223" s="206"/>
      <c r="N223" s="207"/>
      <c r="O223" s="207"/>
      <c r="P223" s="208">
        <f>SUM(P224:P229)</f>
        <v>0</v>
      </c>
      <c r="Q223" s="207"/>
      <c r="R223" s="208">
        <f>SUM(R224:R229)</f>
        <v>0</v>
      </c>
      <c r="S223" s="207"/>
      <c r="T223" s="209">
        <f>SUM(T224:T229)</f>
        <v>0</v>
      </c>
      <c r="AR223" s="210" t="s">
        <v>77</v>
      </c>
      <c r="AT223" s="211" t="s">
        <v>69</v>
      </c>
      <c r="AU223" s="211" t="s">
        <v>70</v>
      </c>
      <c r="AY223" s="210" t="s">
        <v>143</v>
      </c>
      <c r="BK223" s="212">
        <f>SUM(BK224:BK229)</f>
        <v>0</v>
      </c>
    </row>
    <row r="224" spans="2:65" s="1" customFormat="1" ht="16.5" customHeight="1">
      <c r="B224" s="37"/>
      <c r="C224" s="215" t="s">
        <v>70</v>
      </c>
      <c r="D224" s="215" t="s">
        <v>147</v>
      </c>
      <c r="E224" s="216" t="s">
        <v>874</v>
      </c>
      <c r="F224" s="217" t="s">
        <v>875</v>
      </c>
      <c r="G224" s="218" t="s">
        <v>285</v>
      </c>
      <c r="H224" s="219">
        <v>10.84</v>
      </c>
      <c r="I224" s="220"/>
      <c r="J224" s="221">
        <f>ROUND(I224*H224,2)</f>
        <v>0</v>
      </c>
      <c r="K224" s="217" t="s">
        <v>1</v>
      </c>
      <c r="L224" s="42"/>
      <c r="M224" s="222" t="s">
        <v>1</v>
      </c>
      <c r="N224" s="223" t="s">
        <v>41</v>
      </c>
      <c r="O224" s="78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AR224" s="16" t="s">
        <v>97</v>
      </c>
      <c r="AT224" s="16" t="s">
        <v>147</v>
      </c>
      <c r="AU224" s="16" t="s">
        <v>77</v>
      </c>
      <c r="AY224" s="16" t="s">
        <v>143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6" t="s">
        <v>77</v>
      </c>
      <c r="BK224" s="226">
        <f>ROUND(I224*H224,2)</f>
        <v>0</v>
      </c>
      <c r="BL224" s="16" t="s">
        <v>97</v>
      </c>
      <c r="BM224" s="16" t="s">
        <v>876</v>
      </c>
    </row>
    <row r="225" spans="2:65" s="1" customFormat="1" ht="16.5" customHeight="1">
      <c r="B225" s="37"/>
      <c r="C225" s="215" t="s">
        <v>70</v>
      </c>
      <c r="D225" s="215" t="s">
        <v>147</v>
      </c>
      <c r="E225" s="216" t="s">
        <v>877</v>
      </c>
      <c r="F225" s="217" t="s">
        <v>878</v>
      </c>
      <c r="G225" s="218" t="s">
        <v>285</v>
      </c>
      <c r="H225" s="219">
        <v>75.88</v>
      </c>
      <c r="I225" s="220"/>
      <c r="J225" s="221">
        <f>ROUND(I225*H225,2)</f>
        <v>0</v>
      </c>
      <c r="K225" s="217" t="s">
        <v>1</v>
      </c>
      <c r="L225" s="42"/>
      <c r="M225" s="222" t="s">
        <v>1</v>
      </c>
      <c r="N225" s="223" t="s">
        <v>41</v>
      </c>
      <c r="O225" s="78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AR225" s="16" t="s">
        <v>97</v>
      </c>
      <c r="AT225" s="16" t="s">
        <v>147</v>
      </c>
      <c r="AU225" s="16" t="s">
        <v>77</v>
      </c>
      <c r="AY225" s="16" t="s">
        <v>143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6" t="s">
        <v>77</v>
      </c>
      <c r="BK225" s="226">
        <f>ROUND(I225*H225,2)</f>
        <v>0</v>
      </c>
      <c r="BL225" s="16" t="s">
        <v>97</v>
      </c>
      <c r="BM225" s="16" t="s">
        <v>879</v>
      </c>
    </row>
    <row r="226" spans="2:65" s="1" customFormat="1" ht="16.5" customHeight="1">
      <c r="B226" s="37"/>
      <c r="C226" s="215" t="s">
        <v>70</v>
      </c>
      <c r="D226" s="215" t="s">
        <v>147</v>
      </c>
      <c r="E226" s="216" t="s">
        <v>880</v>
      </c>
      <c r="F226" s="217" t="s">
        <v>881</v>
      </c>
      <c r="G226" s="218" t="s">
        <v>285</v>
      </c>
      <c r="H226" s="219">
        <v>10.84</v>
      </c>
      <c r="I226" s="220"/>
      <c r="J226" s="221">
        <f>ROUND(I226*H226,2)</f>
        <v>0</v>
      </c>
      <c r="K226" s="217" t="s">
        <v>1</v>
      </c>
      <c r="L226" s="42"/>
      <c r="M226" s="222" t="s">
        <v>1</v>
      </c>
      <c r="N226" s="223" t="s">
        <v>41</v>
      </c>
      <c r="O226" s="78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AR226" s="16" t="s">
        <v>97</v>
      </c>
      <c r="AT226" s="16" t="s">
        <v>147</v>
      </c>
      <c r="AU226" s="16" t="s">
        <v>77</v>
      </c>
      <c r="AY226" s="16" t="s">
        <v>143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6" t="s">
        <v>77</v>
      </c>
      <c r="BK226" s="226">
        <f>ROUND(I226*H226,2)</f>
        <v>0</v>
      </c>
      <c r="BL226" s="16" t="s">
        <v>97</v>
      </c>
      <c r="BM226" s="16" t="s">
        <v>882</v>
      </c>
    </row>
    <row r="227" spans="2:65" s="1" customFormat="1" ht="16.5" customHeight="1">
      <c r="B227" s="37"/>
      <c r="C227" s="215" t="s">
        <v>70</v>
      </c>
      <c r="D227" s="215" t="s">
        <v>147</v>
      </c>
      <c r="E227" s="216" t="s">
        <v>560</v>
      </c>
      <c r="F227" s="217" t="s">
        <v>883</v>
      </c>
      <c r="G227" s="218" t="s">
        <v>285</v>
      </c>
      <c r="H227" s="219">
        <v>10.84</v>
      </c>
      <c r="I227" s="220"/>
      <c r="J227" s="221">
        <f>ROUND(I227*H227,2)</f>
        <v>0</v>
      </c>
      <c r="K227" s="217" t="s">
        <v>1</v>
      </c>
      <c r="L227" s="42"/>
      <c r="M227" s="222" t="s">
        <v>1</v>
      </c>
      <c r="N227" s="223" t="s">
        <v>41</v>
      </c>
      <c r="O227" s="78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AR227" s="16" t="s">
        <v>97</v>
      </c>
      <c r="AT227" s="16" t="s">
        <v>147</v>
      </c>
      <c r="AU227" s="16" t="s">
        <v>77</v>
      </c>
      <c r="AY227" s="16" t="s">
        <v>143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6" t="s">
        <v>77</v>
      </c>
      <c r="BK227" s="226">
        <f>ROUND(I227*H227,2)</f>
        <v>0</v>
      </c>
      <c r="BL227" s="16" t="s">
        <v>97</v>
      </c>
      <c r="BM227" s="16" t="s">
        <v>884</v>
      </c>
    </row>
    <row r="228" spans="2:65" s="1" customFormat="1" ht="16.5" customHeight="1">
      <c r="B228" s="37"/>
      <c r="C228" s="215" t="s">
        <v>70</v>
      </c>
      <c r="D228" s="215" t="s">
        <v>147</v>
      </c>
      <c r="E228" s="216" t="s">
        <v>885</v>
      </c>
      <c r="F228" s="217" t="s">
        <v>886</v>
      </c>
      <c r="G228" s="218" t="s">
        <v>285</v>
      </c>
      <c r="H228" s="219">
        <v>36.022</v>
      </c>
      <c r="I228" s="220"/>
      <c r="J228" s="221">
        <f>ROUND(I228*H228,2)</f>
        <v>0</v>
      </c>
      <c r="K228" s="217" t="s">
        <v>1</v>
      </c>
      <c r="L228" s="42"/>
      <c r="M228" s="222" t="s">
        <v>1</v>
      </c>
      <c r="N228" s="223" t="s">
        <v>41</v>
      </c>
      <c r="O228" s="78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AR228" s="16" t="s">
        <v>97</v>
      </c>
      <c r="AT228" s="16" t="s">
        <v>147</v>
      </c>
      <c r="AU228" s="16" t="s">
        <v>77</v>
      </c>
      <c r="AY228" s="16" t="s">
        <v>143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6" t="s">
        <v>77</v>
      </c>
      <c r="BK228" s="226">
        <f>ROUND(I228*H228,2)</f>
        <v>0</v>
      </c>
      <c r="BL228" s="16" t="s">
        <v>97</v>
      </c>
      <c r="BM228" s="16" t="s">
        <v>887</v>
      </c>
    </row>
    <row r="229" spans="2:65" s="1" customFormat="1" ht="16.5" customHeight="1">
      <c r="B229" s="37"/>
      <c r="C229" s="215" t="s">
        <v>70</v>
      </c>
      <c r="D229" s="215" t="s">
        <v>147</v>
      </c>
      <c r="E229" s="216" t="s">
        <v>888</v>
      </c>
      <c r="F229" s="217" t="s">
        <v>889</v>
      </c>
      <c r="G229" s="218" t="s">
        <v>870</v>
      </c>
      <c r="H229" s="219">
        <v>1</v>
      </c>
      <c r="I229" s="220"/>
      <c r="J229" s="221">
        <f>ROUND(I229*H229,2)</f>
        <v>0</v>
      </c>
      <c r="K229" s="217" t="s">
        <v>1</v>
      </c>
      <c r="L229" s="42"/>
      <c r="M229" s="227" t="s">
        <v>1</v>
      </c>
      <c r="N229" s="228" t="s">
        <v>41</v>
      </c>
      <c r="O229" s="229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16" t="s">
        <v>97</v>
      </c>
      <c r="AT229" s="16" t="s">
        <v>147</v>
      </c>
      <c r="AU229" s="16" t="s">
        <v>77</v>
      </c>
      <c r="AY229" s="16" t="s">
        <v>143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6" t="s">
        <v>77</v>
      </c>
      <c r="BK229" s="226">
        <f>ROUND(I229*H229,2)</f>
        <v>0</v>
      </c>
      <c r="BL229" s="16" t="s">
        <v>97</v>
      </c>
      <c r="BM229" s="16" t="s">
        <v>890</v>
      </c>
    </row>
    <row r="230" spans="2:12" s="1" customFormat="1" ht="6.95" customHeight="1">
      <c r="B230" s="56"/>
      <c r="C230" s="57"/>
      <c r="D230" s="57"/>
      <c r="E230" s="57"/>
      <c r="F230" s="57"/>
      <c r="G230" s="57"/>
      <c r="H230" s="57"/>
      <c r="I230" s="166"/>
      <c r="J230" s="57"/>
      <c r="K230" s="57"/>
      <c r="L230" s="42"/>
    </row>
  </sheetData>
  <sheetProtection password="CC35" sheet="1" objects="1" scenarios="1" formatColumns="0" formatRows="0" autoFilter="0"/>
  <autoFilter ref="C89:K2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117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891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892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ROUND(J87,2)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ROUND((SUM(BE87:BE157)),2)</f>
        <v>0</v>
      </c>
      <c r="I35" s="155">
        <v>0.21</v>
      </c>
      <c r="J35" s="154">
        <f>ROUND(((SUM(BE87:BE157))*I35),2)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ROUND((SUM(BF87:BF157)),2)</f>
        <v>0</v>
      </c>
      <c r="I36" s="155">
        <v>0.15</v>
      </c>
      <c r="J36" s="154">
        <f>ROUND(((SUM(BF87:BF157))*I36),2)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ROUND((SUM(BG87:BG157)),2)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ROUND((SUM(BH87:BH157)),2)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ROUND((SUM(BI87:BI157)),2)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117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38 - SO 431 - Objekty veřejného osvětlení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Elvost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J87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196</v>
      </c>
      <c r="E64" s="179"/>
      <c r="F64" s="179"/>
      <c r="G64" s="179"/>
      <c r="H64" s="179"/>
      <c r="I64" s="180"/>
      <c r="J64" s="181">
        <f>J88</f>
        <v>0</v>
      </c>
      <c r="K64" s="177"/>
      <c r="L64" s="182"/>
    </row>
    <row r="65" spans="2:12" s="9" customFormat="1" ht="19.9" customHeight="1">
      <c r="B65" s="183"/>
      <c r="C65" s="121"/>
      <c r="D65" s="184" t="s">
        <v>197</v>
      </c>
      <c r="E65" s="185"/>
      <c r="F65" s="185"/>
      <c r="G65" s="185"/>
      <c r="H65" s="185"/>
      <c r="I65" s="186"/>
      <c r="J65" s="187">
        <f>J89</f>
        <v>0</v>
      </c>
      <c r="K65" s="121"/>
      <c r="L65" s="188"/>
    </row>
    <row r="66" spans="2:12" s="1" customFormat="1" ht="21.8" customHeight="1">
      <c r="B66" s="37"/>
      <c r="C66" s="38"/>
      <c r="D66" s="38"/>
      <c r="E66" s="38"/>
      <c r="F66" s="38"/>
      <c r="G66" s="38"/>
      <c r="H66" s="38"/>
      <c r="I66" s="142"/>
      <c r="J66" s="38"/>
      <c r="K66" s="38"/>
      <c r="L66" s="42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66"/>
      <c r="J67" s="57"/>
      <c r="K67" s="57"/>
      <c r="L67" s="42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9"/>
      <c r="J71" s="59"/>
      <c r="K71" s="59"/>
      <c r="L71" s="42"/>
    </row>
    <row r="72" spans="2:12" s="1" customFormat="1" ht="24.95" customHeight="1">
      <c r="B72" s="37"/>
      <c r="C72" s="22" t="s">
        <v>128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16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6.5" customHeight="1">
      <c r="B75" s="37"/>
      <c r="C75" s="38"/>
      <c r="D75" s="38"/>
      <c r="E75" s="170" t="str">
        <f>E7</f>
        <v>Sídliště Spáleniště - III. a IV. etapa</v>
      </c>
      <c r="F75" s="31"/>
      <c r="G75" s="31"/>
      <c r="H75" s="31"/>
      <c r="I75" s="142"/>
      <c r="J75" s="38"/>
      <c r="K75" s="38"/>
      <c r="L75" s="42"/>
    </row>
    <row r="76" spans="2:12" ht="12" customHeight="1">
      <c r="B76" s="20"/>
      <c r="C76" s="31" t="s">
        <v>116</v>
      </c>
      <c r="D76" s="21"/>
      <c r="E76" s="21"/>
      <c r="F76" s="21"/>
      <c r="G76" s="21"/>
      <c r="H76" s="21"/>
      <c r="I76" s="135"/>
      <c r="J76" s="21"/>
      <c r="K76" s="21"/>
      <c r="L76" s="19"/>
    </row>
    <row r="77" spans="2:12" s="1" customFormat="1" ht="16.5" customHeight="1">
      <c r="B77" s="37"/>
      <c r="C77" s="38"/>
      <c r="D77" s="38"/>
      <c r="E77" s="170" t="s">
        <v>117</v>
      </c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118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63" t="str">
        <f>E11</f>
        <v>38 - SO 431 - Objekty veřejného osvětlení</v>
      </c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20</v>
      </c>
      <c r="D81" s="38"/>
      <c r="E81" s="38"/>
      <c r="F81" s="26" t="str">
        <f>F14</f>
        <v xml:space="preserve"> Cheb</v>
      </c>
      <c r="G81" s="38"/>
      <c r="H81" s="38"/>
      <c r="I81" s="144" t="s">
        <v>22</v>
      </c>
      <c r="J81" s="66" t="str">
        <f>IF(J14="","",J14)</f>
        <v>28. 1. 2019</v>
      </c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3.65" customHeight="1">
      <c r="B83" s="37"/>
      <c r="C83" s="31" t="s">
        <v>24</v>
      </c>
      <c r="D83" s="38"/>
      <c r="E83" s="38"/>
      <c r="F83" s="26" t="str">
        <f>E17</f>
        <v xml:space="preserve"> Město Cheb</v>
      </c>
      <c r="G83" s="38"/>
      <c r="H83" s="38"/>
      <c r="I83" s="144" t="s">
        <v>30</v>
      </c>
      <c r="J83" s="35" t="str">
        <f>E23</f>
        <v xml:space="preserve"> Bc.Pašava Michal</v>
      </c>
      <c r="K83" s="38"/>
      <c r="L83" s="42"/>
    </row>
    <row r="84" spans="2:12" s="1" customFormat="1" ht="13.65" customHeight="1">
      <c r="B84" s="37"/>
      <c r="C84" s="31" t="s">
        <v>28</v>
      </c>
      <c r="D84" s="38"/>
      <c r="E84" s="38"/>
      <c r="F84" s="26" t="str">
        <f>IF(E20="","",E20)</f>
        <v>Vyplň údaj</v>
      </c>
      <c r="G84" s="38"/>
      <c r="H84" s="38"/>
      <c r="I84" s="144" t="s">
        <v>32</v>
      </c>
      <c r="J84" s="35" t="str">
        <f>E26</f>
        <v xml:space="preserve"> Elvost</v>
      </c>
      <c r="K84" s="38"/>
      <c r="L84" s="42"/>
    </row>
    <row r="85" spans="2:12" s="1" customFormat="1" ht="10.3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20" s="10" customFormat="1" ht="29.25" customHeight="1">
      <c r="B86" s="189"/>
      <c r="C86" s="190" t="s">
        <v>129</v>
      </c>
      <c r="D86" s="191" t="s">
        <v>55</v>
      </c>
      <c r="E86" s="191" t="s">
        <v>51</v>
      </c>
      <c r="F86" s="191" t="s">
        <v>52</v>
      </c>
      <c r="G86" s="191" t="s">
        <v>130</v>
      </c>
      <c r="H86" s="191" t="s">
        <v>131</v>
      </c>
      <c r="I86" s="192" t="s">
        <v>132</v>
      </c>
      <c r="J86" s="191" t="s">
        <v>123</v>
      </c>
      <c r="K86" s="193" t="s">
        <v>133</v>
      </c>
      <c r="L86" s="194"/>
      <c r="M86" s="87" t="s">
        <v>1</v>
      </c>
      <c r="N86" s="88" t="s">
        <v>40</v>
      </c>
      <c r="O86" s="88" t="s">
        <v>134</v>
      </c>
      <c r="P86" s="88" t="s">
        <v>135</v>
      </c>
      <c r="Q86" s="88" t="s">
        <v>136</v>
      </c>
      <c r="R86" s="88" t="s">
        <v>137</v>
      </c>
      <c r="S86" s="88" t="s">
        <v>138</v>
      </c>
      <c r="T86" s="89" t="s">
        <v>139</v>
      </c>
    </row>
    <row r="87" spans="2:63" s="1" customFormat="1" ht="22.8" customHeight="1">
      <c r="B87" s="37"/>
      <c r="C87" s="94" t="s">
        <v>140</v>
      </c>
      <c r="D87" s="38"/>
      <c r="E87" s="38"/>
      <c r="F87" s="38"/>
      <c r="G87" s="38"/>
      <c r="H87" s="38"/>
      <c r="I87" s="142"/>
      <c r="J87" s="195">
        <f>BK87</f>
        <v>0</v>
      </c>
      <c r="K87" s="38"/>
      <c r="L87" s="42"/>
      <c r="M87" s="90"/>
      <c r="N87" s="91"/>
      <c r="O87" s="91"/>
      <c r="P87" s="196">
        <f>P88</f>
        <v>0</v>
      </c>
      <c r="Q87" s="91"/>
      <c r="R87" s="196">
        <f>R88</f>
        <v>0</v>
      </c>
      <c r="S87" s="91"/>
      <c r="T87" s="197">
        <f>T88</f>
        <v>0</v>
      </c>
      <c r="AT87" s="16" t="s">
        <v>69</v>
      </c>
      <c r="AU87" s="16" t="s">
        <v>125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294</v>
      </c>
      <c r="F88" s="202" t="s">
        <v>595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74</v>
      </c>
      <c r="AT88" s="211" t="s">
        <v>69</v>
      </c>
      <c r="AU88" s="211" t="s">
        <v>70</v>
      </c>
      <c r="AY88" s="210" t="s">
        <v>143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596</v>
      </c>
      <c r="F89" s="213" t="s">
        <v>597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SUM(P90:P157)</f>
        <v>0</v>
      </c>
      <c r="Q89" s="207"/>
      <c r="R89" s="208">
        <f>SUM(R90:R157)</f>
        <v>0</v>
      </c>
      <c r="S89" s="207"/>
      <c r="T89" s="209">
        <f>SUM(T90:T157)</f>
        <v>0</v>
      </c>
      <c r="AR89" s="210" t="s">
        <v>74</v>
      </c>
      <c r="AT89" s="211" t="s">
        <v>69</v>
      </c>
      <c r="AU89" s="211" t="s">
        <v>77</v>
      </c>
      <c r="AY89" s="210" t="s">
        <v>143</v>
      </c>
      <c r="BK89" s="212">
        <f>SUM(BK90:BK157)</f>
        <v>0</v>
      </c>
    </row>
    <row r="90" spans="2:65" s="1" customFormat="1" ht="16.5" customHeight="1">
      <c r="B90" s="37"/>
      <c r="C90" s="265" t="s">
        <v>77</v>
      </c>
      <c r="D90" s="265" t="s">
        <v>294</v>
      </c>
      <c r="E90" s="266" t="s">
        <v>77</v>
      </c>
      <c r="F90" s="267" t="s">
        <v>893</v>
      </c>
      <c r="G90" s="268" t="s">
        <v>762</v>
      </c>
      <c r="H90" s="269">
        <v>2</v>
      </c>
      <c r="I90" s="270"/>
      <c r="J90" s="271">
        <f>ROUND(I90*H90,2)</f>
        <v>0</v>
      </c>
      <c r="K90" s="267" t="s">
        <v>1</v>
      </c>
      <c r="L90" s="272"/>
      <c r="M90" s="273" t="s">
        <v>1</v>
      </c>
      <c r="N90" s="274" t="s">
        <v>41</v>
      </c>
      <c r="O90" s="78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6" t="s">
        <v>894</v>
      </c>
      <c r="AT90" s="16" t="s">
        <v>294</v>
      </c>
      <c r="AU90" s="16" t="s">
        <v>79</v>
      </c>
      <c r="AY90" s="16" t="s">
        <v>143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77</v>
      </c>
      <c r="BK90" s="226">
        <f>ROUND(I90*H90,2)</f>
        <v>0</v>
      </c>
      <c r="BL90" s="16" t="s">
        <v>486</v>
      </c>
      <c r="BM90" s="16" t="s">
        <v>895</v>
      </c>
    </row>
    <row r="91" spans="2:65" s="1" customFormat="1" ht="16.5" customHeight="1">
      <c r="B91" s="37"/>
      <c r="C91" s="265" t="s">
        <v>79</v>
      </c>
      <c r="D91" s="265" t="s">
        <v>294</v>
      </c>
      <c r="E91" s="266" t="s">
        <v>79</v>
      </c>
      <c r="F91" s="267" t="s">
        <v>896</v>
      </c>
      <c r="G91" s="268" t="s">
        <v>762</v>
      </c>
      <c r="H91" s="269">
        <v>2</v>
      </c>
      <c r="I91" s="270"/>
      <c r="J91" s="271">
        <f>ROUND(I91*H91,2)</f>
        <v>0</v>
      </c>
      <c r="K91" s="267" t="s">
        <v>1</v>
      </c>
      <c r="L91" s="272"/>
      <c r="M91" s="273" t="s">
        <v>1</v>
      </c>
      <c r="N91" s="274" t="s">
        <v>41</v>
      </c>
      <c r="O91" s="78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6" t="s">
        <v>894</v>
      </c>
      <c r="AT91" s="16" t="s">
        <v>294</v>
      </c>
      <c r="AU91" s="16" t="s">
        <v>79</v>
      </c>
      <c r="AY91" s="16" t="s">
        <v>143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6" t="s">
        <v>77</v>
      </c>
      <c r="BK91" s="226">
        <f>ROUND(I91*H91,2)</f>
        <v>0</v>
      </c>
      <c r="BL91" s="16" t="s">
        <v>486</v>
      </c>
      <c r="BM91" s="16" t="s">
        <v>897</v>
      </c>
    </row>
    <row r="92" spans="2:65" s="1" customFormat="1" ht="16.5" customHeight="1">
      <c r="B92" s="37"/>
      <c r="C92" s="265" t="s">
        <v>74</v>
      </c>
      <c r="D92" s="265" t="s">
        <v>294</v>
      </c>
      <c r="E92" s="266" t="s">
        <v>74</v>
      </c>
      <c r="F92" s="267" t="s">
        <v>898</v>
      </c>
      <c r="G92" s="268" t="s">
        <v>762</v>
      </c>
      <c r="H92" s="269">
        <v>2</v>
      </c>
      <c r="I92" s="270"/>
      <c r="J92" s="271">
        <f>ROUND(I92*H92,2)</f>
        <v>0</v>
      </c>
      <c r="K92" s="267" t="s">
        <v>1</v>
      </c>
      <c r="L92" s="272"/>
      <c r="M92" s="273" t="s">
        <v>1</v>
      </c>
      <c r="N92" s="274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894</v>
      </c>
      <c r="AT92" s="16" t="s">
        <v>294</v>
      </c>
      <c r="AU92" s="16" t="s">
        <v>79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486</v>
      </c>
      <c r="BM92" s="16" t="s">
        <v>899</v>
      </c>
    </row>
    <row r="93" spans="2:65" s="1" customFormat="1" ht="16.5" customHeight="1">
      <c r="B93" s="37"/>
      <c r="C93" s="265" t="s">
        <v>97</v>
      </c>
      <c r="D93" s="265" t="s">
        <v>294</v>
      </c>
      <c r="E93" s="266" t="s">
        <v>97</v>
      </c>
      <c r="F93" s="267" t="s">
        <v>900</v>
      </c>
      <c r="G93" s="268" t="s">
        <v>762</v>
      </c>
      <c r="H93" s="269">
        <v>3</v>
      </c>
      <c r="I93" s="270"/>
      <c r="J93" s="271">
        <f>ROUND(I93*H93,2)</f>
        <v>0</v>
      </c>
      <c r="K93" s="267" t="s">
        <v>1</v>
      </c>
      <c r="L93" s="272"/>
      <c r="M93" s="273" t="s">
        <v>1</v>
      </c>
      <c r="N93" s="274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894</v>
      </c>
      <c r="AT93" s="16" t="s">
        <v>294</v>
      </c>
      <c r="AU93" s="16" t="s">
        <v>79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486</v>
      </c>
      <c r="BM93" s="16" t="s">
        <v>901</v>
      </c>
    </row>
    <row r="94" spans="2:65" s="1" customFormat="1" ht="16.5" customHeight="1">
      <c r="B94" s="37"/>
      <c r="C94" s="265" t="s">
        <v>146</v>
      </c>
      <c r="D94" s="265" t="s">
        <v>294</v>
      </c>
      <c r="E94" s="266" t="s">
        <v>146</v>
      </c>
      <c r="F94" s="267" t="s">
        <v>902</v>
      </c>
      <c r="G94" s="268" t="s">
        <v>762</v>
      </c>
      <c r="H94" s="269">
        <v>1</v>
      </c>
      <c r="I94" s="270"/>
      <c r="J94" s="271">
        <f>ROUND(I94*H94,2)</f>
        <v>0</v>
      </c>
      <c r="K94" s="267" t="s">
        <v>1</v>
      </c>
      <c r="L94" s="272"/>
      <c r="M94" s="273" t="s">
        <v>1</v>
      </c>
      <c r="N94" s="274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894</v>
      </c>
      <c r="AT94" s="16" t="s">
        <v>294</v>
      </c>
      <c r="AU94" s="16" t="s">
        <v>79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486</v>
      </c>
      <c r="BM94" s="16" t="s">
        <v>903</v>
      </c>
    </row>
    <row r="95" spans="2:65" s="1" customFormat="1" ht="16.5" customHeight="1">
      <c r="B95" s="37"/>
      <c r="C95" s="265" t="s">
        <v>169</v>
      </c>
      <c r="D95" s="265" t="s">
        <v>294</v>
      </c>
      <c r="E95" s="266" t="s">
        <v>169</v>
      </c>
      <c r="F95" s="267" t="s">
        <v>904</v>
      </c>
      <c r="G95" s="268" t="s">
        <v>762</v>
      </c>
      <c r="H95" s="269">
        <v>4</v>
      </c>
      <c r="I95" s="270"/>
      <c r="J95" s="271">
        <f>ROUND(I95*H95,2)</f>
        <v>0</v>
      </c>
      <c r="K95" s="267" t="s">
        <v>1</v>
      </c>
      <c r="L95" s="272"/>
      <c r="M95" s="273" t="s">
        <v>1</v>
      </c>
      <c r="N95" s="274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894</v>
      </c>
      <c r="AT95" s="16" t="s">
        <v>294</v>
      </c>
      <c r="AU95" s="16" t="s">
        <v>79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486</v>
      </c>
      <c r="BM95" s="16" t="s">
        <v>905</v>
      </c>
    </row>
    <row r="96" spans="2:65" s="1" customFormat="1" ht="16.5" customHeight="1">
      <c r="B96" s="37"/>
      <c r="C96" s="265" t="s">
        <v>173</v>
      </c>
      <c r="D96" s="265" t="s">
        <v>294</v>
      </c>
      <c r="E96" s="266" t="s">
        <v>173</v>
      </c>
      <c r="F96" s="267" t="s">
        <v>906</v>
      </c>
      <c r="G96" s="268" t="s">
        <v>762</v>
      </c>
      <c r="H96" s="269">
        <v>4</v>
      </c>
      <c r="I96" s="270"/>
      <c r="J96" s="271">
        <f>ROUND(I96*H96,2)</f>
        <v>0</v>
      </c>
      <c r="K96" s="267" t="s">
        <v>1</v>
      </c>
      <c r="L96" s="272"/>
      <c r="M96" s="273" t="s">
        <v>1</v>
      </c>
      <c r="N96" s="274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894</v>
      </c>
      <c r="AT96" s="16" t="s">
        <v>294</v>
      </c>
      <c r="AU96" s="16" t="s">
        <v>79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486</v>
      </c>
      <c r="BM96" s="16" t="s">
        <v>907</v>
      </c>
    </row>
    <row r="97" spans="2:65" s="1" customFormat="1" ht="16.5" customHeight="1">
      <c r="B97" s="37"/>
      <c r="C97" s="265" t="s">
        <v>177</v>
      </c>
      <c r="D97" s="265" t="s">
        <v>294</v>
      </c>
      <c r="E97" s="266" t="s">
        <v>177</v>
      </c>
      <c r="F97" s="267" t="s">
        <v>908</v>
      </c>
      <c r="G97" s="268" t="s">
        <v>236</v>
      </c>
      <c r="H97" s="269">
        <v>192</v>
      </c>
      <c r="I97" s="270"/>
      <c r="J97" s="271">
        <f>ROUND(I97*H97,2)</f>
        <v>0</v>
      </c>
      <c r="K97" s="267" t="s">
        <v>1</v>
      </c>
      <c r="L97" s="272"/>
      <c r="M97" s="273" t="s">
        <v>1</v>
      </c>
      <c r="N97" s="274" t="s">
        <v>41</v>
      </c>
      <c r="O97" s="78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AR97" s="16" t="s">
        <v>894</v>
      </c>
      <c r="AT97" s="16" t="s">
        <v>294</v>
      </c>
      <c r="AU97" s="16" t="s">
        <v>79</v>
      </c>
      <c r="AY97" s="16" t="s">
        <v>143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6" t="s">
        <v>77</v>
      </c>
      <c r="BK97" s="226">
        <f>ROUND(I97*H97,2)</f>
        <v>0</v>
      </c>
      <c r="BL97" s="16" t="s">
        <v>486</v>
      </c>
      <c r="BM97" s="16" t="s">
        <v>909</v>
      </c>
    </row>
    <row r="98" spans="2:65" s="1" customFormat="1" ht="16.5" customHeight="1">
      <c r="B98" s="37"/>
      <c r="C98" s="265" t="s">
        <v>240</v>
      </c>
      <c r="D98" s="265" t="s">
        <v>294</v>
      </c>
      <c r="E98" s="266" t="s">
        <v>240</v>
      </c>
      <c r="F98" s="267" t="s">
        <v>910</v>
      </c>
      <c r="G98" s="268" t="s">
        <v>236</v>
      </c>
      <c r="H98" s="269">
        <v>44</v>
      </c>
      <c r="I98" s="270"/>
      <c r="J98" s="271">
        <f>ROUND(I98*H98,2)</f>
        <v>0</v>
      </c>
      <c r="K98" s="267" t="s">
        <v>1</v>
      </c>
      <c r="L98" s="272"/>
      <c r="M98" s="273" t="s">
        <v>1</v>
      </c>
      <c r="N98" s="274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894</v>
      </c>
      <c r="AT98" s="16" t="s">
        <v>294</v>
      </c>
      <c r="AU98" s="16" t="s">
        <v>79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486</v>
      </c>
      <c r="BM98" s="16" t="s">
        <v>911</v>
      </c>
    </row>
    <row r="99" spans="2:65" s="1" customFormat="1" ht="16.5" customHeight="1">
      <c r="B99" s="37"/>
      <c r="C99" s="265" t="s">
        <v>245</v>
      </c>
      <c r="D99" s="265" t="s">
        <v>294</v>
      </c>
      <c r="E99" s="266" t="s">
        <v>245</v>
      </c>
      <c r="F99" s="267" t="s">
        <v>912</v>
      </c>
      <c r="G99" s="268" t="s">
        <v>762</v>
      </c>
      <c r="H99" s="269">
        <v>1</v>
      </c>
      <c r="I99" s="270"/>
      <c r="J99" s="271">
        <f>ROUND(I99*H99,2)</f>
        <v>0</v>
      </c>
      <c r="K99" s="267" t="s">
        <v>1</v>
      </c>
      <c r="L99" s="272"/>
      <c r="M99" s="273" t="s">
        <v>1</v>
      </c>
      <c r="N99" s="274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894</v>
      </c>
      <c r="AT99" s="16" t="s">
        <v>294</v>
      </c>
      <c r="AU99" s="16" t="s">
        <v>79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486</v>
      </c>
      <c r="BM99" s="16" t="s">
        <v>913</v>
      </c>
    </row>
    <row r="100" spans="2:65" s="1" customFormat="1" ht="16.5" customHeight="1">
      <c r="B100" s="37"/>
      <c r="C100" s="265" t="s">
        <v>181</v>
      </c>
      <c r="D100" s="265" t="s">
        <v>294</v>
      </c>
      <c r="E100" s="266" t="s">
        <v>181</v>
      </c>
      <c r="F100" s="267" t="s">
        <v>914</v>
      </c>
      <c r="G100" s="268" t="s">
        <v>236</v>
      </c>
      <c r="H100" s="269">
        <v>49</v>
      </c>
      <c r="I100" s="270"/>
      <c r="J100" s="271">
        <f>ROUND(I100*H100,2)</f>
        <v>0</v>
      </c>
      <c r="K100" s="267" t="s">
        <v>1</v>
      </c>
      <c r="L100" s="272"/>
      <c r="M100" s="273" t="s">
        <v>1</v>
      </c>
      <c r="N100" s="274" t="s">
        <v>41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AR100" s="16" t="s">
        <v>894</v>
      </c>
      <c r="AT100" s="16" t="s">
        <v>294</v>
      </c>
      <c r="AU100" s="16" t="s">
        <v>79</v>
      </c>
      <c r="AY100" s="16" t="s">
        <v>143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77</v>
      </c>
      <c r="BK100" s="226">
        <f>ROUND(I100*H100,2)</f>
        <v>0</v>
      </c>
      <c r="BL100" s="16" t="s">
        <v>486</v>
      </c>
      <c r="BM100" s="16" t="s">
        <v>915</v>
      </c>
    </row>
    <row r="101" spans="2:65" s="1" customFormat="1" ht="16.5" customHeight="1">
      <c r="B101" s="37"/>
      <c r="C101" s="265" t="s">
        <v>258</v>
      </c>
      <c r="D101" s="265" t="s">
        <v>294</v>
      </c>
      <c r="E101" s="266" t="s">
        <v>258</v>
      </c>
      <c r="F101" s="267" t="s">
        <v>916</v>
      </c>
      <c r="G101" s="268" t="s">
        <v>236</v>
      </c>
      <c r="H101" s="269">
        <v>13.5</v>
      </c>
      <c r="I101" s="270"/>
      <c r="J101" s="271">
        <f>ROUND(I101*H101,2)</f>
        <v>0</v>
      </c>
      <c r="K101" s="267" t="s">
        <v>1</v>
      </c>
      <c r="L101" s="272"/>
      <c r="M101" s="273" t="s">
        <v>1</v>
      </c>
      <c r="N101" s="274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894</v>
      </c>
      <c r="AT101" s="16" t="s">
        <v>294</v>
      </c>
      <c r="AU101" s="16" t="s">
        <v>79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486</v>
      </c>
      <c r="BM101" s="16" t="s">
        <v>917</v>
      </c>
    </row>
    <row r="102" spans="2:65" s="1" customFormat="1" ht="16.5" customHeight="1">
      <c r="B102" s="37"/>
      <c r="C102" s="265" t="s">
        <v>152</v>
      </c>
      <c r="D102" s="265" t="s">
        <v>294</v>
      </c>
      <c r="E102" s="266" t="s">
        <v>152</v>
      </c>
      <c r="F102" s="267" t="s">
        <v>918</v>
      </c>
      <c r="G102" s="268" t="s">
        <v>297</v>
      </c>
      <c r="H102" s="269">
        <v>176</v>
      </c>
      <c r="I102" s="270"/>
      <c r="J102" s="271">
        <f>ROUND(I102*H102,2)</f>
        <v>0</v>
      </c>
      <c r="K102" s="267" t="s">
        <v>1</v>
      </c>
      <c r="L102" s="272"/>
      <c r="M102" s="273" t="s">
        <v>1</v>
      </c>
      <c r="N102" s="274" t="s">
        <v>41</v>
      </c>
      <c r="O102" s="78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AR102" s="16" t="s">
        <v>894</v>
      </c>
      <c r="AT102" s="16" t="s">
        <v>294</v>
      </c>
      <c r="AU102" s="16" t="s">
        <v>79</v>
      </c>
      <c r="AY102" s="16" t="s">
        <v>143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6" t="s">
        <v>77</v>
      </c>
      <c r="BK102" s="226">
        <f>ROUND(I102*H102,2)</f>
        <v>0</v>
      </c>
      <c r="BL102" s="16" t="s">
        <v>486</v>
      </c>
      <c r="BM102" s="16" t="s">
        <v>919</v>
      </c>
    </row>
    <row r="103" spans="2:65" s="1" customFormat="1" ht="16.5" customHeight="1">
      <c r="B103" s="37"/>
      <c r="C103" s="265" t="s">
        <v>267</v>
      </c>
      <c r="D103" s="265" t="s">
        <v>294</v>
      </c>
      <c r="E103" s="266" t="s">
        <v>267</v>
      </c>
      <c r="F103" s="267" t="s">
        <v>920</v>
      </c>
      <c r="G103" s="268" t="s">
        <v>762</v>
      </c>
      <c r="H103" s="269">
        <v>5</v>
      </c>
      <c r="I103" s="270"/>
      <c r="J103" s="271">
        <f>ROUND(I103*H103,2)</f>
        <v>0</v>
      </c>
      <c r="K103" s="267" t="s">
        <v>1</v>
      </c>
      <c r="L103" s="272"/>
      <c r="M103" s="273" t="s">
        <v>1</v>
      </c>
      <c r="N103" s="274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894</v>
      </c>
      <c r="AT103" s="16" t="s">
        <v>294</v>
      </c>
      <c r="AU103" s="16" t="s">
        <v>79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486</v>
      </c>
      <c r="BM103" s="16" t="s">
        <v>921</v>
      </c>
    </row>
    <row r="104" spans="2:65" s="1" customFormat="1" ht="16.5" customHeight="1">
      <c r="B104" s="37"/>
      <c r="C104" s="265" t="s">
        <v>8</v>
      </c>
      <c r="D104" s="265" t="s">
        <v>294</v>
      </c>
      <c r="E104" s="266" t="s">
        <v>8</v>
      </c>
      <c r="F104" s="267" t="s">
        <v>922</v>
      </c>
      <c r="G104" s="268" t="s">
        <v>236</v>
      </c>
      <c r="H104" s="269">
        <v>28</v>
      </c>
      <c r="I104" s="270"/>
      <c r="J104" s="271">
        <f>ROUND(I104*H104,2)</f>
        <v>0</v>
      </c>
      <c r="K104" s="267" t="s">
        <v>1</v>
      </c>
      <c r="L104" s="272"/>
      <c r="M104" s="273" t="s">
        <v>1</v>
      </c>
      <c r="N104" s="274" t="s">
        <v>41</v>
      </c>
      <c r="O104" s="78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AR104" s="16" t="s">
        <v>894</v>
      </c>
      <c r="AT104" s="16" t="s">
        <v>294</v>
      </c>
      <c r="AU104" s="16" t="s">
        <v>79</v>
      </c>
      <c r="AY104" s="16" t="s">
        <v>143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77</v>
      </c>
      <c r="BK104" s="226">
        <f>ROUND(I104*H104,2)</f>
        <v>0</v>
      </c>
      <c r="BL104" s="16" t="s">
        <v>486</v>
      </c>
      <c r="BM104" s="16" t="s">
        <v>923</v>
      </c>
    </row>
    <row r="105" spans="2:65" s="1" customFormat="1" ht="16.5" customHeight="1">
      <c r="B105" s="37"/>
      <c r="C105" s="265" t="s">
        <v>274</v>
      </c>
      <c r="D105" s="265" t="s">
        <v>294</v>
      </c>
      <c r="E105" s="266" t="s">
        <v>274</v>
      </c>
      <c r="F105" s="267" t="s">
        <v>924</v>
      </c>
      <c r="G105" s="268" t="s">
        <v>762</v>
      </c>
      <c r="H105" s="269">
        <v>131</v>
      </c>
      <c r="I105" s="270"/>
      <c r="J105" s="271">
        <f>ROUND(I105*H105,2)</f>
        <v>0</v>
      </c>
      <c r="K105" s="267" t="s">
        <v>1</v>
      </c>
      <c r="L105" s="272"/>
      <c r="M105" s="273" t="s">
        <v>1</v>
      </c>
      <c r="N105" s="274" t="s">
        <v>41</v>
      </c>
      <c r="O105" s="78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6" t="s">
        <v>894</v>
      </c>
      <c r="AT105" s="16" t="s">
        <v>294</v>
      </c>
      <c r="AU105" s="16" t="s">
        <v>79</v>
      </c>
      <c r="AY105" s="16" t="s">
        <v>143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6" t="s">
        <v>77</v>
      </c>
      <c r="BK105" s="226">
        <f>ROUND(I105*H105,2)</f>
        <v>0</v>
      </c>
      <c r="BL105" s="16" t="s">
        <v>486</v>
      </c>
      <c r="BM105" s="16" t="s">
        <v>925</v>
      </c>
    </row>
    <row r="106" spans="2:65" s="1" customFormat="1" ht="16.5" customHeight="1">
      <c r="B106" s="37"/>
      <c r="C106" s="265" t="s">
        <v>278</v>
      </c>
      <c r="D106" s="265" t="s">
        <v>294</v>
      </c>
      <c r="E106" s="266" t="s">
        <v>278</v>
      </c>
      <c r="F106" s="267" t="s">
        <v>926</v>
      </c>
      <c r="G106" s="268" t="s">
        <v>762</v>
      </c>
      <c r="H106" s="269">
        <v>4</v>
      </c>
      <c r="I106" s="270"/>
      <c r="J106" s="271">
        <f>ROUND(I106*H106,2)</f>
        <v>0</v>
      </c>
      <c r="K106" s="267" t="s">
        <v>1</v>
      </c>
      <c r="L106" s="272"/>
      <c r="M106" s="273" t="s">
        <v>1</v>
      </c>
      <c r="N106" s="274" t="s">
        <v>41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894</v>
      </c>
      <c r="AT106" s="16" t="s">
        <v>294</v>
      </c>
      <c r="AU106" s="16" t="s">
        <v>79</v>
      </c>
      <c r="AY106" s="16" t="s">
        <v>143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77</v>
      </c>
      <c r="BK106" s="226">
        <f>ROUND(I106*H106,2)</f>
        <v>0</v>
      </c>
      <c r="BL106" s="16" t="s">
        <v>486</v>
      </c>
      <c r="BM106" s="16" t="s">
        <v>927</v>
      </c>
    </row>
    <row r="107" spans="2:65" s="1" customFormat="1" ht="16.5" customHeight="1">
      <c r="B107" s="37"/>
      <c r="C107" s="265" t="s">
        <v>282</v>
      </c>
      <c r="D107" s="265" t="s">
        <v>294</v>
      </c>
      <c r="E107" s="266" t="s">
        <v>282</v>
      </c>
      <c r="F107" s="267" t="s">
        <v>928</v>
      </c>
      <c r="G107" s="268" t="s">
        <v>248</v>
      </c>
      <c r="H107" s="269">
        <v>2.56</v>
      </c>
      <c r="I107" s="270"/>
      <c r="J107" s="271">
        <f>ROUND(I107*H107,2)</f>
        <v>0</v>
      </c>
      <c r="K107" s="267" t="s">
        <v>1</v>
      </c>
      <c r="L107" s="272"/>
      <c r="M107" s="273" t="s">
        <v>1</v>
      </c>
      <c r="N107" s="274" t="s">
        <v>41</v>
      </c>
      <c r="O107" s="78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AR107" s="16" t="s">
        <v>894</v>
      </c>
      <c r="AT107" s="16" t="s">
        <v>294</v>
      </c>
      <c r="AU107" s="16" t="s">
        <v>79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486</v>
      </c>
      <c r="BM107" s="16" t="s">
        <v>929</v>
      </c>
    </row>
    <row r="108" spans="2:65" s="1" customFormat="1" ht="16.5" customHeight="1">
      <c r="B108" s="37"/>
      <c r="C108" s="265" t="s">
        <v>288</v>
      </c>
      <c r="D108" s="265" t="s">
        <v>294</v>
      </c>
      <c r="E108" s="266" t="s">
        <v>288</v>
      </c>
      <c r="F108" s="267" t="s">
        <v>930</v>
      </c>
      <c r="G108" s="268" t="s">
        <v>248</v>
      </c>
      <c r="H108" s="269">
        <v>0.36</v>
      </c>
      <c r="I108" s="270"/>
      <c r="J108" s="271">
        <f>ROUND(I108*H108,2)</f>
        <v>0</v>
      </c>
      <c r="K108" s="267" t="s">
        <v>1</v>
      </c>
      <c r="L108" s="272"/>
      <c r="M108" s="273" t="s">
        <v>1</v>
      </c>
      <c r="N108" s="274" t="s">
        <v>41</v>
      </c>
      <c r="O108" s="78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16" t="s">
        <v>894</v>
      </c>
      <c r="AT108" s="16" t="s">
        <v>294</v>
      </c>
      <c r="AU108" s="16" t="s">
        <v>79</v>
      </c>
      <c r="AY108" s="16" t="s">
        <v>143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6" t="s">
        <v>77</v>
      </c>
      <c r="BK108" s="226">
        <f>ROUND(I108*H108,2)</f>
        <v>0</v>
      </c>
      <c r="BL108" s="16" t="s">
        <v>486</v>
      </c>
      <c r="BM108" s="16" t="s">
        <v>931</v>
      </c>
    </row>
    <row r="109" spans="2:65" s="1" customFormat="1" ht="16.5" customHeight="1">
      <c r="B109" s="37"/>
      <c r="C109" s="265" t="s">
        <v>293</v>
      </c>
      <c r="D109" s="265" t="s">
        <v>294</v>
      </c>
      <c r="E109" s="266" t="s">
        <v>293</v>
      </c>
      <c r="F109" s="267" t="s">
        <v>932</v>
      </c>
      <c r="G109" s="268" t="s">
        <v>285</v>
      </c>
      <c r="H109" s="269">
        <v>11.9</v>
      </c>
      <c r="I109" s="270"/>
      <c r="J109" s="271">
        <f>ROUND(I109*H109,2)</f>
        <v>0</v>
      </c>
      <c r="K109" s="267" t="s">
        <v>1</v>
      </c>
      <c r="L109" s="272"/>
      <c r="M109" s="273" t="s">
        <v>1</v>
      </c>
      <c r="N109" s="274" t="s">
        <v>41</v>
      </c>
      <c r="O109" s="78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AR109" s="16" t="s">
        <v>894</v>
      </c>
      <c r="AT109" s="16" t="s">
        <v>294</v>
      </c>
      <c r="AU109" s="16" t="s">
        <v>79</v>
      </c>
      <c r="AY109" s="16" t="s">
        <v>143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6" t="s">
        <v>77</v>
      </c>
      <c r="BK109" s="226">
        <f>ROUND(I109*H109,2)</f>
        <v>0</v>
      </c>
      <c r="BL109" s="16" t="s">
        <v>486</v>
      </c>
      <c r="BM109" s="16" t="s">
        <v>933</v>
      </c>
    </row>
    <row r="110" spans="2:65" s="1" customFormat="1" ht="16.5" customHeight="1">
      <c r="B110" s="37"/>
      <c r="C110" s="265" t="s">
        <v>7</v>
      </c>
      <c r="D110" s="265" t="s">
        <v>294</v>
      </c>
      <c r="E110" s="266" t="s">
        <v>7</v>
      </c>
      <c r="F110" s="267" t="s">
        <v>934</v>
      </c>
      <c r="G110" s="268" t="s">
        <v>762</v>
      </c>
      <c r="H110" s="269">
        <v>1</v>
      </c>
      <c r="I110" s="270"/>
      <c r="J110" s="271">
        <f>ROUND(I110*H110,2)</f>
        <v>0</v>
      </c>
      <c r="K110" s="267" t="s">
        <v>1</v>
      </c>
      <c r="L110" s="272"/>
      <c r="M110" s="273" t="s">
        <v>1</v>
      </c>
      <c r="N110" s="274" t="s">
        <v>41</v>
      </c>
      <c r="O110" s="78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16" t="s">
        <v>894</v>
      </c>
      <c r="AT110" s="16" t="s">
        <v>294</v>
      </c>
      <c r="AU110" s="16" t="s">
        <v>79</v>
      </c>
      <c r="AY110" s="16" t="s">
        <v>143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6" t="s">
        <v>77</v>
      </c>
      <c r="BK110" s="226">
        <f>ROUND(I110*H110,2)</f>
        <v>0</v>
      </c>
      <c r="BL110" s="16" t="s">
        <v>486</v>
      </c>
      <c r="BM110" s="16" t="s">
        <v>935</v>
      </c>
    </row>
    <row r="111" spans="2:65" s="1" customFormat="1" ht="16.5" customHeight="1">
      <c r="B111" s="37"/>
      <c r="C111" s="215" t="s">
        <v>303</v>
      </c>
      <c r="D111" s="215" t="s">
        <v>147</v>
      </c>
      <c r="E111" s="216" t="s">
        <v>303</v>
      </c>
      <c r="F111" s="217" t="s">
        <v>936</v>
      </c>
      <c r="G111" s="218" t="s">
        <v>762</v>
      </c>
      <c r="H111" s="219">
        <v>24</v>
      </c>
      <c r="I111" s="220"/>
      <c r="J111" s="221">
        <f>ROUND(I111*H111,2)</f>
        <v>0</v>
      </c>
      <c r="K111" s="217" t="s">
        <v>1</v>
      </c>
      <c r="L111" s="42"/>
      <c r="M111" s="222" t="s">
        <v>1</v>
      </c>
      <c r="N111" s="223" t="s">
        <v>41</v>
      </c>
      <c r="O111" s="78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6" t="s">
        <v>486</v>
      </c>
      <c r="AT111" s="16" t="s">
        <v>147</v>
      </c>
      <c r="AU111" s="16" t="s">
        <v>79</v>
      </c>
      <c r="AY111" s="16" t="s">
        <v>143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6" t="s">
        <v>77</v>
      </c>
      <c r="BK111" s="226">
        <f>ROUND(I111*H111,2)</f>
        <v>0</v>
      </c>
      <c r="BL111" s="16" t="s">
        <v>486</v>
      </c>
      <c r="BM111" s="16" t="s">
        <v>937</v>
      </c>
    </row>
    <row r="112" spans="2:65" s="1" customFormat="1" ht="16.5" customHeight="1">
      <c r="B112" s="37"/>
      <c r="C112" s="215" t="s">
        <v>313</v>
      </c>
      <c r="D112" s="215" t="s">
        <v>147</v>
      </c>
      <c r="E112" s="216" t="s">
        <v>313</v>
      </c>
      <c r="F112" s="217" t="s">
        <v>938</v>
      </c>
      <c r="G112" s="218" t="s">
        <v>236</v>
      </c>
      <c r="H112" s="219">
        <v>48</v>
      </c>
      <c r="I112" s="220"/>
      <c r="J112" s="221">
        <f>ROUND(I112*H112,2)</f>
        <v>0</v>
      </c>
      <c r="K112" s="217" t="s">
        <v>1</v>
      </c>
      <c r="L112" s="42"/>
      <c r="M112" s="222" t="s">
        <v>1</v>
      </c>
      <c r="N112" s="223" t="s">
        <v>41</v>
      </c>
      <c r="O112" s="78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AR112" s="16" t="s">
        <v>486</v>
      </c>
      <c r="AT112" s="16" t="s">
        <v>147</v>
      </c>
      <c r="AU112" s="16" t="s">
        <v>79</v>
      </c>
      <c r="AY112" s="16" t="s">
        <v>143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6" t="s">
        <v>77</v>
      </c>
      <c r="BK112" s="226">
        <f>ROUND(I112*H112,2)</f>
        <v>0</v>
      </c>
      <c r="BL112" s="16" t="s">
        <v>486</v>
      </c>
      <c r="BM112" s="16" t="s">
        <v>939</v>
      </c>
    </row>
    <row r="113" spans="2:65" s="1" customFormat="1" ht="16.5" customHeight="1">
      <c r="B113" s="37"/>
      <c r="C113" s="215" t="s">
        <v>317</v>
      </c>
      <c r="D113" s="215" t="s">
        <v>147</v>
      </c>
      <c r="E113" s="216" t="s">
        <v>317</v>
      </c>
      <c r="F113" s="217" t="s">
        <v>940</v>
      </c>
      <c r="G113" s="218" t="s">
        <v>762</v>
      </c>
      <c r="H113" s="219">
        <v>4</v>
      </c>
      <c r="I113" s="220"/>
      <c r="J113" s="221">
        <f>ROUND(I113*H113,2)</f>
        <v>0</v>
      </c>
      <c r="K113" s="217" t="s">
        <v>1</v>
      </c>
      <c r="L113" s="42"/>
      <c r="M113" s="222" t="s">
        <v>1</v>
      </c>
      <c r="N113" s="223" t="s">
        <v>41</v>
      </c>
      <c r="O113" s="78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AR113" s="16" t="s">
        <v>486</v>
      </c>
      <c r="AT113" s="16" t="s">
        <v>147</v>
      </c>
      <c r="AU113" s="16" t="s">
        <v>79</v>
      </c>
      <c r="AY113" s="16" t="s">
        <v>143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6" t="s">
        <v>77</v>
      </c>
      <c r="BK113" s="226">
        <f>ROUND(I113*H113,2)</f>
        <v>0</v>
      </c>
      <c r="BL113" s="16" t="s">
        <v>486</v>
      </c>
      <c r="BM113" s="16" t="s">
        <v>941</v>
      </c>
    </row>
    <row r="114" spans="2:65" s="1" customFormat="1" ht="16.5" customHeight="1">
      <c r="B114" s="37"/>
      <c r="C114" s="215" t="s">
        <v>322</v>
      </c>
      <c r="D114" s="215" t="s">
        <v>147</v>
      </c>
      <c r="E114" s="216" t="s">
        <v>322</v>
      </c>
      <c r="F114" s="217" t="s">
        <v>942</v>
      </c>
      <c r="G114" s="218" t="s">
        <v>762</v>
      </c>
      <c r="H114" s="219">
        <v>4</v>
      </c>
      <c r="I114" s="220"/>
      <c r="J114" s="221">
        <f>ROUND(I114*H114,2)</f>
        <v>0</v>
      </c>
      <c r="K114" s="217" t="s">
        <v>1</v>
      </c>
      <c r="L114" s="42"/>
      <c r="M114" s="222" t="s">
        <v>1</v>
      </c>
      <c r="N114" s="223" t="s">
        <v>41</v>
      </c>
      <c r="O114" s="78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6" t="s">
        <v>486</v>
      </c>
      <c r="AT114" s="16" t="s">
        <v>147</v>
      </c>
      <c r="AU114" s="16" t="s">
        <v>79</v>
      </c>
      <c r="AY114" s="16" t="s">
        <v>143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6" t="s">
        <v>77</v>
      </c>
      <c r="BK114" s="226">
        <f>ROUND(I114*H114,2)</f>
        <v>0</v>
      </c>
      <c r="BL114" s="16" t="s">
        <v>486</v>
      </c>
      <c r="BM114" s="16" t="s">
        <v>943</v>
      </c>
    </row>
    <row r="115" spans="2:65" s="1" customFormat="1" ht="16.5" customHeight="1">
      <c r="B115" s="37"/>
      <c r="C115" s="215" t="s">
        <v>326</v>
      </c>
      <c r="D115" s="215" t="s">
        <v>147</v>
      </c>
      <c r="E115" s="216" t="s">
        <v>326</v>
      </c>
      <c r="F115" s="217" t="s">
        <v>944</v>
      </c>
      <c r="G115" s="218" t="s">
        <v>762</v>
      </c>
      <c r="H115" s="219">
        <v>36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AR115" s="16" t="s">
        <v>486</v>
      </c>
      <c r="AT115" s="16" t="s">
        <v>147</v>
      </c>
      <c r="AU115" s="16" t="s">
        <v>79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486</v>
      </c>
      <c r="BM115" s="16" t="s">
        <v>945</v>
      </c>
    </row>
    <row r="116" spans="2:65" s="1" customFormat="1" ht="16.5" customHeight="1">
      <c r="B116" s="37"/>
      <c r="C116" s="215" t="s">
        <v>330</v>
      </c>
      <c r="D116" s="215" t="s">
        <v>147</v>
      </c>
      <c r="E116" s="216" t="s">
        <v>330</v>
      </c>
      <c r="F116" s="217" t="s">
        <v>946</v>
      </c>
      <c r="G116" s="218" t="s">
        <v>762</v>
      </c>
      <c r="H116" s="219">
        <v>4</v>
      </c>
      <c r="I116" s="220"/>
      <c r="J116" s="221">
        <f>ROUND(I116*H116,2)</f>
        <v>0</v>
      </c>
      <c r="K116" s="217" t="s">
        <v>1</v>
      </c>
      <c r="L116" s="42"/>
      <c r="M116" s="222" t="s">
        <v>1</v>
      </c>
      <c r="N116" s="223" t="s">
        <v>41</v>
      </c>
      <c r="O116" s="78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AR116" s="16" t="s">
        <v>486</v>
      </c>
      <c r="AT116" s="16" t="s">
        <v>147</v>
      </c>
      <c r="AU116" s="16" t="s">
        <v>79</v>
      </c>
      <c r="AY116" s="16" t="s">
        <v>143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6" t="s">
        <v>77</v>
      </c>
      <c r="BK116" s="226">
        <f>ROUND(I116*H116,2)</f>
        <v>0</v>
      </c>
      <c r="BL116" s="16" t="s">
        <v>486</v>
      </c>
      <c r="BM116" s="16" t="s">
        <v>947</v>
      </c>
    </row>
    <row r="117" spans="2:65" s="1" customFormat="1" ht="16.5" customHeight="1">
      <c r="B117" s="37"/>
      <c r="C117" s="215" t="s">
        <v>334</v>
      </c>
      <c r="D117" s="215" t="s">
        <v>147</v>
      </c>
      <c r="E117" s="216" t="s">
        <v>334</v>
      </c>
      <c r="F117" s="217" t="s">
        <v>948</v>
      </c>
      <c r="G117" s="218" t="s">
        <v>762</v>
      </c>
      <c r="H117" s="219">
        <v>1</v>
      </c>
      <c r="I117" s="220"/>
      <c r="J117" s="221">
        <f>ROUND(I117*H117,2)</f>
        <v>0</v>
      </c>
      <c r="K117" s="217" t="s">
        <v>1</v>
      </c>
      <c r="L117" s="42"/>
      <c r="M117" s="222" t="s">
        <v>1</v>
      </c>
      <c r="N117" s="223" t="s">
        <v>41</v>
      </c>
      <c r="O117" s="78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AR117" s="16" t="s">
        <v>486</v>
      </c>
      <c r="AT117" s="16" t="s">
        <v>147</v>
      </c>
      <c r="AU117" s="16" t="s">
        <v>79</v>
      </c>
      <c r="AY117" s="16" t="s">
        <v>143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6" t="s">
        <v>77</v>
      </c>
      <c r="BK117" s="226">
        <f>ROUND(I117*H117,2)</f>
        <v>0</v>
      </c>
      <c r="BL117" s="16" t="s">
        <v>486</v>
      </c>
      <c r="BM117" s="16" t="s">
        <v>949</v>
      </c>
    </row>
    <row r="118" spans="2:65" s="1" customFormat="1" ht="16.5" customHeight="1">
      <c r="B118" s="37"/>
      <c r="C118" s="215" t="s">
        <v>338</v>
      </c>
      <c r="D118" s="215" t="s">
        <v>147</v>
      </c>
      <c r="E118" s="216" t="s">
        <v>338</v>
      </c>
      <c r="F118" s="217" t="s">
        <v>950</v>
      </c>
      <c r="G118" s="218" t="s">
        <v>762</v>
      </c>
      <c r="H118" s="219">
        <v>1</v>
      </c>
      <c r="I118" s="220"/>
      <c r="J118" s="221">
        <f>ROUND(I118*H118,2)</f>
        <v>0</v>
      </c>
      <c r="K118" s="217" t="s">
        <v>1</v>
      </c>
      <c r="L118" s="42"/>
      <c r="M118" s="222" t="s">
        <v>1</v>
      </c>
      <c r="N118" s="223" t="s">
        <v>41</v>
      </c>
      <c r="O118" s="78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16" t="s">
        <v>486</v>
      </c>
      <c r="AT118" s="16" t="s">
        <v>147</v>
      </c>
      <c r="AU118" s="16" t="s">
        <v>79</v>
      </c>
      <c r="AY118" s="16" t="s">
        <v>143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6" t="s">
        <v>77</v>
      </c>
      <c r="BK118" s="226">
        <f>ROUND(I118*H118,2)</f>
        <v>0</v>
      </c>
      <c r="BL118" s="16" t="s">
        <v>486</v>
      </c>
      <c r="BM118" s="16" t="s">
        <v>951</v>
      </c>
    </row>
    <row r="119" spans="2:65" s="1" customFormat="1" ht="16.5" customHeight="1">
      <c r="B119" s="37"/>
      <c r="C119" s="215" t="s">
        <v>85</v>
      </c>
      <c r="D119" s="215" t="s">
        <v>147</v>
      </c>
      <c r="E119" s="216" t="s">
        <v>85</v>
      </c>
      <c r="F119" s="217" t="s">
        <v>952</v>
      </c>
      <c r="G119" s="218" t="s">
        <v>762</v>
      </c>
      <c r="H119" s="219">
        <v>4</v>
      </c>
      <c r="I119" s="220"/>
      <c r="J119" s="221">
        <f>ROUND(I119*H119,2)</f>
        <v>0</v>
      </c>
      <c r="K119" s="217" t="s">
        <v>1</v>
      </c>
      <c r="L119" s="42"/>
      <c r="M119" s="222" t="s">
        <v>1</v>
      </c>
      <c r="N119" s="223" t="s">
        <v>41</v>
      </c>
      <c r="O119" s="78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6" t="s">
        <v>486</v>
      </c>
      <c r="AT119" s="16" t="s">
        <v>147</v>
      </c>
      <c r="AU119" s="16" t="s">
        <v>79</v>
      </c>
      <c r="AY119" s="16" t="s">
        <v>143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77</v>
      </c>
      <c r="BK119" s="226">
        <f>ROUND(I119*H119,2)</f>
        <v>0</v>
      </c>
      <c r="BL119" s="16" t="s">
        <v>486</v>
      </c>
      <c r="BM119" s="16" t="s">
        <v>953</v>
      </c>
    </row>
    <row r="120" spans="2:65" s="1" customFormat="1" ht="16.5" customHeight="1">
      <c r="B120" s="37"/>
      <c r="C120" s="215" t="s">
        <v>346</v>
      </c>
      <c r="D120" s="215" t="s">
        <v>147</v>
      </c>
      <c r="E120" s="216" t="s">
        <v>346</v>
      </c>
      <c r="F120" s="217" t="s">
        <v>954</v>
      </c>
      <c r="G120" s="218" t="s">
        <v>762</v>
      </c>
      <c r="H120" s="219">
        <v>4</v>
      </c>
      <c r="I120" s="220"/>
      <c r="J120" s="221">
        <f>ROUND(I120*H120,2)</f>
        <v>0</v>
      </c>
      <c r="K120" s="217" t="s">
        <v>1</v>
      </c>
      <c r="L120" s="42"/>
      <c r="M120" s="222" t="s">
        <v>1</v>
      </c>
      <c r="N120" s="223" t="s">
        <v>41</v>
      </c>
      <c r="O120" s="78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AR120" s="16" t="s">
        <v>486</v>
      </c>
      <c r="AT120" s="16" t="s">
        <v>147</v>
      </c>
      <c r="AU120" s="16" t="s">
        <v>79</v>
      </c>
      <c r="AY120" s="16" t="s">
        <v>143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6" t="s">
        <v>77</v>
      </c>
      <c r="BK120" s="226">
        <f>ROUND(I120*H120,2)</f>
        <v>0</v>
      </c>
      <c r="BL120" s="16" t="s">
        <v>486</v>
      </c>
      <c r="BM120" s="16" t="s">
        <v>955</v>
      </c>
    </row>
    <row r="121" spans="2:65" s="1" customFormat="1" ht="16.5" customHeight="1">
      <c r="B121" s="37"/>
      <c r="C121" s="215" t="s">
        <v>350</v>
      </c>
      <c r="D121" s="215" t="s">
        <v>147</v>
      </c>
      <c r="E121" s="216" t="s">
        <v>350</v>
      </c>
      <c r="F121" s="217" t="s">
        <v>956</v>
      </c>
      <c r="G121" s="218" t="s">
        <v>762</v>
      </c>
      <c r="H121" s="219">
        <v>4</v>
      </c>
      <c r="I121" s="220"/>
      <c r="J121" s="221">
        <f>ROUND(I121*H121,2)</f>
        <v>0</v>
      </c>
      <c r="K121" s="217" t="s">
        <v>1</v>
      </c>
      <c r="L121" s="42"/>
      <c r="M121" s="222" t="s">
        <v>1</v>
      </c>
      <c r="N121" s="223" t="s">
        <v>41</v>
      </c>
      <c r="O121" s="78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AR121" s="16" t="s">
        <v>486</v>
      </c>
      <c r="AT121" s="16" t="s">
        <v>147</v>
      </c>
      <c r="AU121" s="16" t="s">
        <v>79</v>
      </c>
      <c r="AY121" s="16" t="s">
        <v>143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6" t="s">
        <v>77</v>
      </c>
      <c r="BK121" s="226">
        <f>ROUND(I121*H121,2)</f>
        <v>0</v>
      </c>
      <c r="BL121" s="16" t="s">
        <v>486</v>
      </c>
      <c r="BM121" s="16" t="s">
        <v>957</v>
      </c>
    </row>
    <row r="122" spans="2:65" s="1" customFormat="1" ht="16.5" customHeight="1">
      <c r="B122" s="37"/>
      <c r="C122" s="215" t="s">
        <v>354</v>
      </c>
      <c r="D122" s="215" t="s">
        <v>147</v>
      </c>
      <c r="E122" s="216" t="s">
        <v>354</v>
      </c>
      <c r="F122" s="217" t="s">
        <v>958</v>
      </c>
      <c r="G122" s="218" t="s">
        <v>762</v>
      </c>
      <c r="H122" s="219">
        <v>148</v>
      </c>
      <c r="I122" s="220"/>
      <c r="J122" s="221">
        <f>ROUND(I122*H122,2)</f>
        <v>0</v>
      </c>
      <c r="K122" s="217" t="s">
        <v>1</v>
      </c>
      <c r="L122" s="42"/>
      <c r="M122" s="222" t="s">
        <v>1</v>
      </c>
      <c r="N122" s="223" t="s">
        <v>41</v>
      </c>
      <c r="O122" s="78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AR122" s="16" t="s">
        <v>486</v>
      </c>
      <c r="AT122" s="16" t="s">
        <v>147</v>
      </c>
      <c r="AU122" s="16" t="s">
        <v>79</v>
      </c>
      <c r="AY122" s="16" t="s">
        <v>143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6" t="s">
        <v>77</v>
      </c>
      <c r="BK122" s="226">
        <f>ROUND(I122*H122,2)</f>
        <v>0</v>
      </c>
      <c r="BL122" s="16" t="s">
        <v>486</v>
      </c>
      <c r="BM122" s="16" t="s">
        <v>959</v>
      </c>
    </row>
    <row r="123" spans="2:65" s="1" customFormat="1" ht="16.5" customHeight="1">
      <c r="B123" s="37"/>
      <c r="C123" s="215" t="s">
        <v>360</v>
      </c>
      <c r="D123" s="215" t="s">
        <v>147</v>
      </c>
      <c r="E123" s="216" t="s">
        <v>360</v>
      </c>
      <c r="F123" s="217" t="s">
        <v>960</v>
      </c>
      <c r="G123" s="218" t="s">
        <v>762</v>
      </c>
      <c r="H123" s="219">
        <v>4</v>
      </c>
      <c r="I123" s="220"/>
      <c r="J123" s="221">
        <f>ROUND(I123*H123,2)</f>
        <v>0</v>
      </c>
      <c r="K123" s="217" t="s">
        <v>1</v>
      </c>
      <c r="L123" s="42"/>
      <c r="M123" s="222" t="s">
        <v>1</v>
      </c>
      <c r="N123" s="223" t="s">
        <v>41</v>
      </c>
      <c r="O123" s="78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AR123" s="16" t="s">
        <v>486</v>
      </c>
      <c r="AT123" s="16" t="s">
        <v>147</v>
      </c>
      <c r="AU123" s="16" t="s">
        <v>79</v>
      </c>
      <c r="AY123" s="16" t="s">
        <v>143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6" t="s">
        <v>77</v>
      </c>
      <c r="BK123" s="226">
        <f>ROUND(I123*H123,2)</f>
        <v>0</v>
      </c>
      <c r="BL123" s="16" t="s">
        <v>486</v>
      </c>
      <c r="BM123" s="16" t="s">
        <v>961</v>
      </c>
    </row>
    <row r="124" spans="2:65" s="1" customFormat="1" ht="16.5" customHeight="1">
      <c r="B124" s="37"/>
      <c r="C124" s="215" t="s">
        <v>364</v>
      </c>
      <c r="D124" s="215" t="s">
        <v>147</v>
      </c>
      <c r="E124" s="216" t="s">
        <v>364</v>
      </c>
      <c r="F124" s="217" t="s">
        <v>962</v>
      </c>
      <c r="G124" s="218" t="s">
        <v>762</v>
      </c>
      <c r="H124" s="219">
        <v>4</v>
      </c>
      <c r="I124" s="220"/>
      <c r="J124" s="221">
        <f>ROUND(I124*H124,2)</f>
        <v>0</v>
      </c>
      <c r="K124" s="217" t="s">
        <v>1</v>
      </c>
      <c r="L124" s="42"/>
      <c r="M124" s="222" t="s">
        <v>1</v>
      </c>
      <c r="N124" s="223" t="s">
        <v>41</v>
      </c>
      <c r="O124" s="78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AR124" s="16" t="s">
        <v>486</v>
      </c>
      <c r="AT124" s="16" t="s">
        <v>147</v>
      </c>
      <c r="AU124" s="16" t="s">
        <v>79</v>
      </c>
      <c r="AY124" s="16" t="s">
        <v>143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6" t="s">
        <v>77</v>
      </c>
      <c r="BK124" s="226">
        <f>ROUND(I124*H124,2)</f>
        <v>0</v>
      </c>
      <c r="BL124" s="16" t="s">
        <v>486</v>
      </c>
      <c r="BM124" s="16" t="s">
        <v>963</v>
      </c>
    </row>
    <row r="125" spans="2:65" s="1" customFormat="1" ht="16.5" customHeight="1">
      <c r="B125" s="37"/>
      <c r="C125" s="215" t="s">
        <v>88</v>
      </c>
      <c r="D125" s="215" t="s">
        <v>147</v>
      </c>
      <c r="E125" s="216" t="s">
        <v>88</v>
      </c>
      <c r="F125" s="217" t="s">
        <v>964</v>
      </c>
      <c r="G125" s="218" t="s">
        <v>762</v>
      </c>
      <c r="H125" s="219">
        <v>4</v>
      </c>
      <c r="I125" s="220"/>
      <c r="J125" s="221">
        <f>ROUND(I125*H125,2)</f>
        <v>0</v>
      </c>
      <c r="K125" s="217" t="s">
        <v>1</v>
      </c>
      <c r="L125" s="42"/>
      <c r="M125" s="222" t="s">
        <v>1</v>
      </c>
      <c r="N125" s="223" t="s">
        <v>41</v>
      </c>
      <c r="O125" s="78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16" t="s">
        <v>486</v>
      </c>
      <c r="AT125" s="16" t="s">
        <v>147</v>
      </c>
      <c r="AU125" s="16" t="s">
        <v>79</v>
      </c>
      <c r="AY125" s="16" t="s">
        <v>143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77</v>
      </c>
      <c r="BK125" s="226">
        <f>ROUND(I125*H125,2)</f>
        <v>0</v>
      </c>
      <c r="BL125" s="16" t="s">
        <v>486</v>
      </c>
      <c r="BM125" s="16" t="s">
        <v>965</v>
      </c>
    </row>
    <row r="126" spans="2:65" s="1" customFormat="1" ht="16.5" customHeight="1">
      <c r="B126" s="37"/>
      <c r="C126" s="215" t="s">
        <v>373</v>
      </c>
      <c r="D126" s="215" t="s">
        <v>147</v>
      </c>
      <c r="E126" s="216" t="s">
        <v>373</v>
      </c>
      <c r="F126" s="217" t="s">
        <v>966</v>
      </c>
      <c r="G126" s="218" t="s">
        <v>762</v>
      </c>
      <c r="H126" s="219">
        <v>4</v>
      </c>
      <c r="I126" s="220"/>
      <c r="J126" s="221">
        <f>ROUND(I126*H126,2)</f>
        <v>0</v>
      </c>
      <c r="K126" s="217" t="s">
        <v>1</v>
      </c>
      <c r="L126" s="42"/>
      <c r="M126" s="222" t="s">
        <v>1</v>
      </c>
      <c r="N126" s="223" t="s">
        <v>41</v>
      </c>
      <c r="O126" s="78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AR126" s="16" t="s">
        <v>486</v>
      </c>
      <c r="AT126" s="16" t="s">
        <v>147</v>
      </c>
      <c r="AU126" s="16" t="s">
        <v>79</v>
      </c>
      <c r="AY126" s="16" t="s">
        <v>143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6" t="s">
        <v>77</v>
      </c>
      <c r="BK126" s="226">
        <f>ROUND(I126*H126,2)</f>
        <v>0</v>
      </c>
      <c r="BL126" s="16" t="s">
        <v>486</v>
      </c>
      <c r="BM126" s="16" t="s">
        <v>967</v>
      </c>
    </row>
    <row r="127" spans="2:65" s="1" customFormat="1" ht="16.5" customHeight="1">
      <c r="B127" s="37"/>
      <c r="C127" s="215" t="s">
        <v>91</v>
      </c>
      <c r="D127" s="215" t="s">
        <v>147</v>
      </c>
      <c r="E127" s="216" t="s">
        <v>91</v>
      </c>
      <c r="F127" s="217" t="s">
        <v>968</v>
      </c>
      <c r="G127" s="218" t="s">
        <v>762</v>
      </c>
      <c r="H127" s="219">
        <v>2</v>
      </c>
      <c r="I127" s="220"/>
      <c r="J127" s="221">
        <f>ROUND(I127*H127,2)</f>
        <v>0</v>
      </c>
      <c r="K127" s="217" t="s">
        <v>1</v>
      </c>
      <c r="L127" s="42"/>
      <c r="M127" s="222" t="s">
        <v>1</v>
      </c>
      <c r="N127" s="223" t="s">
        <v>41</v>
      </c>
      <c r="O127" s="78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AR127" s="16" t="s">
        <v>486</v>
      </c>
      <c r="AT127" s="16" t="s">
        <v>147</v>
      </c>
      <c r="AU127" s="16" t="s">
        <v>79</v>
      </c>
      <c r="AY127" s="16" t="s">
        <v>143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77</v>
      </c>
      <c r="BK127" s="226">
        <f>ROUND(I127*H127,2)</f>
        <v>0</v>
      </c>
      <c r="BL127" s="16" t="s">
        <v>486</v>
      </c>
      <c r="BM127" s="16" t="s">
        <v>969</v>
      </c>
    </row>
    <row r="128" spans="2:65" s="1" customFormat="1" ht="16.5" customHeight="1">
      <c r="B128" s="37"/>
      <c r="C128" s="215" t="s">
        <v>94</v>
      </c>
      <c r="D128" s="215" t="s">
        <v>147</v>
      </c>
      <c r="E128" s="216" t="s">
        <v>94</v>
      </c>
      <c r="F128" s="217" t="s">
        <v>970</v>
      </c>
      <c r="G128" s="218" t="s">
        <v>762</v>
      </c>
      <c r="H128" s="219">
        <v>4</v>
      </c>
      <c r="I128" s="220"/>
      <c r="J128" s="221">
        <f>ROUND(I128*H128,2)</f>
        <v>0</v>
      </c>
      <c r="K128" s="217" t="s">
        <v>1</v>
      </c>
      <c r="L128" s="42"/>
      <c r="M128" s="222" t="s">
        <v>1</v>
      </c>
      <c r="N128" s="223" t="s">
        <v>41</v>
      </c>
      <c r="O128" s="78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AR128" s="16" t="s">
        <v>486</v>
      </c>
      <c r="AT128" s="16" t="s">
        <v>147</v>
      </c>
      <c r="AU128" s="16" t="s">
        <v>79</v>
      </c>
      <c r="AY128" s="16" t="s">
        <v>143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6" t="s">
        <v>77</v>
      </c>
      <c r="BK128" s="226">
        <f>ROUND(I128*H128,2)</f>
        <v>0</v>
      </c>
      <c r="BL128" s="16" t="s">
        <v>486</v>
      </c>
      <c r="BM128" s="16" t="s">
        <v>971</v>
      </c>
    </row>
    <row r="129" spans="2:65" s="1" customFormat="1" ht="16.5" customHeight="1">
      <c r="B129" s="37"/>
      <c r="C129" s="215" t="s">
        <v>103</v>
      </c>
      <c r="D129" s="215" t="s">
        <v>147</v>
      </c>
      <c r="E129" s="216" t="s">
        <v>103</v>
      </c>
      <c r="F129" s="217" t="s">
        <v>972</v>
      </c>
      <c r="G129" s="218" t="s">
        <v>762</v>
      </c>
      <c r="H129" s="219">
        <v>4</v>
      </c>
      <c r="I129" s="220"/>
      <c r="J129" s="221">
        <f>ROUND(I129*H129,2)</f>
        <v>0</v>
      </c>
      <c r="K129" s="217" t="s">
        <v>1</v>
      </c>
      <c r="L129" s="42"/>
      <c r="M129" s="222" t="s">
        <v>1</v>
      </c>
      <c r="N129" s="223" t="s">
        <v>41</v>
      </c>
      <c r="O129" s="78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AR129" s="16" t="s">
        <v>486</v>
      </c>
      <c r="AT129" s="16" t="s">
        <v>147</v>
      </c>
      <c r="AU129" s="16" t="s">
        <v>79</v>
      </c>
      <c r="AY129" s="16" t="s">
        <v>143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77</v>
      </c>
      <c r="BK129" s="226">
        <f>ROUND(I129*H129,2)</f>
        <v>0</v>
      </c>
      <c r="BL129" s="16" t="s">
        <v>486</v>
      </c>
      <c r="BM129" s="16" t="s">
        <v>973</v>
      </c>
    </row>
    <row r="130" spans="2:65" s="1" customFormat="1" ht="16.5" customHeight="1">
      <c r="B130" s="37"/>
      <c r="C130" s="215" t="s">
        <v>393</v>
      </c>
      <c r="D130" s="215" t="s">
        <v>147</v>
      </c>
      <c r="E130" s="216" t="s">
        <v>393</v>
      </c>
      <c r="F130" s="217" t="s">
        <v>974</v>
      </c>
      <c r="G130" s="218" t="s">
        <v>236</v>
      </c>
      <c r="H130" s="219">
        <v>44</v>
      </c>
      <c r="I130" s="220"/>
      <c r="J130" s="221">
        <f>ROUND(I130*H130,2)</f>
        <v>0</v>
      </c>
      <c r="K130" s="217" t="s">
        <v>1</v>
      </c>
      <c r="L130" s="42"/>
      <c r="M130" s="222" t="s">
        <v>1</v>
      </c>
      <c r="N130" s="223" t="s">
        <v>41</v>
      </c>
      <c r="O130" s="78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AR130" s="16" t="s">
        <v>486</v>
      </c>
      <c r="AT130" s="16" t="s">
        <v>147</v>
      </c>
      <c r="AU130" s="16" t="s">
        <v>79</v>
      </c>
      <c r="AY130" s="16" t="s">
        <v>143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6" t="s">
        <v>77</v>
      </c>
      <c r="BK130" s="226">
        <f>ROUND(I130*H130,2)</f>
        <v>0</v>
      </c>
      <c r="BL130" s="16" t="s">
        <v>486</v>
      </c>
      <c r="BM130" s="16" t="s">
        <v>975</v>
      </c>
    </row>
    <row r="131" spans="2:65" s="1" customFormat="1" ht="16.5" customHeight="1">
      <c r="B131" s="37"/>
      <c r="C131" s="215" t="s">
        <v>397</v>
      </c>
      <c r="D131" s="215" t="s">
        <v>147</v>
      </c>
      <c r="E131" s="216" t="s">
        <v>397</v>
      </c>
      <c r="F131" s="217" t="s">
        <v>976</v>
      </c>
      <c r="G131" s="218" t="s">
        <v>762</v>
      </c>
      <c r="H131" s="219">
        <v>24</v>
      </c>
      <c r="I131" s="220"/>
      <c r="J131" s="221">
        <f>ROUND(I131*H131,2)</f>
        <v>0</v>
      </c>
      <c r="K131" s="217" t="s">
        <v>1</v>
      </c>
      <c r="L131" s="42"/>
      <c r="M131" s="222" t="s">
        <v>1</v>
      </c>
      <c r="N131" s="223" t="s">
        <v>41</v>
      </c>
      <c r="O131" s="78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AR131" s="16" t="s">
        <v>486</v>
      </c>
      <c r="AT131" s="16" t="s">
        <v>147</v>
      </c>
      <c r="AU131" s="16" t="s">
        <v>79</v>
      </c>
      <c r="AY131" s="16" t="s">
        <v>143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77</v>
      </c>
      <c r="BK131" s="226">
        <f>ROUND(I131*H131,2)</f>
        <v>0</v>
      </c>
      <c r="BL131" s="16" t="s">
        <v>486</v>
      </c>
      <c r="BM131" s="16" t="s">
        <v>977</v>
      </c>
    </row>
    <row r="132" spans="2:65" s="1" customFormat="1" ht="16.5" customHeight="1">
      <c r="B132" s="37"/>
      <c r="C132" s="215" t="s">
        <v>401</v>
      </c>
      <c r="D132" s="215" t="s">
        <v>147</v>
      </c>
      <c r="E132" s="216" t="s">
        <v>401</v>
      </c>
      <c r="F132" s="217" t="s">
        <v>978</v>
      </c>
      <c r="G132" s="218" t="s">
        <v>762</v>
      </c>
      <c r="H132" s="219">
        <v>9</v>
      </c>
      <c r="I132" s="220"/>
      <c r="J132" s="221">
        <f>ROUND(I132*H132,2)</f>
        <v>0</v>
      </c>
      <c r="K132" s="217" t="s">
        <v>1</v>
      </c>
      <c r="L132" s="42"/>
      <c r="M132" s="222" t="s">
        <v>1</v>
      </c>
      <c r="N132" s="223" t="s">
        <v>41</v>
      </c>
      <c r="O132" s="78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AR132" s="16" t="s">
        <v>486</v>
      </c>
      <c r="AT132" s="16" t="s">
        <v>147</v>
      </c>
      <c r="AU132" s="16" t="s">
        <v>79</v>
      </c>
      <c r="AY132" s="16" t="s">
        <v>143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6" t="s">
        <v>77</v>
      </c>
      <c r="BK132" s="226">
        <f>ROUND(I132*H132,2)</f>
        <v>0</v>
      </c>
      <c r="BL132" s="16" t="s">
        <v>486</v>
      </c>
      <c r="BM132" s="16" t="s">
        <v>979</v>
      </c>
    </row>
    <row r="133" spans="2:65" s="1" customFormat="1" ht="16.5" customHeight="1">
      <c r="B133" s="37"/>
      <c r="C133" s="215" t="s">
        <v>405</v>
      </c>
      <c r="D133" s="215" t="s">
        <v>147</v>
      </c>
      <c r="E133" s="216" t="s">
        <v>405</v>
      </c>
      <c r="F133" s="217" t="s">
        <v>980</v>
      </c>
      <c r="G133" s="218" t="s">
        <v>762</v>
      </c>
      <c r="H133" s="219">
        <v>36</v>
      </c>
      <c r="I133" s="220"/>
      <c r="J133" s="221">
        <f>ROUND(I133*H133,2)</f>
        <v>0</v>
      </c>
      <c r="K133" s="217" t="s">
        <v>1</v>
      </c>
      <c r="L133" s="42"/>
      <c r="M133" s="222" t="s">
        <v>1</v>
      </c>
      <c r="N133" s="223" t="s">
        <v>41</v>
      </c>
      <c r="O133" s="78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AR133" s="16" t="s">
        <v>486</v>
      </c>
      <c r="AT133" s="16" t="s">
        <v>147</v>
      </c>
      <c r="AU133" s="16" t="s">
        <v>79</v>
      </c>
      <c r="AY133" s="16" t="s">
        <v>143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77</v>
      </c>
      <c r="BK133" s="226">
        <f>ROUND(I133*H133,2)</f>
        <v>0</v>
      </c>
      <c r="BL133" s="16" t="s">
        <v>486</v>
      </c>
      <c r="BM133" s="16" t="s">
        <v>981</v>
      </c>
    </row>
    <row r="134" spans="2:65" s="1" customFormat="1" ht="16.5" customHeight="1">
      <c r="B134" s="37"/>
      <c r="C134" s="215" t="s">
        <v>409</v>
      </c>
      <c r="D134" s="215" t="s">
        <v>147</v>
      </c>
      <c r="E134" s="216" t="s">
        <v>409</v>
      </c>
      <c r="F134" s="217" t="s">
        <v>982</v>
      </c>
      <c r="G134" s="218" t="s">
        <v>236</v>
      </c>
      <c r="H134" s="219">
        <v>153</v>
      </c>
      <c r="I134" s="220"/>
      <c r="J134" s="221">
        <f>ROUND(I134*H134,2)</f>
        <v>0</v>
      </c>
      <c r="K134" s="217" t="s">
        <v>1</v>
      </c>
      <c r="L134" s="42"/>
      <c r="M134" s="222" t="s">
        <v>1</v>
      </c>
      <c r="N134" s="223" t="s">
        <v>41</v>
      </c>
      <c r="O134" s="78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AR134" s="16" t="s">
        <v>486</v>
      </c>
      <c r="AT134" s="16" t="s">
        <v>147</v>
      </c>
      <c r="AU134" s="16" t="s">
        <v>79</v>
      </c>
      <c r="AY134" s="16" t="s">
        <v>143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6" t="s">
        <v>77</v>
      </c>
      <c r="BK134" s="226">
        <f>ROUND(I134*H134,2)</f>
        <v>0</v>
      </c>
      <c r="BL134" s="16" t="s">
        <v>486</v>
      </c>
      <c r="BM134" s="16" t="s">
        <v>983</v>
      </c>
    </row>
    <row r="135" spans="2:65" s="1" customFormat="1" ht="16.5" customHeight="1">
      <c r="B135" s="37"/>
      <c r="C135" s="215" t="s">
        <v>106</v>
      </c>
      <c r="D135" s="215" t="s">
        <v>147</v>
      </c>
      <c r="E135" s="216" t="s">
        <v>106</v>
      </c>
      <c r="F135" s="217" t="s">
        <v>984</v>
      </c>
      <c r="G135" s="218" t="s">
        <v>236</v>
      </c>
      <c r="H135" s="219">
        <v>6</v>
      </c>
      <c r="I135" s="220"/>
      <c r="J135" s="221">
        <f>ROUND(I135*H135,2)</f>
        <v>0</v>
      </c>
      <c r="K135" s="217" t="s">
        <v>1</v>
      </c>
      <c r="L135" s="42"/>
      <c r="M135" s="222" t="s">
        <v>1</v>
      </c>
      <c r="N135" s="223" t="s">
        <v>41</v>
      </c>
      <c r="O135" s="78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AR135" s="16" t="s">
        <v>486</v>
      </c>
      <c r="AT135" s="16" t="s">
        <v>147</v>
      </c>
      <c r="AU135" s="16" t="s">
        <v>79</v>
      </c>
      <c r="AY135" s="16" t="s">
        <v>143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77</v>
      </c>
      <c r="BK135" s="226">
        <f>ROUND(I135*H135,2)</f>
        <v>0</v>
      </c>
      <c r="BL135" s="16" t="s">
        <v>486</v>
      </c>
      <c r="BM135" s="16" t="s">
        <v>985</v>
      </c>
    </row>
    <row r="136" spans="2:65" s="1" customFormat="1" ht="16.5" customHeight="1">
      <c r="B136" s="37"/>
      <c r="C136" s="215" t="s">
        <v>416</v>
      </c>
      <c r="D136" s="215" t="s">
        <v>147</v>
      </c>
      <c r="E136" s="216" t="s">
        <v>416</v>
      </c>
      <c r="F136" s="217" t="s">
        <v>986</v>
      </c>
      <c r="G136" s="218" t="s">
        <v>236</v>
      </c>
      <c r="H136" s="219">
        <v>20</v>
      </c>
      <c r="I136" s="220"/>
      <c r="J136" s="221">
        <f>ROUND(I136*H136,2)</f>
        <v>0</v>
      </c>
      <c r="K136" s="217" t="s">
        <v>1</v>
      </c>
      <c r="L136" s="42"/>
      <c r="M136" s="222" t="s">
        <v>1</v>
      </c>
      <c r="N136" s="223" t="s">
        <v>41</v>
      </c>
      <c r="O136" s="78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16" t="s">
        <v>486</v>
      </c>
      <c r="AT136" s="16" t="s">
        <v>147</v>
      </c>
      <c r="AU136" s="16" t="s">
        <v>79</v>
      </c>
      <c r="AY136" s="16" t="s">
        <v>143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6" t="s">
        <v>77</v>
      </c>
      <c r="BK136" s="226">
        <f>ROUND(I136*H136,2)</f>
        <v>0</v>
      </c>
      <c r="BL136" s="16" t="s">
        <v>486</v>
      </c>
      <c r="BM136" s="16" t="s">
        <v>987</v>
      </c>
    </row>
    <row r="137" spans="2:65" s="1" customFormat="1" ht="16.5" customHeight="1">
      <c r="B137" s="37"/>
      <c r="C137" s="215" t="s">
        <v>109</v>
      </c>
      <c r="D137" s="215" t="s">
        <v>147</v>
      </c>
      <c r="E137" s="216" t="s">
        <v>109</v>
      </c>
      <c r="F137" s="217" t="s">
        <v>988</v>
      </c>
      <c r="G137" s="218" t="s">
        <v>236</v>
      </c>
      <c r="H137" s="219">
        <v>127</v>
      </c>
      <c r="I137" s="220"/>
      <c r="J137" s="221">
        <f>ROUND(I137*H137,2)</f>
        <v>0</v>
      </c>
      <c r="K137" s="217" t="s">
        <v>1</v>
      </c>
      <c r="L137" s="42"/>
      <c r="M137" s="222" t="s">
        <v>1</v>
      </c>
      <c r="N137" s="223" t="s">
        <v>41</v>
      </c>
      <c r="O137" s="78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AR137" s="16" t="s">
        <v>486</v>
      </c>
      <c r="AT137" s="16" t="s">
        <v>147</v>
      </c>
      <c r="AU137" s="16" t="s">
        <v>79</v>
      </c>
      <c r="AY137" s="16" t="s">
        <v>143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77</v>
      </c>
      <c r="BK137" s="226">
        <f>ROUND(I137*H137,2)</f>
        <v>0</v>
      </c>
      <c r="BL137" s="16" t="s">
        <v>486</v>
      </c>
      <c r="BM137" s="16" t="s">
        <v>989</v>
      </c>
    </row>
    <row r="138" spans="2:65" s="1" customFormat="1" ht="16.5" customHeight="1">
      <c r="B138" s="37"/>
      <c r="C138" s="215" t="s">
        <v>112</v>
      </c>
      <c r="D138" s="215" t="s">
        <v>147</v>
      </c>
      <c r="E138" s="216" t="s">
        <v>112</v>
      </c>
      <c r="F138" s="217" t="s">
        <v>990</v>
      </c>
      <c r="G138" s="218" t="s">
        <v>297</v>
      </c>
      <c r="H138" s="219">
        <v>176</v>
      </c>
      <c r="I138" s="220"/>
      <c r="J138" s="221">
        <f>ROUND(I138*H138,2)</f>
        <v>0</v>
      </c>
      <c r="K138" s="217" t="s">
        <v>1</v>
      </c>
      <c r="L138" s="42"/>
      <c r="M138" s="222" t="s">
        <v>1</v>
      </c>
      <c r="N138" s="223" t="s">
        <v>41</v>
      </c>
      <c r="O138" s="78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AR138" s="16" t="s">
        <v>486</v>
      </c>
      <c r="AT138" s="16" t="s">
        <v>147</v>
      </c>
      <c r="AU138" s="16" t="s">
        <v>79</v>
      </c>
      <c r="AY138" s="16" t="s">
        <v>143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77</v>
      </c>
      <c r="BK138" s="226">
        <f>ROUND(I138*H138,2)</f>
        <v>0</v>
      </c>
      <c r="BL138" s="16" t="s">
        <v>486</v>
      </c>
      <c r="BM138" s="16" t="s">
        <v>991</v>
      </c>
    </row>
    <row r="139" spans="2:65" s="1" customFormat="1" ht="16.5" customHeight="1">
      <c r="B139" s="37"/>
      <c r="C139" s="215" t="s">
        <v>427</v>
      </c>
      <c r="D139" s="215" t="s">
        <v>147</v>
      </c>
      <c r="E139" s="216" t="s">
        <v>427</v>
      </c>
      <c r="F139" s="217" t="s">
        <v>992</v>
      </c>
      <c r="G139" s="218" t="s">
        <v>236</v>
      </c>
      <c r="H139" s="219">
        <v>192</v>
      </c>
      <c r="I139" s="220"/>
      <c r="J139" s="221">
        <f>ROUND(I139*H139,2)</f>
        <v>0</v>
      </c>
      <c r="K139" s="217" t="s">
        <v>1</v>
      </c>
      <c r="L139" s="42"/>
      <c r="M139" s="222" t="s">
        <v>1</v>
      </c>
      <c r="N139" s="223" t="s">
        <v>41</v>
      </c>
      <c r="O139" s="78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AR139" s="16" t="s">
        <v>486</v>
      </c>
      <c r="AT139" s="16" t="s">
        <v>147</v>
      </c>
      <c r="AU139" s="16" t="s">
        <v>79</v>
      </c>
      <c r="AY139" s="16" t="s">
        <v>143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6" t="s">
        <v>77</v>
      </c>
      <c r="BK139" s="226">
        <f>ROUND(I139*H139,2)</f>
        <v>0</v>
      </c>
      <c r="BL139" s="16" t="s">
        <v>486</v>
      </c>
      <c r="BM139" s="16" t="s">
        <v>993</v>
      </c>
    </row>
    <row r="140" spans="2:65" s="1" customFormat="1" ht="16.5" customHeight="1">
      <c r="B140" s="37"/>
      <c r="C140" s="215" t="s">
        <v>432</v>
      </c>
      <c r="D140" s="215" t="s">
        <v>147</v>
      </c>
      <c r="E140" s="216" t="s">
        <v>432</v>
      </c>
      <c r="F140" s="217" t="s">
        <v>994</v>
      </c>
      <c r="G140" s="218" t="s">
        <v>236</v>
      </c>
      <c r="H140" s="219">
        <v>62.5</v>
      </c>
      <c r="I140" s="220"/>
      <c r="J140" s="221">
        <f>ROUND(I140*H140,2)</f>
        <v>0</v>
      </c>
      <c r="K140" s="217" t="s">
        <v>1</v>
      </c>
      <c r="L140" s="42"/>
      <c r="M140" s="222" t="s">
        <v>1</v>
      </c>
      <c r="N140" s="223" t="s">
        <v>41</v>
      </c>
      <c r="O140" s="7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AR140" s="16" t="s">
        <v>486</v>
      </c>
      <c r="AT140" s="16" t="s">
        <v>147</v>
      </c>
      <c r="AU140" s="16" t="s">
        <v>79</v>
      </c>
      <c r="AY140" s="16" t="s">
        <v>143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77</v>
      </c>
      <c r="BK140" s="226">
        <f>ROUND(I140*H140,2)</f>
        <v>0</v>
      </c>
      <c r="BL140" s="16" t="s">
        <v>486</v>
      </c>
      <c r="BM140" s="16" t="s">
        <v>995</v>
      </c>
    </row>
    <row r="141" spans="2:65" s="1" customFormat="1" ht="16.5" customHeight="1">
      <c r="B141" s="37"/>
      <c r="C141" s="215" t="s">
        <v>436</v>
      </c>
      <c r="D141" s="215" t="s">
        <v>147</v>
      </c>
      <c r="E141" s="216" t="s">
        <v>436</v>
      </c>
      <c r="F141" s="217" t="s">
        <v>996</v>
      </c>
      <c r="G141" s="218" t="s">
        <v>236</v>
      </c>
      <c r="H141" s="219">
        <v>59</v>
      </c>
      <c r="I141" s="220"/>
      <c r="J141" s="221">
        <f>ROUND(I141*H141,2)</f>
        <v>0</v>
      </c>
      <c r="K141" s="217" t="s">
        <v>1</v>
      </c>
      <c r="L141" s="42"/>
      <c r="M141" s="222" t="s">
        <v>1</v>
      </c>
      <c r="N141" s="223" t="s">
        <v>41</v>
      </c>
      <c r="O141" s="78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AR141" s="16" t="s">
        <v>486</v>
      </c>
      <c r="AT141" s="16" t="s">
        <v>147</v>
      </c>
      <c r="AU141" s="16" t="s">
        <v>79</v>
      </c>
      <c r="AY141" s="16" t="s">
        <v>143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6" t="s">
        <v>77</v>
      </c>
      <c r="BK141" s="226">
        <f>ROUND(I141*H141,2)</f>
        <v>0</v>
      </c>
      <c r="BL141" s="16" t="s">
        <v>486</v>
      </c>
      <c r="BM141" s="16" t="s">
        <v>997</v>
      </c>
    </row>
    <row r="142" spans="2:65" s="1" customFormat="1" ht="16.5" customHeight="1">
      <c r="B142" s="37"/>
      <c r="C142" s="215" t="s">
        <v>440</v>
      </c>
      <c r="D142" s="215" t="s">
        <v>147</v>
      </c>
      <c r="E142" s="216" t="s">
        <v>440</v>
      </c>
      <c r="F142" s="217" t="s">
        <v>998</v>
      </c>
      <c r="G142" s="218" t="s">
        <v>236</v>
      </c>
      <c r="H142" s="219">
        <v>6</v>
      </c>
      <c r="I142" s="220"/>
      <c r="J142" s="221">
        <f>ROUND(I142*H142,2)</f>
        <v>0</v>
      </c>
      <c r="K142" s="217" t="s">
        <v>1</v>
      </c>
      <c r="L142" s="42"/>
      <c r="M142" s="222" t="s">
        <v>1</v>
      </c>
      <c r="N142" s="223" t="s">
        <v>41</v>
      </c>
      <c r="O142" s="7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AR142" s="16" t="s">
        <v>486</v>
      </c>
      <c r="AT142" s="16" t="s">
        <v>147</v>
      </c>
      <c r="AU142" s="16" t="s">
        <v>79</v>
      </c>
      <c r="AY142" s="16" t="s">
        <v>143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77</v>
      </c>
      <c r="BK142" s="226">
        <f>ROUND(I142*H142,2)</f>
        <v>0</v>
      </c>
      <c r="BL142" s="16" t="s">
        <v>486</v>
      </c>
      <c r="BM142" s="16" t="s">
        <v>999</v>
      </c>
    </row>
    <row r="143" spans="2:65" s="1" customFormat="1" ht="16.5" customHeight="1">
      <c r="B143" s="37"/>
      <c r="C143" s="215" t="s">
        <v>445</v>
      </c>
      <c r="D143" s="215" t="s">
        <v>147</v>
      </c>
      <c r="E143" s="216" t="s">
        <v>445</v>
      </c>
      <c r="F143" s="217" t="s">
        <v>1000</v>
      </c>
      <c r="G143" s="218" t="s">
        <v>236</v>
      </c>
      <c r="H143" s="219">
        <v>147</v>
      </c>
      <c r="I143" s="220"/>
      <c r="J143" s="221">
        <f>ROUND(I143*H143,2)</f>
        <v>0</v>
      </c>
      <c r="K143" s="217" t="s">
        <v>1</v>
      </c>
      <c r="L143" s="42"/>
      <c r="M143" s="222" t="s">
        <v>1</v>
      </c>
      <c r="N143" s="223" t="s">
        <v>41</v>
      </c>
      <c r="O143" s="7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16" t="s">
        <v>486</v>
      </c>
      <c r="AT143" s="16" t="s">
        <v>147</v>
      </c>
      <c r="AU143" s="16" t="s">
        <v>79</v>
      </c>
      <c r="AY143" s="16" t="s">
        <v>143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486</v>
      </c>
      <c r="BM143" s="16" t="s">
        <v>1001</v>
      </c>
    </row>
    <row r="144" spans="2:65" s="1" customFormat="1" ht="16.5" customHeight="1">
      <c r="B144" s="37"/>
      <c r="C144" s="215" t="s">
        <v>450</v>
      </c>
      <c r="D144" s="215" t="s">
        <v>147</v>
      </c>
      <c r="E144" s="216" t="s">
        <v>450</v>
      </c>
      <c r="F144" s="217" t="s">
        <v>1002</v>
      </c>
      <c r="G144" s="218" t="s">
        <v>762</v>
      </c>
      <c r="H144" s="219">
        <v>1</v>
      </c>
      <c r="I144" s="220"/>
      <c r="J144" s="221">
        <f>ROUND(I144*H144,2)</f>
        <v>0</v>
      </c>
      <c r="K144" s="217" t="s">
        <v>1</v>
      </c>
      <c r="L144" s="42"/>
      <c r="M144" s="222" t="s">
        <v>1</v>
      </c>
      <c r="N144" s="223" t="s">
        <v>41</v>
      </c>
      <c r="O144" s="78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AR144" s="16" t="s">
        <v>486</v>
      </c>
      <c r="AT144" s="16" t="s">
        <v>147</v>
      </c>
      <c r="AU144" s="16" t="s">
        <v>79</v>
      </c>
      <c r="AY144" s="16" t="s">
        <v>143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486</v>
      </c>
      <c r="BM144" s="16" t="s">
        <v>1003</v>
      </c>
    </row>
    <row r="145" spans="2:65" s="1" customFormat="1" ht="16.5" customHeight="1">
      <c r="B145" s="37"/>
      <c r="C145" s="215" t="s">
        <v>454</v>
      </c>
      <c r="D145" s="215" t="s">
        <v>147</v>
      </c>
      <c r="E145" s="216" t="s">
        <v>454</v>
      </c>
      <c r="F145" s="217" t="s">
        <v>1004</v>
      </c>
      <c r="G145" s="218" t="s">
        <v>236</v>
      </c>
      <c r="H145" s="219">
        <v>131</v>
      </c>
      <c r="I145" s="220"/>
      <c r="J145" s="221">
        <f>ROUND(I145*H145,2)</f>
        <v>0</v>
      </c>
      <c r="K145" s="217" t="s">
        <v>1</v>
      </c>
      <c r="L145" s="42"/>
      <c r="M145" s="222" t="s">
        <v>1</v>
      </c>
      <c r="N145" s="223" t="s">
        <v>41</v>
      </c>
      <c r="O145" s="78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AR145" s="16" t="s">
        <v>486</v>
      </c>
      <c r="AT145" s="16" t="s">
        <v>147</v>
      </c>
      <c r="AU145" s="16" t="s">
        <v>79</v>
      </c>
      <c r="AY145" s="16" t="s">
        <v>143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6" t="s">
        <v>77</v>
      </c>
      <c r="BK145" s="226">
        <f>ROUND(I145*H145,2)</f>
        <v>0</v>
      </c>
      <c r="BL145" s="16" t="s">
        <v>486</v>
      </c>
      <c r="BM145" s="16" t="s">
        <v>1005</v>
      </c>
    </row>
    <row r="146" spans="2:65" s="1" customFormat="1" ht="16.5" customHeight="1">
      <c r="B146" s="37"/>
      <c r="C146" s="215" t="s">
        <v>458</v>
      </c>
      <c r="D146" s="215" t="s">
        <v>147</v>
      </c>
      <c r="E146" s="216" t="s">
        <v>458</v>
      </c>
      <c r="F146" s="217" t="s">
        <v>1006</v>
      </c>
      <c r="G146" s="218" t="s">
        <v>236</v>
      </c>
      <c r="H146" s="219">
        <v>6</v>
      </c>
      <c r="I146" s="220"/>
      <c r="J146" s="221">
        <f>ROUND(I146*H146,2)</f>
        <v>0</v>
      </c>
      <c r="K146" s="217" t="s">
        <v>1</v>
      </c>
      <c r="L146" s="42"/>
      <c r="M146" s="222" t="s">
        <v>1</v>
      </c>
      <c r="N146" s="223" t="s">
        <v>41</v>
      </c>
      <c r="O146" s="78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AR146" s="16" t="s">
        <v>486</v>
      </c>
      <c r="AT146" s="16" t="s">
        <v>147</v>
      </c>
      <c r="AU146" s="16" t="s">
        <v>79</v>
      </c>
      <c r="AY146" s="16" t="s">
        <v>143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77</v>
      </c>
      <c r="BK146" s="226">
        <f>ROUND(I146*H146,2)</f>
        <v>0</v>
      </c>
      <c r="BL146" s="16" t="s">
        <v>486</v>
      </c>
      <c r="BM146" s="16" t="s">
        <v>1007</v>
      </c>
    </row>
    <row r="147" spans="2:65" s="1" customFormat="1" ht="16.5" customHeight="1">
      <c r="B147" s="37"/>
      <c r="C147" s="215" t="s">
        <v>462</v>
      </c>
      <c r="D147" s="215" t="s">
        <v>147</v>
      </c>
      <c r="E147" s="216" t="s">
        <v>462</v>
      </c>
      <c r="F147" s="217" t="s">
        <v>1008</v>
      </c>
      <c r="G147" s="218" t="s">
        <v>236</v>
      </c>
      <c r="H147" s="219">
        <v>20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16" t="s">
        <v>486</v>
      </c>
      <c r="AT147" s="16" t="s">
        <v>147</v>
      </c>
      <c r="AU147" s="16" t="s">
        <v>79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486</v>
      </c>
      <c r="BM147" s="16" t="s">
        <v>1009</v>
      </c>
    </row>
    <row r="148" spans="2:65" s="1" customFormat="1" ht="16.5" customHeight="1">
      <c r="B148" s="37"/>
      <c r="C148" s="215" t="s">
        <v>466</v>
      </c>
      <c r="D148" s="215" t="s">
        <v>147</v>
      </c>
      <c r="E148" s="216" t="s">
        <v>466</v>
      </c>
      <c r="F148" s="217" t="s">
        <v>1010</v>
      </c>
      <c r="G148" s="218" t="s">
        <v>236</v>
      </c>
      <c r="H148" s="219">
        <v>127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16" t="s">
        <v>486</v>
      </c>
      <c r="AT148" s="16" t="s">
        <v>147</v>
      </c>
      <c r="AU148" s="16" t="s">
        <v>79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486</v>
      </c>
      <c r="BM148" s="16" t="s">
        <v>1011</v>
      </c>
    </row>
    <row r="149" spans="2:65" s="1" customFormat="1" ht="16.5" customHeight="1">
      <c r="B149" s="37"/>
      <c r="C149" s="215" t="s">
        <v>470</v>
      </c>
      <c r="D149" s="215" t="s">
        <v>147</v>
      </c>
      <c r="E149" s="216" t="s">
        <v>470</v>
      </c>
      <c r="F149" s="217" t="s">
        <v>1012</v>
      </c>
      <c r="G149" s="218" t="s">
        <v>236</v>
      </c>
      <c r="H149" s="219">
        <v>6</v>
      </c>
      <c r="I149" s="220"/>
      <c r="J149" s="221">
        <f>ROUND(I149*H149,2)</f>
        <v>0</v>
      </c>
      <c r="K149" s="217" t="s">
        <v>1</v>
      </c>
      <c r="L149" s="42"/>
      <c r="M149" s="222" t="s">
        <v>1</v>
      </c>
      <c r="N149" s="223" t="s">
        <v>41</v>
      </c>
      <c r="O149" s="7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AR149" s="16" t="s">
        <v>486</v>
      </c>
      <c r="AT149" s="16" t="s">
        <v>147</v>
      </c>
      <c r="AU149" s="16" t="s">
        <v>79</v>
      </c>
      <c r="AY149" s="16" t="s">
        <v>143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77</v>
      </c>
      <c r="BK149" s="226">
        <f>ROUND(I149*H149,2)</f>
        <v>0</v>
      </c>
      <c r="BL149" s="16" t="s">
        <v>486</v>
      </c>
      <c r="BM149" s="16" t="s">
        <v>1013</v>
      </c>
    </row>
    <row r="150" spans="2:65" s="1" customFormat="1" ht="16.5" customHeight="1">
      <c r="B150" s="37"/>
      <c r="C150" s="215" t="s">
        <v>474</v>
      </c>
      <c r="D150" s="215" t="s">
        <v>147</v>
      </c>
      <c r="E150" s="216" t="s">
        <v>474</v>
      </c>
      <c r="F150" s="217" t="s">
        <v>1014</v>
      </c>
      <c r="G150" s="218" t="s">
        <v>236</v>
      </c>
      <c r="H150" s="219">
        <v>110</v>
      </c>
      <c r="I150" s="220"/>
      <c r="J150" s="221">
        <f>ROUND(I150*H150,2)</f>
        <v>0</v>
      </c>
      <c r="K150" s="217" t="s">
        <v>1</v>
      </c>
      <c r="L150" s="42"/>
      <c r="M150" s="222" t="s">
        <v>1</v>
      </c>
      <c r="N150" s="223" t="s">
        <v>41</v>
      </c>
      <c r="O150" s="78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16" t="s">
        <v>486</v>
      </c>
      <c r="AT150" s="16" t="s">
        <v>147</v>
      </c>
      <c r="AU150" s="16" t="s">
        <v>79</v>
      </c>
      <c r="AY150" s="16" t="s">
        <v>143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77</v>
      </c>
      <c r="BK150" s="226">
        <f>ROUND(I150*H150,2)</f>
        <v>0</v>
      </c>
      <c r="BL150" s="16" t="s">
        <v>486</v>
      </c>
      <c r="BM150" s="16" t="s">
        <v>1015</v>
      </c>
    </row>
    <row r="151" spans="2:65" s="1" customFormat="1" ht="16.5" customHeight="1">
      <c r="B151" s="37"/>
      <c r="C151" s="215" t="s">
        <v>478</v>
      </c>
      <c r="D151" s="215" t="s">
        <v>147</v>
      </c>
      <c r="E151" s="216" t="s">
        <v>478</v>
      </c>
      <c r="F151" s="217" t="s">
        <v>1016</v>
      </c>
      <c r="G151" s="218" t="s">
        <v>236</v>
      </c>
      <c r="H151" s="219">
        <v>14</v>
      </c>
      <c r="I151" s="220"/>
      <c r="J151" s="221">
        <f>ROUND(I151*H151,2)</f>
        <v>0</v>
      </c>
      <c r="K151" s="217" t="s">
        <v>1</v>
      </c>
      <c r="L151" s="42"/>
      <c r="M151" s="222" t="s">
        <v>1</v>
      </c>
      <c r="N151" s="223" t="s">
        <v>41</v>
      </c>
      <c r="O151" s="78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AR151" s="16" t="s">
        <v>486</v>
      </c>
      <c r="AT151" s="16" t="s">
        <v>147</v>
      </c>
      <c r="AU151" s="16" t="s">
        <v>79</v>
      </c>
      <c r="AY151" s="16" t="s">
        <v>143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6" t="s">
        <v>77</v>
      </c>
      <c r="BK151" s="226">
        <f>ROUND(I151*H151,2)</f>
        <v>0</v>
      </c>
      <c r="BL151" s="16" t="s">
        <v>486</v>
      </c>
      <c r="BM151" s="16" t="s">
        <v>1017</v>
      </c>
    </row>
    <row r="152" spans="2:65" s="1" customFormat="1" ht="16.5" customHeight="1">
      <c r="B152" s="37"/>
      <c r="C152" s="215" t="s">
        <v>482</v>
      </c>
      <c r="D152" s="215" t="s">
        <v>147</v>
      </c>
      <c r="E152" s="216" t="s">
        <v>482</v>
      </c>
      <c r="F152" s="217" t="s">
        <v>1018</v>
      </c>
      <c r="G152" s="218" t="s">
        <v>762</v>
      </c>
      <c r="H152" s="219">
        <v>1</v>
      </c>
      <c r="I152" s="220"/>
      <c r="J152" s="221">
        <f>ROUND(I152*H152,2)</f>
        <v>0</v>
      </c>
      <c r="K152" s="217" t="s">
        <v>1</v>
      </c>
      <c r="L152" s="42"/>
      <c r="M152" s="222" t="s">
        <v>1</v>
      </c>
      <c r="N152" s="223" t="s">
        <v>41</v>
      </c>
      <c r="O152" s="78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AR152" s="16" t="s">
        <v>486</v>
      </c>
      <c r="AT152" s="16" t="s">
        <v>147</v>
      </c>
      <c r="AU152" s="16" t="s">
        <v>79</v>
      </c>
      <c r="AY152" s="16" t="s">
        <v>143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77</v>
      </c>
      <c r="BK152" s="226">
        <f>ROUND(I152*H152,2)</f>
        <v>0</v>
      </c>
      <c r="BL152" s="16" t="s">
        <v>486</v>
      </c>
      <c r="BM152" s="16" t="s">
        <v>1019</v>
      </c>
    </row>
    <row r="153" spans="2:65" s="1" customFormat="1" ht="16.5" customHeight="1">
      <c r="B153" s="37"/>
      <c r="C153" s="215" t="s">
        <v>486</v>
      </c>
      <c r="D153" s="215" t="s">
        <v>147</v>
      </c>
      <c r="E153" s="216" t="s">
        <v>486</v>
      </c>
      <c r="F153" s="217" t="s">
        <v>1020</v>
      </c>
      <c r="G153" s="218" t="s">
        <v>285</v>
      </c>
      <c r="H153" s="219">
        <v>25.12</v>
      </c>
      <c r="I153" s="220"/>
      <c r="J153" s="221">
        <f>ROUND(I153*H153,2)</f>
        <v>0</v>
      </c>
      <c r="K153" s="217" t="s">
        <v>1</v>
      </c>
      <c r="L153" s="42"/>
      <c r="M153" s="222" t="s">
        <v>1</v>
      </c>
      <c r="N153" s="223" t="s">
        <v>41</v>
      </c>
      <c r="O153" s="78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AR153" s="16" t="s">
        <v>486</v>
      </c>
      <c r="AT153" s="16" t="s">
        <v>147</v>
      </c>
      <c r="AU153" s="16" t="s">
        <v>79</v>
      </c>
      <c r="AY153" s="16" t="s">
        <v>143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77</v>
      </c>
      <c r="BK153" s="226">
        <f>ROUND(I153*H153,2)</f>
        <v>0</v>
      </c>
      <c r="BL153" s="16" t="s">
        <v>486</v>
      </c>
      <c r="BM153" s="16" t="s">
        <v>1021</v>
      </c>
    </row>
    <row r="154" spans="2:65" s="1" customFormat="1" ht="16.5" customHeight="1">
      <c r="B154" s="37"/>
      <c r="C154" s="215" t="s">
        <v>490</v>
      </c>
      <c r="D154" s="215" t="s">
        <v>147</v>
      </c>
      <c r="E154" s="216" t="s">
        <v>490</v>
      </c>
      <c r="F154" s="217" t="s">
        <v>1022</v>
      </c>
      <c r="G154" s="218" t="s">
        <v>762</v>
      </c>
      <c r="H154" s="219">
        <v>4</v>
      </c>
      <c r="I154" s="220"/>
      <c r="J154" s="221">
        <f>ROUND(I154*H154,2)</f>
        <v>0</v>
      </c>
      <c r="K154" s="217" t="s">
        <v>1</v>
      </c>
      <c r="L154" s="42"/>
      <c r="M154" s="222" t="s">
        <v>1</v>
      </c>
      <c r="N154" s="223" t="s">
        <v>41</v>
      </c>
      <c r="O154" s="78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AR154" s="16" t="s">
        <v>486</v>
      </c>
      <c r="AT154" s="16" t="s">
        <v>147</v>
      </c>
      <c r="AU154" s="16" t="s">
        <v>79</v>
      </c>
      <c r="AY154" s="16" t="s">
        <v>143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6" t="s">
        <v>77</v>
      </c>
      <c r="BK154" s="226">
        <f>ROUND(I154*H154,2)</f>
        <v>0</v>
      </c>
      <c r="BL154" s="16" t="s">
        <v>486</v>
      </c>
      <c r="BM154" s="16" t="s">
        <v>1023</v>
      </c>
    </row>
    <row r="155" spans="2:65" s="1" customFormat="1" ht="16.5" customHeight="1">
      <c r="B155" s="37"/>
      <c r="C155" s="215" t="s">
        <v>494</v>
      </c>
      <c r="D155" s="215" t="s">
        <v>147</v>
      </c>
      <c r="E155" s="216" t="s">
        <v>494</v>
      </c>
      <c r="F155" s="217" t="s">
        <v>1024</v>
      </c>
      <c r="G155" s="218" t="s">
        <v>762</v>
      </c>
      <c r="H155" s="219">
        <v>1</v>
      </c>
      <c r="I155" s="220"/>
      <c r="J155" s="221">
        <f>ROUND(I155*H155,2)</f>
        <v>0</v>
      </c>
      <c r="K155" s="217" t="s">
        <v>1</v>
      </c>
      <c r="L155" s="42"/>
      <c r="M155" s="222" t="s">
        <v>1</v>
      </c>
      <c r="N155" s="223" t="s">
        <v>41</v>
      </c>
      <c r="O155" s="78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AR155" s="16" t="s">
        <v>486</v>
      </c>
      <c r="AT155" s="16" t="s">
        <v>147</v>
      </c>
      <c r="AU155" s="16" t="s">
        <v>79</v>
      </c>
      <c r="AY155" s="16" t="s">
        <v>143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77</v>
      </c>
      <c r="BK155" s="226">
        <f>ROUND(I155*H155,2)</f>
        <v>0</v>
      </c>
      <c r="BL155" s="16" t="s">
        <v>486</v>
      </c>
      <c r="BM155" s="16" t="s">
        <v>1025</v>
      </c>
    </row>
    <row r="156" spans="2:65" s="1" customFormat="1" ht="16.5" customHeight="1">
      <c r="B156" s="37"/>
      <c r="C156" s="215" t="s">
        <v>499</v>
      </c>
      <c r="D156" s="215" t="s">
        <v>147</v>
      </c>
      <c r="E156" s="216" t="s">
        <v>499</v>
      </c>
      <c r="F156" s="217" t="s">
        <v>1026</v>
      </c>
      <c r="G156" s="218" t="s">
        <v>762</v>
      </c>
      <c r="H156" s="219">
        <v>1</v>
      </c>
      <c r="I156" s="220"/>
      <c r="J156" s="221">
        <f>ROUND(I156*H156,2)</f>
        <v>0</v>
      </c>
      <c r="K156" s="217" t="s">
        <v>1</v>
      </c>
      <c r="L156" s="42"/>
      <c r="M156" s="222" t="s">
        <v>1</v>
      </c>
      <c r="N156" s="223" t="s">
        <v>41</v>
      </c>
      <c r="O156" s="78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16" t="s">
        <v>486</v>
      </c>
      <c r="AT156" s="16" t="s">
        <v>147</v>
      </c>
      <c r="AU156" s="16" t="s">
        <v>79</v>
      </c>
      <c r="AY156" s="16" t="s">
        <v>143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6" t="s">
        <v>77</v>
      </c>
      <c r="BK156" s="226">
        <f>ROUND(I156*H156,2)</f>
        <v>0</v>
      </c>
      <c r="BL156" s="16" t="s">
        <v>486</v>
      </c>
      <c r="BM156" s="16" t="s">
        <v>1027</v>
      </c>
    </row>
    <row r="157" spans="2:65" s="1" customFormat="1" ht="16.5" customHeight="1">
      <c r="B157" s="37"/>
      <c r="C157" s="215" t="s">
        <v>503</v>
      </c>
      <c r="D157" s="215" t="s">
        <v>147</v>
      </c>
      <c r="E157" s="216" t="s">
        <v>503</v>
      </c>
      <c r="F157" s="217" t="s">
        <v>1028</v>
      </c>
      <c r="G157" s="218" t="s">
        <v>762</v>
      </c>
      <c r="H157" s="219">
        <v>1</v>
      </c>
      <c r="I157" s="220"/>
      <c r="J157" s="221">
        <f>ROUND(I157*H157,2)</f>
        <v>0</v>
      </c>
      <c r="K157" s="217" t="s">
        <v>1</v>
      </c>
      <c r="L157" s="42"/>
      <c r="M157" s="227" t="s">
        <v>1</v>
      </c>
      <c r="N157" s="228" t="s">
        <v>41</v>
      </c>
      <c r="O157" s="229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16" t="s">
        <v>486</v>
      </c>
      <c r="AT157" s="16" t="s">
        <v>147</v>
      </c>
      <c r="AU157" s="16" t="s">
        <v>79</v>
      </c>
      <c r="AY157" s="16" t="s">
        <v>143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77</v>
      </c>
      <c r="BK157" s="226">
        <f>ROUND(I157*H157,2)</f>
        <v>0</v>
      </c>
      <c r="BL157" s="16" t="s">
        <v>486</v>
      </c>
      <c r="BM157" s="16" t="s">
        <v>1029</v>
      </c>
    </row>
    <row r="158" spans="2:12" s="1" customFormat="1" ht="6.95" customHeight="1">
      <c r="B158" s="56"/>
      <c r="C158" s="57"/>
      <c r="D158" s="57"/>
      <c r="E158" s="57"/>
      <c r="F158" s="57"/>
      <c r="G158" s="57"/>
      <c r="H158" s="57"/>
      <c r="I158" s="166"/>
      <c r="J158" s="57"/>
      <c r="K158" s="57"/>
      <c r="L158" s="42"/>
    </row>
  </sheetData>
  <sheetProtection password="CC35" sheet="1" objects="1" scenarios="1" formatColumns="0" formatRows="0" autoFilter="0"/>
  <autoFilter ref="C86:K1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117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1030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1031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ROUND(J91,2)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ROUND((SUM(BE91:BE107)),2)</f>
        <v>0</v>
      </c>
      <c r="I35" s="155">
        <v>0.21</v>
      </c>
      <c r="J35" s="154">
        <f>ROUND(((SUM(BE91:BE107))*I35),2)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ROUND((SUM(BF91:BF107)),2)</f>
        <v>0</v>
      </c>
      <c r="I36" s="155">
        <v>0.15</v>
      </c>
      <c r="J36" s="154">
        <f>ROUND(((SUM(BF91:BF107))*I36),2)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ROUND((SUM(BG91:BG107)),2)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ROUND((SUM(BH91:BH107)),2)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ROUND((SUM(BI91:BI107)),2)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117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39 - SO 501 - Objekty trubního vedení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>Volek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J91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1032</v>
      </c>
      <c r="E64" s="179"/>
      <c r="F64" s="179"/>
      <c r="G64" s="179"/>
      <c r="H64" s="179"/>
      <c r="I64" s="180"/>
      <c r="J64" s="181">
        <f>J92</f>
        <v>0</v>
      </c>
      <c r="K64" s="177"/>
      <c r="L64" s="182"/>
    </row>
    <row r="65" spans="2:12" s="8" customFormat="1" ht="24.95" customHeight="1">
      <c r="B65" s="176"/>
      <c r="C65" s="177"/>
      <c r="D65" s="178" t="s">
        <v>1033</v>
      </c>
      <c r="E65" s="179"/>
      <c r="F65" s="179"/>
      <c r="G65" s="179"/>
      <c r="H65" s="179"/>
      <c r="I65" s="180"/>
      <c r="J65" s="181">
        <f>J94</f>
        <v>0</v>
      </c>
      <c r="K65" s="177"/>
      <c r="L65" s="182"/>
    </row>
    <row r="66" spans="2:12" s="8" customFormat="1" ht="24.95" customHeight="1">
      <c r="B66" s="176"/>
      <c r="C66" s="177"/>
      <c r="D66" s="178" t="s">
        <v>1034</v>
      </c>
      <c r="E66" s="179"/>
      <c r="F66" s="179"/>
      <c r="G66" s="179"/>
      <c r="H66" s="179"/>
      <c r="I66" s="180"/>
      <c r="J66" s="181">
        <f>J97</f>
        <v>0</v>
      </c>
      <c r="K66" s="177"/>
      <c r="L66" s="182"/>
    </row>
    <row r="67" spans="2:12" s="8" customFormat="1" ht="24.95" customHeight="1">
      <c r="B67" s="176"/>
      <c r="C67" s="177"/>
      <c r="D67" s="178" t="s">
        <v>1035</v>
      </c>
      <c r="E67" s="179"/>
      <c r="F67" s="179"/>
      <c r="G67" s="179"/>
      <c r="H67" s="179"/>
      <c r="I67" s="180"/>
      <c r="J67" s="181">
        <f>J100</f>
        <v>0</v>
      </c>
      <c r="K67" s="177"/>
      <c r="L67" s="182"/>
    </row>
    <row r="68" spans="2:12" s="8" customFormat="1" ht="24.95" customHeight="1">
      <c r="B68" s="176"/>
      <c r="C68" s="177"/>
      <c r="D68" s="178" t="s">
        <v>1036</v>
      </c>
      <c r="E68" s="179"/>
      <c r="F68" s="179"/>
      <c r="G68" s="179"/>
      <c r="H68" s="179"/>
      <c r="I68" s="180"/>
      <c r="J68" s="181">
        <f>J102</f>
        <v>0</v>
      </c>
      <c r="K68" s="177"/>
      <c r="L68" s="182"/>
    </row>
    <row r="69" spans="2:12" s="8" customFormat="1" ht="24.95" customHeight="1">
      <c r="B69" s="176"/>
      <c r="C69" s="177"/>
      <c r="D69" s="178" t="s">
        <v>1037</v>
      </c>
      <c r="E69" s="179"/>
      <c r="F69" s="179"/>
      <c r="G69" s="179"/>
      <c r="H69" s="179"/>
      <c r="I69" s="180"/>
      <c r="J69" s="181">
        <f>J104</f>
        <v>0</v>
      </c>
      <c r="K69" s="177"/>
      <c r="L69" s="182"/>
    </row>
    <row r="70" spans="2:12" s="1" customFormat="1" ht="21.8" customHeight="1">
      <c r="B70" s="37"/>
      <c r="C70" s="38"/>
      <c r="D70" s="38"/>
      <c r="E70" s="38"/>
      <c r="F70" s="38"/>
      <c r="G70" s="38"/>
      <c r="H70" s="38"/>
      <c r="I70" s="142"/>
      <c r="J70" s="38"/>
      <c r="K70" s="38"/>
      <c r="L70" s="42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66"/>
      <c r="J71" s="57"/>
      <c r="K71" s="57"/>
      <c r="L71" s="42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9"/>
      <c r="J75" s="59"/>
      <c r="K75" s="59"/>
      <c r="L75" s="42"/>
    </row>
    <row r="76" spans="2:12" s="1" customFormat="1" ht="24.95" customHeight="1">
      <c r="B76" s="37"/>
      <c r="C76" s="22" t="s">
        <v>128</v>
      </c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16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170" t="str">
        <f>E7</f>
        <v>Sídliště Spáleniště - III. a IV. etapa</v>
      </c>
      <c r="F79" s="31"/>
      <c r="G79" s="31"/>
      <c r="H79" s="31"/>
      <c r="I79" s="142"/>
      <c r="J79" s="38"/>
      <c r="K79" s="38"/>
      <c r="L79" s="42"/>
    </row>
    <row r="80" spans="2:12" ht="12" customHeight="1">
      <c r="B80" s="20"/>
      <c r="C80" s="31" t="s">
        <v>116</v>
      </c>
      <c r="D80" s="21"/>
      <c r="E80" s="21"/>
      <c r="F80" s="21"/>
      <c r="G80" s="21"/>
      <c r="H80" s="21"/>
      <c r="I80" s="135"/>
      <c r="J80" s="21"/>
      <c r="K80" s="21"/>
      <c r="L80" s="19"/>
    </row>
    <row r="81" spans="2:12" s="1" customFormat="1" ht="16.5" customHeight="1">
      <c r="B81" s="37"/>
      <c r="C81" s="38"/>
      <c r="D81" s="38"/>
      <c r="E81" s="170" t="s">
        <v>117</v>
      </c>
      <c r="F81" s="38"/>
      <c r="G81" s="38"/>
      <c r="H81" s="38"/>
      <c r="I81" s="142"/>
      <c r="J81" s="38"/>
      <c r="K81" s="38"/>
      <c r="L81" s="42"/>
    </row>
    <row r="82" spans="2:12" s="1" customFormat="1" ht="12" customHeight="1">
      <c r="B82" s="37"/>
      <c r="C82" s="31" t="s">
        <v>118</v>
      </c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6.5" customHeight="1">
      <c r="B83" s="37"/>
      <c r="C83" s="38"/>
      <c r="D83" s="38"/>
      <c r="E83" s="63" t="str">
        <f>E11</f>
        <v>39 - SO 501 - Objekty trubního vedení</v>
      </c>
      <c r="F83" s="38"/>
      <c r="G83" s="38"/>
      <c r="H83" s="38"/>
      <c r="I83" s="142"/>
      <c r="J83" s="38"/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2" customHeight="1">
      <c r="B85" s="37"/>
      <c r="C85" s="31" t="s">
        <v>20</v>
      </c>
      <c r="D85" s="38"/>
      <c r="E85" s="38"/>
      <c r="F85" s="26" t="str">
        <f>F14</f>
        <v xml:space="preserve"> Cheb</v>
      </c>
      <c r="G85" s="38"/>
      <c r="H85" s="38"/>
      <c r="I85" s="144" t="s">
        <v>22</v>
      </c>
      <c r="J85" s="66" t="str">
        <f>IF(J14="","",J14)</f>
        <v>28. 1. 2019</v>
      </c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pans="2:12" s="1" customFormat="1" ht="13.65" customHeight="1">
      <c r="B87" s="37"/>
      <c r="C87" s="31" t="s">
        <v>24</v>
      </c>
      <c r="D87" s="38"/>
      <c r="E87" s="38"/>
      <c r="F87" s="26" t="str">
        <f>E17</f>
        <v xml:space="preserve"> Město Cheb</v>
      </c>
      <c r="G87" s="38"/>
      <c r="H87" s="38"/>
      <c r="I87" s="144" t="s">
        <v>30</v>
      </c>
      <c r="J87" s="35" t="str">
        <f>E23</f>
        <v xml:space="preserve"> Bc.Pašava Michal</v>
      </c>
      <c r="K87" s="38"/>
      <c r="L87" s="42"/>
    </row>
    <row r="88" spans="2:12" s="1" customFormat="1" ht="13.65" customHeight="1">
      <c r="B88" s="37"/>
      <c r="C88" s="31" t="s">
        <v>28</v>
      </c>
      <c r="D88" s="38"/>
      <c r="E88" s="38"/>
      <c r="F88" s="26" t="str">
        <f>IF(E20="","",E20)</f>
        <v>Vyplň údaj</v>
      </c>
      <c r="G88" s="38"/>
      <c r="H88" s="38"/>
      <c r="I88" s="144" t="s">
        <v>32</v>
      </c>
      <c r="J88" s="35" t="str">
        <f>E26</f>
        <v>Volek</v>
      </c>
      <c r="K88" s="38"/>
      <c r="L88" s="42"/>
    </row>
    <row r="89" spans="2:12" s="1" customFormat="1" ht="10.3" customHeight="1">
      <c r="B89" s="37"/>
      <c r="C89" s="38"/>
      <c r="D89" s="38"/>
      <c r="E89" s="38"/>
      <c r="F89" s="38"/>
      <c r="G89" s="38"/>
      <c r="H89" s="38"/>
      <c r="I89" s="142"/>
      <c r="J89" s="38"/>
      <c r="K89" s="38"/>
      <c r="L89" s="42"/>
    </row>
    <row r="90" spans="2:20" s="10" customFormat="1" ht="29.25" customHeight="1">
      <c r="B90" s="189"/>
      <c r="C90" s="190" t="s">
        <v>129</v>
      </c>
      <c r="D90" s="191" t="s">
        <v>55</v>
      </c>
      <c r="E90" s="191" t="s">
        <v>51</v>
      </c>
      <c r="F90" s="191" t="s">
        <v>52</v>
      </c>
      <c r="G90" s="191" t="s">
        <v>130</v>
      </c>
      <c r="H90" s="191" t="s">
        <v>131</v>
      </c>
      <c r="I90" s="192" t="s">
        <v>132</v>
      </c>
      <c r="J90" s="191" t="s">
        <v>123</v>
      </c>
      <c r="K90" s="193" t="s">
        <v>133</v>
      </c>
      <c r="L90" s="194"/>
      <c r="M90" s="87" t="s">
        <v>1</v>
      </c>
      <c r="N90" s="88" t="s">
        <v>40</v>
      </c>
      <c r="O90" s="88" t="s">
        <v>134</v>
      </c>
      <c r="P90" s="88" t="s">
        <v>135</v>
      </c>
      <c r="Q90" s="88" t="s">
        <v>136</v>
      </c>
      <c r="R90" s="88" t="s">
        <v>137</v>
      </c>
      <c r="S90" s="88" t="s">
        <v>138</v>
      </c>
      <c r="T90" s="89" t="s">
        <v>139</v>
      </c>
    </row>
    <row r="91" spans="2:63" s="1" customFormat="1" ht="22.8" customHeight="1">
      <c r="B91" s="37"/>
      <c r="C91" s="94" t="s">
        <v>140</v>
      </c>
      <c r="D91" s="38"/>
      <c r="E91" s="38"/>
      <c r="F91" s="38"/>
      <c r="G91" s="38"/>
      <c r="H91" s="38"/>
      <c r="I91" s="142"/>
      <c r="J91" s="195">
        <f>BK91</f>
        <v>0</v>
      </c>
      <c r="K91" s="38"/>
      <c r="L91" s="42"/>
      <c r="M91" s="90"/>
      <c r="N91" s="91"/>
      <c r="O91" s="91"/>
      <c r="P91" s="196">
        <f>P92+P94+P97+P100+P102+P104</f>
        <v>0</v>
      </c>
      <c r="Q91" s="91"/>
      <c r="R91" s="196">
        <f>R92+R94+R97+R100+R102+R104</f>
        <v>0</v>
      </c>
      <c r="S91" s="91"/>
      <c r="T91" s="197">
        <f>T92+T94+T97+T100+T102+T104</f>
        <v>0</v>
      </c>
      <c r="AT91" s="16" t="s">
        <v>69</v>
      </c>
      <c r="AU91" s="16" t="s">
        <v>125</v>
      </c>
      <c r="BK91" s="198">
        <f>BK92+BK94+BK97+BK100+BK102+BK104</f>
        <v>0</v>
      </c>
    </row>
    <row r="92" spans="2:63" s="11" customFormat="1" ht="25.9" customHeight="1">
      <c r="B92" s="199"/>
      <c r="C92" s="200"/>
      <c r="D92" s="201" t="s">
        <v>69</v>
      </c>
      <c r="E92" s="202" t="s">
        <v>181</v>
      </c>
      <c r="F92" s="202" t="s">
        <v>1038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</f>
        <v>0</v>
      </c>
      <c r="Q92" s="207"/>
      <c r="R92" s="208">
        <f>R93</f>
        <v>0</v>
      </c>
      <c r="S92" s="207"/>
      <c r="T92" s="209">
        <f>T93</f>
        <v>0</v>
      </c>
      <c r="AR92" s="210" t="s">
        <v>77</v>
      </c>
      <c r="AT92" s="211" t="s">
        <v>69</v>
      </c>
      <c r="AU92" s="211" t="s">
        <v>70</v>
      </c>
      <c r="AY92" s="210" t="s">
        <v>143</v>
      </c>
      <c r="BK92" s="212">
        <f>BK93</f>
        <v>0</v>
      </c>
    </row>
    <row r="93" spans="2:65" s="1" customFormat="1" ht="16.5" customHeight="1">
      <c r="B93" s="37"/>
      <c r="C93" s="215" t="s">
        <v>70</v>
      </c>
      <c r="D93" s="215" t="s">
        <v>147</v>
      </c>
      <c r="E93" s="216" t="s">
        <v>1039</v>
      </c>
      <c r="F93" s="217" t="s">
        <v>1040</v>
      </c>
      <c r="G93" s="218" t="s">
        <v>206</v>
      </c>
      <c r="H93" s="219">
        <v>29.4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77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1041</v>
      </c>
    </row>
    <row r="94" spans="2:63" s="11" customFormat="1" ht="25.9" customHeight="1">
      <c r="B94" s="199"/>
      <c r="C94" s="200"/>
      <c r="D94" s="201" t="s">
        <v>69</v>
      </c>
      <c r="E94" s="202" t="s">
        <v>278</v>
      </c>
      <c r="F94" s="202" t="s">
        <v>1042</v>
      </c>
      <c r="G94" s="200"/>
      <c r="H94" s="200"/>
      <c r="I94" s="203"/>
      <c r="J94" s="204">
        <f>BK94</f>
        <v>0</v>
      </c>
      <c r="K94" s="200"/>
      <c r="L94" s="205"/>
      <c r="M94" s="206"/>
      <c r="N94" s="207"/>
      <c r="O94" s="207"/>
      <c r="P94" s="208">
        <f>SUM(P95:P96)</f>
        <v>0</v>
      </c>
      <c r="Q94" s="207"/>
      <c r="R94" s="208">
        <f>SUM(R95:R96)</f>
        <v>0</v>
      </c>
      <c r="S94" s="207"/>
      <c r="T94" s="209">
        <f>SUM(T95:T96)</f>
        <v>0</v>
      </c>
      <c r="AR94" s="210" t="s">
        <v>77</v>
      </c>
      <c r="AT94" s="211" t="s">
        <v>69</v>
      </c>
      <c r="AU94" s="211" t="s">
        <v>70</v>
      </c>
      <c r="AY94" s="210" t="s">
        <v>143</v>
      </c>
      <c r="BK94" s="212">
        <f>SUM(BK95:BK96)</f>
        <v>0</v>
      </c>
    </row>
    <row r="95" spans="2:65" s="1" customFormat="1" ht="16.5" customHeight="1">
      <c r="B95" s="37"/>
      <c r="C95" s="215" t="s">
        <v>70</v>
      </c>
      <c r="D95" s="215" t="s">
        <v>147</v>
      </c>
      <c r="E95" s="216" t="s">
        <v>1043</v>
      </c>
      <c r="F95" s="217" t="s">
        <v>1044</v>
      </c>
      <c r="G95" s="218" t="s">
        <v>248</v>
      </c>
      <c r="H95" s="219">
        <v>2.016</v>
      </c>
      <c r="I95" s="220"/>
      <c r="J95" s="221">
        <f>ROUND(I95*H95,2)</f>
        <v>0</v>
      </c>
      <c r="K95" s="217" t="s">
        <v>1</v>
      </c>
      <c r="L95" s="42"/>
      <c r="M95" s="222" t="s">
        <v>1</v>
      </c>
      <c r="N95" s="223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97</v>
      </c>
      <c r="AT95" s="16" t="s">
        <v>147</v>
      </c>
      <c r="AU95" s="16" t="s">
        <v>77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97</v>
      </c>
      <c r="BM95" s="16" t="s">
        <v>1045</v>
      </c>
    </row>
    <row r="96" spans="2:65" s="1" customFormat="1" ht="16.5" customHeight="1">
      <c r="B96" s="37"/>
      <c r="C96" s="265" t="s">
        <v>70</v>
      </c>
      <c r="D96" s="265" t="s">
        <v>294</v>
      </c>
      <c r="E96" s="266" t="s">
        <v>1046</v>
      </c>
      <c r="F96" s="267" t="s">
        <v>1047</v>
      </c>
      <c r="G96" s="268" t="s">
        <v>285</v>
      </c>
      <c r="H96" s="269">
        <v>4.032</v>
      </c>
      <c r="I96" s="270"/>
      <c r="J96" s="271">
        <f>ROUND(I96*H96,2)</f>
        <v>0</v>
      </c>
      <c r="K96" s="267" t="s">
        <v>1</v>
      </c>
      <c r="L96" s="272"/>
      <c r="M96" s="273" t="s">
        <v>1</v>
      </c>
      <c r="N96" s="274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177</v>
      </c>
      <c r="AT96" s="16" t="s">
        <v>294</v>
      </c>
      <c r="AU96" s="16" t="s">
        <v>77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97</v>
      </c>
      <c r="BM96" s="16" t="s">
        <v>1048</v>
      </c>
    </row>
    <row r="97" spans="2:63" s="11" customFormat="1" ht="25.9" customHeight="1">
      <c r="B97" s="199"/>
      <c r="C97" s="200"/>
      <c r="D97" s="201" t="s">
        <v>69</v>
      </c>
      <c r="E97" s="202" t="s">
        <v>462</v>
      </c>
      <c r="F97" s="202" t="s">
        <v>1049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SUM(P98:P99)</f>
        <v>0</v>
      </c>
      <c r="Q97" s="207"/>
      <c r="R97" s="208">
        <f>SUM(R98:R99)</f>
        <v>0</v>
      </c>
      <c r="S97" s="207"/>
      <c r="T97" s="209">
        <f>SUM(T98:T99)</f>
        <v>0</v>
      </c>
      <c r="AR97" s="210" t="s">
        <v>77</v>
      </c>
      <c r="AT97" s="211" t="s">
        <v>69</v>
      </c>
      <c r="AU97" s="211" t="s">
        <v>70</v>
      </c>
      <c r="AY97" s="210" t="s">
        <v>143</v>
      </c>
      <c r="BK97" s="212">
        <f>SUM(BK98:BK99)</f>
        <v>0</v>
      </c>
    </row>
    <row r="98" spans="2:65" s="1" customFormat="1" ht="16.5" customHeight="1">
      <c r="B98" s="37"/>
      <c r="C98" s="215" t="s">
        <v>70</v>
      </c>
      <c r="D98" s="215" t="s">
        <v>147</v>
      </c>
      <c r="E98" s="216" t="s">
        <v>1050</v>
      </c>
      <c r="F98" s="217" t="s">
        <v>1051</v>
      </c>
      <c r="G98" s="218" t="s">
        <v>206</v>
      </c>
      <c r="H98" s="219">
        <v>31.5</v>
      </c>
      <c r="I98" s="220"/>
      <c r="J98" s="221">
        <f>ROUND(I98*H98,2)</f>
        <v>0</v>
      </c>
      <c r="K98" s="217" t="s">
        <v>1</v>
      </c>
      <c r="L98" s="42"/>
      <c r="M98" s="222" t="s">
        <v>1</v>
      </c>
      <c r="N98" s="223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97</v>
      </c>
      <c r="AT98" s="16" t="s">
        <v>147</v>
      </c>
      <c r="AU98" s="16" t="s">
        <v>77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97</v>
      </c>
      <c r="BM98" s="16" t="s">
        <v>1052</v>
      </c>
    </row>
    <row r="99" spans="2:65" s="1" customFormat="1" ht="16.5" customHeight="1">
      <c r="B99" s="37"/>
      <c r="C99" s="265" t="s">
        <v>70</v>
      </c>
      <c r="D99" s="265" t="s">
        <v>294</v>
      </c>
      <c r="E99" s="266" t="s">
        <v>1053</v>
      </c>
      <c r="F99" s="267" t="s">
        <v>1054</v>
      </c>
      <c r="G99" s="268" t="s">
        <v>150</v>
      </c>
      <c r="H99" s="269">
        <v>7.07</v>
      </c>
      <c r="I99" s="270"/>
      <c r="J99" s="271">
        <f>ROUND(I99*H99,2)</f>
        <v>0</v>
      </c>
      <c r="K99" s="267" t="s">
        <v>1</v>
      </c>
      <c r="L99" s="272"/>
      <c r="M99" s="273" t="s">
        <v>1</v>
      </c>
      <c r="N99" s="274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177</v>
      </c>
      <c r="AT99" s="16" t="s">
        <v>294</v>
      </c>
      <c r="AU99" s="16" t="s">
        <v>77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97</v>
      </c>
      <c r="BM99" s="16" t="s">
        <v>1055</v>
      </c>
    </row>
    <row r="100" spans="2:63" s="11" customFormat="1" ht="25.9" customHeight="1">
      <c r="B100" s="199"/>
      <c r="C100" s="200"/>
      <c r="D100" s="201" t="s">
        <v>69</v>
      </c>
      <c r="E100" s="202" t="s">
        <v>1056</v>
      </c>
      <c r="F100" s="202" t="s">
        <v>1057</v>
      </c>
      <c r="G100" s="200"/>
      <c r="H100" s="200"/>
      <c r="I100" s="203"/>
      <c r="J100" s="204">
        <f>BK100</f>
        <v>0</v>
      </c>
      <c r="K100" s="200"/>
      <c r="L100" s="205"/>
      <c r="M100" s="206"/>
      <c r="N100" s="207"/>
      <c r="O100" s="207"/>
      <c r="P100" s="208">
        <f>P101</f>
        <v>0</v>
      </c>
      <c r="Q100" s="207"/>
      <c r="R100" s="208">
        <f>R101</f>
        <v>0</v>
      </c>
      <c r="S100" s="207"/>
      <c r="T100" s="209">
        <f>T101</f>
        <v>0</v>
      </c>
      <c r="AR100" s="210" t="s">
        <v>77</v>
      </c>
      <c r="AT100" s="211" t="s">
        <v>69</v>
      </c>
      <c r="AU100" s="211" t="s">
        <v>70</v>
      </c>
      <c r="AY100" s="210" t="s">
        <v>143</v>
      </c>
      <c r="BK100" s="212">
        <f>BK101</f>
        <v>0</v>
      </c>
    </row>
    <row r="101" spans="2:65" s="1" customFormat="1" ht="16.5" customHeight="1">
      <c r="B101" s="37"/>
      <c r="C101" s="215" t="s">
        <v>70</v>
      </c>
      <c r="D101" s="215" t="s">
        <v>147</v>
      </c>
      <c r="E101" s="216" t="s">
        <v>1058</v>
      </c>
      <c r="F101" s="217" t="s">
        <v>1059</v>
      </c>
      <c r="G101" s="218" t="s">
        <v>236</v>
      </c>
      <c r="H101" s="219">
        <v>63</v>
      </c>
      <c r="I101" s="220"/>
      <c r="J101" s="221">
        <f>ROUND(I101*H101,2)</f>
        <v>0</v>
      </c>
      <c r="K101" s="217" t="s">
        <v>1</v>
      </c>
      <c r="L101" s="42"/>
      <c r="M101" s="222" t="s">
        <v>1</v>
      </c>
      <c r="N101" s="223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97</v>
      </c>
      <c r="AT101" s="16" t="s">
        <v>147</v>
      </c>
      <c r="AU101" s="16" t="s">
        <v>77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97</v>
      </c>
      <c r="BM101" s="16" t="s">
        <v>1060</v>
      </c>
    </row>
    <row r="102" spans="2:63" s="11" customFormat="1" ht="25.9" customHeight="1">
      <c r="B102" s="199"/>
      <c r="C102" s="200"/>
      <c r="D102" s="201" t="s">
        <v>69</v>
      </c>
      <c r="E102" s="202" t="s">
        <v>1061</v>
      </c>
      <c r="F102" s="202" t="s">
        <v>1062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P103</f>
        <v>0</v>
      </c>
      <c r="Q102" s="207"/>
      <c r="R102" s="208">
        <f>R103</f>
        <v>0</v>
      </c>
      <c r="S102" s="207"/>
      <c r="T102" s="209">
        <f>T103</f>
        <v>0</v>
      </c>
      <c r="AR102" s="210" t="s">
        <v>77</v>
      </c>
      <c r="AT102" s="211" t="s">
        <v>69</v>
      </c>
      <c r="AU102" s="211" t="s">
        <v>70</v>
      </c>
      <c r="AY102" s="210" t="s">
        <v>143</v>
      </c>
      <c r="BK102" s="212">
        <f>BK103</f>
        <v>0</v>
      </c>
    </row>
    <row r="103" spans="2:65" s="1" customFormat="1" ht="16.5" customHeight="1">
      <c r="B103" s="37"/>
      <c r="C103" s="215" t="s">
        <v>70</v>
      </c>
      <c r="D103" s="215" t="s">
        <v>147</v>
      </c>
      <c r="E103" s="216" t="s">
        <v>1063</v>
      </c>
      <c r="F103" s="217" t="s">
        <v>1064</v>
      </c>
      <c r="G103" s="218" t="s">
        <v>285</v>
      </c>
      <c r="H103" s="219">
        <v>35.413</v>
      </c>
      <c r="I103" s="220"/>
      <c r="J103" s="221">
        <f>ROUND(I103*H103,2)</f>
        <v>0</v>
      </c>
      <c r="K103" s="217" t="s">
        <v>1</v>
      </c>
      <c r="L103" s="42"/>
      <c r="M103" s="222" t="s">
        <v>1</v>
      </c>
      <c r="N103" s="223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97</v>
      </c>
      <c r="AT103" s="16" t="s">
        <v>147</v>
      </c>
      <c r="AU103" s="16" t="s">
        <v>77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97</v>
      </c>
      <c r="BM103" s="16" t="s">
        <v>1065</v>
      </c>
    </row>
    <row r="104" spans="2:63" s="11" customFormat="1" ht="25.9" customHeight="1">
      <c r="B104" s="199"/>
      <c r="C104" s="200"/>
      <c r="D104" s="201" t="s">
        <v>69</v>
      </c>
      <c r="E104" s="202" t="s">
        <v>1066</v>
      </c>
      <c r="F104" s="202" t="s">
        <v>1067</v>
      </c>
      <c r="G104" s="200"/>
      <c r="H104" s="200"/>
      <c r="I104" s="203"/>
      <c r="J104" s="204">
        <f>BK104</f>
        <v>0</v>
      </c>
      <c r="K104" s="200"/>
      <c r="L104" s="205"/>
      <c r="M104" s="206"/>
      <c r="N104" s="207"/>
      <c r="O104" s="207"/>
      <c r="P104" s="208">
        <f>SUM(P105:P107)</f>
        <v>0</v>
      </c>
      <c r="Q104" s="207"/>
      <c r="R104" s="208">
        <f>SUM(R105:R107)</f>
        <v>0</v>
      </c>
      <c r="S104" s="207"/>
      <c r="T104" s="209">
        <f>SUM(T105:T107)</f>
        <v>0</v>
      </c>
      <c r="AR104" s="210" t="s">
        <v>77</v>
      </c>
      <c r="AT104" s="211" t="s">
        <v>69</v>
      </c>
      <c r="AU104" s="211" t="s">
        <v>70</v>
      </c>
      <c r="AY104" s="210" t="s">
        <v>143</v>
      </c>
      <c r="BK104" s="212">
        <f>SUM(BK105:BK107)</f>
        <v>0</v>
      </c>
    </row>
    <row r="105" spans="2:65" s="1" customFormat="1" ht="16.5" customHeight="1">
      <c r="B105" s="37"/>
      <c r="C105" s="215" t="s">
        <v>70</v>
      </c>
      <c r="D105" s="215" t="s">
        <v>147</v>
      </c>
      <c r="E105" s="216" t="s">
        <v>1068</v>
      </c>
      <c r="F105" s="217" t="s">
        <v>1069</v>
      </c>
      <c r="G105" s="218" t="s">
        <v>285</v>
      </c>
      <c r="H105" s="219">
        <v>11.995</v>
      </c>
      <c r="I105" s="220"/>
      <c r="J105" s="221">
        <f>ROUND(I105*H105,2)</f>
        <v>0</v>
      </c>
      <c r="K105" s="217" t="s">
        <v>1</v>
      </c>
      <c r="L105" s="42"/>
      <c r="M105" s="222" t="s">
        <v>1</v>
      </c>
      <c r="N105" s="223" t="s">
        <v>41</v>
      </c>
      <c r="O105" s="78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6" t="s">
        <v>97</v>
      </c>
      <c r="AT105" s="16" t="s">
        <v>147</v>
      </c>
      <c r="AU105" s="16" t="s">
        <v>77</v>
      </c>
      <c r="AY105" s="16" t="s">
        <v>143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6" t="s">
        <v>77</v>
      </c>
      <c r="BK105" s="226">
        <f>ROUND(I105*H105,2)</f>
        <v>0</v>
      </c>
      <c r="BL105" s="16" t="s">
        <v>97</v>
      </c>
      <c r="BM105" s="16" t="s">
        <v>1070</v>
      </c>
    </row>
    <row r="106" spans="2:65" s="1" customFormat="1" ht="16.5" customHeight="1">
      <c r="B106" s="37"/>
      <c r="C106" s="215" t="s">
        <v>70</v>
      </c>
      <c r="D106" s="215" t="s">
        <v>147</v>
      </c>
      <c r="E106" s="216" t="s">
        <v>1071</v>
      </c>
      <c r="F106" s="217" t="s">
        <v>1072</v>
      </c>
      <c r="G106" s="218" t="s">
        <v>285</v>
      </c>
      <c r="H106" s="219">
        <v>167.933</v>
      </c>
      <c r="I106" s="220"/>
      <c r="J106" s="221">
        <f>ROUND(I106*H106,2)</f>
        <v>0</v>
      </c>
      <c r="K106" s="217" t="s">
        <v>1</v>
      </c>
      <c r="L106" s="42"/>
      <c r="M106" s="222" t="s">
        <v>1</v>
      </c>
      <c r="N106" s="223" t="s">
        <v>41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97</v>
      </c>
      <c r="AT106" s="16" t="s">
        <v>147</v>
      </c>
      <c r="AU106" s="16" t="s">
        <v>77</v>
      </c>
      <c r="AY106" s="16" t="s">
        <v>143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77</v>
      </c>
      <c r="BK106" s="226">
        <f>ROUND(I106*H106,2)</f>
        <v>0</v>
      </c>
      <c r="BL106" s="16" t="s">
        <v>97</v>
      </c>
      <c r="BM106" s="16" t="s">
        <v>1073</v>
      </c>
    </row>
    <row r="107" spans="2:65" s="1" customFormat="1" ht="16.5" customHeight="1">
      <c r="B107" s="37"/>
      <c r="C107" s="215" t="s">
        <v>70</v>
      </c>
      <c r="D107" s="215" t="s">
        <v>147</v>
      </c>
      <c r="E107" s="216" t="s">
        <v>1074</v>
      </c>
      <c r="F107" s="217" t="s">
        <v>1075</v>
      </c>
      <c r="G107" s="218" t="s">
        <v>285</v>
      </c>
      <c r="H107" s="219">
        <v>11.995</v>
      </c>
      <c r="I107" s="220"/>
      <c r="J107" s="221">
        <f>ROUND(I107*H107,2)</f>
        <v>0</v>
      </c>
      <c r="K107" s="217" t="s">
        <v>1</v>
      </c>
      <c r="L107" s="42"/>
      <c r="M107" s="227" t="s">
        <v>1</v>
      </c>
      <c r="N107" s="228" t="s">
        <v>41</v>
      </c>
      <c r="O107" s="229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16" t="s">
        <v>97</v>
      </c>
      <c r="AT107" s="16" t="s">
        <v>147</v>
      </c>
      <c r="AU107" s="16" t="s">
        <v>77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97</v>
      </c>
      <c r="BM107" s="16" t="s">
        <v>1076</v>
      </c>
    </row>
    <row r="108" spans="2:12" s="1" customFormat="1" ht="6.95" customHeight="1">
      <c r="B108" s="56"/>
      <c r="C108" s="57"/>
      <c r="D108" s="57"/>
      <c r="E108" s="57"/>
      <c r="F108" s="57"/>
      <c r="G108" s="57"/>
      <c r="H108" s="57"/>
      <c r="I108" s="166"/>
      <c r="J108" s="57"/>
      <c r="K108" s="57"/>
      <c r="L108" s="42"/>
    </row>
  </sheetData>
  <sheetProtection password="CC35" sheet="1" objects="1" scenarios="1" formatColumns="0" formatRows="0" autoFilter="0"/>
  <autoFilter ref="C90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102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1077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1078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120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ROUND(J87,2)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ROUND((SUM(BE87:BE99)),2)</f>
        <v>0</v>
      </c>
      <c r="I35" s="155">
        <v>0.21</v>
      </c>
      <c r="J35" s="154">
        <f>ROUND(((SUM(BE87:BE99))*I35),2)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ROUND((SUM(BF87:BF99)),2)</f>
        <v>0</v>
      </c>
      <c r="I36" s="155">
        <v>0.15</v>
      </c>
      <c r="J36" s="154">
        <f>ROUND(((SUM(BF87:BF99))*I36),2)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ROUND((SUM(BG87:BG99)),2)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ROUND((SUM(BH87:BH99)),2)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ROUND((SUM(BI87:BI99)),2)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1077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04 - 04 - VRN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Milan Hájek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J87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126</v>
      </c>
      <c r="E64" s="179"/>
      <c r="F64" s="179"/>
      <c r="G64" s="179"/>
      <c r="H64" s="179"/>
      <c r="I64" s="180"/>
      <c r="J64" s="181">
        <f>J88</f>
        <v>0</v>
      </c>
      <c r="K64" s="177"/>
      <c r="L64" s="182"/>
    </row>
    <row r="65" spans="2:12" s="9" customFormat="1" ht="19.9" customHeight="1">
      <c r="B65" s="183"/>
      <c r="C65" s="121"/>
      <c r="D65" s="184" t="s">
        <v>127</v>
      </c>
      <c r="E65" s="185"/>
      <c r="F65" s="185"/>
      <c r="G65" s="185"/>
      <c r="H65" s="185"/>
      <c r="I65" s="186"/>
      <c r="J65" s="187">
        <f>J89</f>
        <v>0</v>
      </c>
      <c r="K65" s="121"/>
      <c r="L65" s="188"/>
    </row>
    <row r="66" spans="2:12" s="1" customFormat="1" ht="21.8" customHeight="1">
      <c r="B66" s="37"/>
      <c r="C66" s="38"/>
      <c r="D66" s="38"/>
      <c r="E66" s="38"/>
      <c r="F66" s="38"/>
      <c r="G66" s="38"/>
      <c r="H66" s="38"/>
      <c r="I66" s="142"/>
      <c r="J66" s="38"/>
      <c r="K66" s="38"/>
      <c r="L66" s="42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66"/>
      <c r="J67" s="57"/>
      <c r="K67" s="57"/>
      <c r="L67" s="42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9"/>
      <c r="J71" s="59"/>
      <c r="K71" s="59"/>
      <c r="L71" s="42"/>
    </row>
    <row r="72" spans="2:12" s="1" customFormat="1" ht="24.95" customHeight="1">
      <c r="B72" s="37"/>
      <c r="C72" s="22" t="s">
        <v>128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16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6.5" customHeight="1">
      <c r="B75" s="37"/>
      <c r="C75" s="38"/>
      <c r="D75" s="38"/>
      <c r="E75" s="170" t="str">
        <f>E7</f>
        <v>Sídliště Spáleniště - III. a IV. etapa</v>
      </c>
      <c r="F75" s="31"/>
      <c r="G75" s="31"/>
      <c r="H75" s="31"/>
      <c r="I75" s="142"/>
      <c r="J75" s="38"/>
      <c r="K75" s="38"/>
      <c r="L75" s="42"/>
    </row>
    <row r="76" spans="2:12" ht="12" customHeight="1">
      <c r="B76" s="20"/>
      <c r="C76" s="31" t="s">
        <v>116</v>
      </c>
      <c r="D76" s="21"/>
      <c r="E76" s="21"/>
      <c r="F76" s="21"/>
      <c r="G76" s="21"/>
      <c r="H76" s="21"/>
      <c r="I76" s="135"/>
      <c r="J76" s="21"/>
      <c r="K76" s="21"/>
      <c r="L76" s="19"/>
    </row>
    <row r="77" spans="2:12" s="1" customFormat="1" ht="16.5" customHeight="1">
      <c r="B77" s="37"/>
      <c r="C77" s="38"/>
      <c r="D77" s="38"/>
      <c r="E77" s="170" t="s">
        <v>1077</v>
      </c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118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63" t="str">
        <f>E11</f>
        <v>04 - 04 - VRN</v>
      </c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20</v>
      </c>
      <c r="D81" s="38"/>
      <c r="E81" s="38"/>
      <c r="F81" s="26" t="str">
        <f>F14</f>
        <v xml:space="preserve"> Cheb</v>
      </c>
      <c r="G81" s="38"/>
      <c r="H81" s="38"/>
      <c r="I81" s="144" t="s">
        <v>22</v>
      </c>
      <c r="J81" s="66" t="str">
        <f>IF(J14="","",J14)</f>
        <v>28. 1. 2019</v>
      </c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3.65" customHeight="1">
      <c r="B83" s="37"/>
      <c r="C83" s="31" t="s">
        <v>24</v>
      </c>
      <c r="D83" s="38"/>
      <c r="E83" s="38"/>
      <c r="F83" s="26" t="str">
        <f>E17</f>
        <v xml:space="preserve"> Město Cheb</v>
      </c>
      <c r="G83" s="38"/>
      <c r="H83" s="38"/>
      <c r="I83" s="144" t="s">
        <v>30</v>
      </c>
      <c r="J83" s="35" t="str">
        <f>E23</f>
        <v xml:space="preserve"> Bc.Pašava Michal</v>
      </c>
      <c r="K83" s="38"/>
      <c r="L83" s="42"/>
    </row>
    <row r="84" spans="2:12" s="1" customFormat="1" ht="13.65" customHeight="1">
      <c r="B84" s="37"/>
      <c r="C84" s="31" t="s">
        <v>28</v>
      </c>
      <c r="D84" s="38"/>
      <c r="E84" s="38"/>
      <c r="F84" s="26" t="str">
        <f>IF(E20="","",E20)</f>
        <v>Vyplň údaj</v>
      </c>
      <c r="G84" s="38"/>
      <c r="H84" s="38"/>
      <c r="I84" s="144" t="s">
        <v>32</v>
      </c>
      <c r="J84" s="35" t="str">
        <f>E26</f>
        <v xml:space="preserve"> Milan Hájek</v>
      </c>
      <c r="K84" s="38"/>
      <c r="L84" s="42"/>
    </row>
    <row r="85" spans="2:12" s="1" customFormat="1" ht="10.3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20" s="10" customFormat="1" ht="29.25" customHeight="1">
      <c r="B86" s="189"/>
      <c r="C86" s="190" t="s">
        <v>129</v>
      </c>
      <c r="D86" s="191" t="s">
        <v>55</v>
      </c>
      <c r="E86" s="191" t="s">
        <v>51</v>
      </c>
      <c r="F86" s="191" t="s">
        <v>52</v>
      </c>
      <c r="G86" s="191" t="s">
        <v>130</v>
      </c>
      <c r="H86" s="191" t="s">
        <v>131</v>
      </c>
      <c r="I86" s="192" t="s">
        <v>132</v>
      </c>
      <c r="J86" s="191" t="s">
        <v>123</v>
      </c>
      <c r="K86" s="193" t="s">
        <v>133</v>
      </c>
      <c r="L86" s="194"/>
      <c r="M86" s="87" t="s">
        <v>1</v>
      </c>
      <c r="N86" s="88" t="s">
        <v>40</v>
      </c>
      <c r="O86" s="88" t="s">
        <v>134</v>
      </c>
      <c r="P86" s="88" t="s">
        <v>135</v>
      </c>
      <c r="Q86" s="88" t="s">
        <v>136</v>
      </c>
      <c r="R86" s="88" t="s">
        <v>137</v>
      </c>
      <c r="S86" s="88" t="s">
        <v>138</v>
      </c>
      <c r="T86" s="89" t="s">
        <v>139</v>
      </c>
    </row>
    <row r="87" spans="2:63" s="1" customFormat="1" ht="22.8" customHeight="1">
      <c r="B87" s="37"/>
      <c r="C87" s="94" t="s">
        <v>140</v>
      </c>
      <c r="D87" s="38"/>
      <c r="E87" s="38"/>
      <c r="F87" s="38"/>
      <c r="G87" s="38"/>
      <c r="H87" s="38"/>
      <c r="I87" s="142"/>
      <c r="J87" s="195">
        <f>BK87</f>
        <v>0</v>
      </c>
      <c r="K87" s="38"/>
      <c r="L87" s="42"/>
      <c r="M87" s="90"/>
      <c r="N87" s="91"/>
      <c r="O87" s="91"/>
      <c r="P87" s="196">
        <f>P88</f>
        <v>0</v>
      </c>
      <c r="Q87" s="91"/>
      <c r="R87" s="196">
        <f>R88</f>
        <v>0</v>
      </c>
      <c r="S87" s="91"/>
      <c r="T87" s="197">
        <f>T88</f>
        <v>0</v>
      </c>
      <c r="AT87" s="16" t="s">
        <v>69</v>
      </c>
      <c r="AU87" s="16" t="s">
        <v>125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141</v>
      </c>
      <c r="F88" s="202" t="s">
        <v>142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97</v>
      </c>
      <c r="AT88" s="211" t="s">
        <v>69</v>
      </c>
      <c r="AU88" s="211" t="s">
        <v>70</v>
      </c>
      <c r="AY88" s="210" t="s">
        <v>143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144</v>
      </c>
      <c r="F89" s="213" t="s">
        <v>145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SUM(P90:P99)</f>
        <v>0</v>
      </c>
      <c r="Q89" s="207"/>
      <c r="R89" s="208">
        <f>SUM(R90:R99)</f>
        <v>0</v>
      </c>
      <c r="S89" s="207"/>
      <c r="T89" s="209">
        <f>SUM(T90:T99)</f>
        <v>0</v>
      </c>
      <c r="AR89" s="210" t="s">
        <v>146</v>
      </c>
      <c r="AT89" s="211" t="s">
        <v>69</v>
      </c>
      <c r="AU89" s="211" t="s">
        <v>77</v>
      </c>
      <c r="AY89" s="210" t="s">
        <v>143</v>
      </c>
      <c r="BK89" s="212">
        <f>SUM(BK90:BK99)</f>
        <v>0</v>
      </c>
    </row>
    <row r="90" spans="2:65" s="1" customFormat="1" ht="16.5" customHeight="1">
      <c r="B90" s="37"/>
      <c r="C90" s="215" t="s">
        <v>77</v>
      </c>
      <c r="D90" s="215" t="s">
        <v>147</v>
      </c>
      <c r="E90" s="216" t="s">
        <v>148</v>
      </c>
      <c r="F90" s="217" t="s">
        <v>149</v>
      </c>
      <c r="G90" s="218" t="s">
        <v>150</v>
      </c>
      <c r="H90" s="219">
        <v>1</v>
      </c>
      <c r="I90" s="220"/>
      <c r="J90" s="221">
        <f>ROUND(I90*H90,2)</f>
        <v>0</v>
      </c>
      <c r="K90" s="217" t="s">
        <v>1</v>
      </c>
      <c r="L90" s="42"/>
      <c r="M90" s="222" t="s">
        <v>1</v>
      </c>
      <c r="N90" s="223" t="s">
        <v>41</v>
      </c>
      <c r="O90" s="78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6" t="s">
        <v>97</v>
      </c>
      <c r="AT90" s="16" t="s">
        <v>147</v>
      </c>
      <c r="AU90" s="16" t="s">
        <v>79</v>
      </c>
      <c r="AY90" s="16" t="s">
        <v>143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77</v>
      </c>
      <c r="BK90" s="226">
        <f>ROUND(I90*H90,2)</f>
        <v>0</v>
      </c>
      <c r="BL90" s="16" t="s">
        <v>97</v>
      </c>
      <c r="BM90" s="16" t="s">
        <v>1079</v>
      </c>
    </row>
    <row r="91" spans="2:65" s="1" customFormat="1" ht="16.5" customHeight="1">
      <c r="B91" s="37"/>
      <c r="C91" s="215" t="s">
        <v>181</v>
      </c>
      <c r="D91" s="215" t="s">
        <v>147</v>
      </c>
      <c r="E91" s="216" t="s">
        <v>153</v>
      </c>
      <c r="F91" s="217" t="s">
        <v>154</v>
      </c>
      <c r="G91" s="218" t="s">
        <v>150</v>
      </c>
      <c r="H91" s="219">
        <v>1</v>
      </c>
      <c r="I91" s="220"/>
      <c r="J91" s="221">
        <f>ROUND(I91*H91,2)</f>
        <v>0</v>
      </c>
      <c r="K91" s="217" t="s">
        <v>1</v>
      </c>
      <c r="L91" s="42"/>
      <c r="M91" s="222" t="s">
        <v>1</v>
      </c>
      <c r="N91" s="223" t="s">
        <v>41</v>
      </c>
      <c r="O91" s="78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6" t="s">
        <v>155</v>
      </c>
      <c r="AT91" s="16" t="s">
        <v>147</v>
      </c>
      <c r="AU91" s="16" t="s">
        <v>79</v>
      </c>
      <c r="AY91" s="16" t="s">
        <v>143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6" t="s">
        <v>77</v>
      </c>
      <c r="BK91" s="226">
        <f>ROUND(I91*H91,2)</f>
        <v>0</v>
      </c>
      <c r="BL91" s="16" t="s">
        <v>155</v>
      </c>
      <c r="BM91" s="16" t="s">
        <v>1080</v>
      </c>
    </row>
    <row r="92" spans="2:65" s="1" customFormat="1" ht="16.5" customHeight="1">
      <c r="B92" s="37"/>
      <c r="C92" s="215" t="s">
        <v>79</v>
      </c>
      <c r="D92" s="215" t="s">
        <v>147</v>
      </c>
      <c r="E92" s="216" t="s">
        <v>157</v>
      </c>
      <c r="F92" s="217" t="s">
        <v>158</v>
      </c>
      <c r="G92" s="218" t="s">
        <v>150</v>
      </c>
      <c r="H92" s="219">
        <v>1</v>
      </c>
      <c r="I92" s="220"/>
      <c r="J92" s="221">
        <f>ROUND(I92*H92,2)</f>
        <v>0</v>
      </c>
      <c r="K92" s="217" t="s">
        <v>1</v>
      </c>
      <c r="L92" s="42"/>
      <c r="M92" s="222" t="s">
        <v>1</v>
      </c>
      <c r="N92" s="223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97</v>
      </c>
      <c r="AT92" s="16" t="s">
        <v>147</v>
      </c>
      <c r="AU92" s="16" t="s">
        <v>79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97</v>
      </c>
      <c r="BM92" s="16" t="s">
        <v>1081</v>
      </c>
    </row>
    <row r="93" spans="2:65" s="1" customFormat="1" ht="16.5" customHeight="1">
      <c r="B93" s="37"/>
      <c r="C93" s="215" t="s">
        <v>74</v>
      </c>
      <c r="D93" s="215" t="s">
        <v>147</v>
      </c>
      <c r="E93" s="216" t="s">
        <v>160</v>
      </c>
      <c r="F93" s="217" t="s">
        <v>161</v>
      </c>
      <c r="G93" s="218" t="s">
        <v>150</v>
      </c>
      <c r="H93" s="219">
        <v>1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79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1082</v>
      </c>
    </row>
    <row r="94" spans="2:65" s="1" customFormat="1" ht="16.5" customHeight="1">
      <c r="B94" s="37"/>
      <c r="C94" s="215" t="s">
        <v>97</v>
      </c>
      <c r="D94" s="215" t="s">
        <v>147</v>
      </c>
      <c r="E94" s="216" t="s">
        <v>163</v>
      </c>
      <c r="F94" s="217" t="s">
        <v>164</v>
      </c>
      <c r="G94" s="218" t="s">
        <v>150</v>
      </c>
      <c r="H94" s="219">
        <v>1</v>
      </c>
      <c r="I94" s="220"/>
      <c r="J94" s="221">
        <f>ROUND(I94*H94,2)</f>
        <v>0</v>
      </c>
      <c r="K94" s="217" t="s">
        <v>1</v>
      </c>
      <c r="L94" s="42"/>
      <c r="M94" s="222" t="s">
        <v>1</v>
      </c>
      <c r="N94" s="223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97</v>
      </c>
      <c r="AT94" s="16" t="s">
        <v>147</v>
      </c>
      <c r="AU94" s="16" t="s">
        <v>79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97</v>
      </c>
      <c r="BM94" s="16" t="s">
        <v>1083</v>
      </c>
    </row>
    <row r="95" spans="2:65" s="1" customFormat="1" ht="16.5" customHeight="1">
      <c r="B95" s="37"/>
      <c r="C95" s="215" t="s">
        <v>146</v>
      </c>
      <c r="D95" s="215" t="s">
        <v>147</v>
      </c>
      <c r="E95" s="216" t="s">
        <v>166</v>
      </c>
      <c r="F95" s="217" t="s">
        <v>167</v>
      </c>
      <c r="G95" s="218" t="s">
        <v>150</v>
      </c>
      <c r="H95" s="219">
        <v>1</v>
      </c>
      <c r="I95" s="220"/>
      <c r="J95" s="221">
        <f>ROUND(I95*H95,2)</f>
        <v>0</v>
      </c>
      <c r="K95" s="217" t="s">
        <v>1</v>
      </c>
      <c r="L95" s="42"/>
      <c r="M95" s="222" t="s">
        <v>1</v>
      </c>
      <c r="N95" s="223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97</v>
      </c>
      <c r="AT95" s="16" t="s">
        <v>147</v>
      </c>
      <c r="AU95" s="16" t="s">
        <v>79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97</v>
      </c>
      <c r="BM95" s="16" t="s">
        <v>1084</v>
      </c>
    </row>
    <row r="96" spans="2:65" s="1" customFormat="1" ht="16.5" customHeight="1">
      <c r="B96" s="37"/>
      <c r="C96" s="215" t="s">
        <v>169</v>
      </c>
      <c r="D96" s="215" t="s">
        <v>147</v>
      </c>
      <c r="E96" s="216" t="s">
        <v>170</v>
      </c>
      <c r="F96" s="217" t="s">
        <v>171</v>
      </c>
      <c r="G96" s="218" t="s">
        <v>150</v>
      </c>
      <c r="H96" s="219">
        <v>1</v>
      </c>
      <c r="I96" s="220"/>
      <c r="J96" s="221">
        <f>ROUND(I96*H96,2)</f>
        <v>0</v>
      </c>
      <c r="K96" s="217" t="s">
        <v>1</v>
      </c>
      <c r="L96" s="42"/>
      <c r="M96" s="222" t="s">
        <v>1</v>
      </c>
      <c r="N96" s="223" t="s">
        <v>41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AR96" s="16" t="s">
        <v>97</v>
      </c>
      <c r="AT96" s="16" t="s">
        <v>147</v>
      </c>
      <c r="AU96" s="16" t="s">
        <v>79</v>
      </c>
      <c r="AY96" s="16" t="s">
        <v>143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77</v>
      </c>
      <c r="BK96" s="226">
        <f>ROUND(I96*H96,2)</f>
        <v>0</v>
      </c>
      <c r="BL96" s="16" t="s">
        <v>97</v>
      </c>
      <c r="BM96" s="16" t="s">
        <v>1085</v>
      </c>
    </row>
    <row r="97" spans="2:65" s="1" customFormat="1" ht="16.5" customHeight="1">
      <c r="B97" s="37"/>
      <c r="C97" s="215" t="s">
        <v>173</v>
      </c>
      <c r="D97" s="215" t="s">
        <v>147</v>
      </c>
      <c r="E97" s="216" t="s">
        <v>174</v>
      </c>
      <c r="F97" s="217" t="s">
        <v>175</v>
      </c>
      <c r="G97" s="218" t="s">
        <v>150</v>
      </c>
      <c r="H97" s="219">
        <v>1</v>
      </c>
      <c r="I97" s="220"/>
      <c r="J97" s="221">
        <f>ROUND(I97*H97,2)</f>
        <v>0</v>
      </c>
      <c r="K97" s="217" t="s">
        <v>1</v>
      </c>
      <c r="L97" s="42"/>
      <c r="M97" s="222" t="s">
        <v>1</v>
      </c>
      <c r="N97" s="223" t="s">
        <v>41</v>
      </c>
      <c r="O97" s="78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AR97" s="16" t="s">
        <v>97</v>
      </c>
      <c r="AT97" s="16" t="s">
        <v>147</v>
      </c>
      <c r="AU97" s="16" t="s">
        <v>79</v>
      </c>
      <c r="AY97" s="16" t="s">
        <v>143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6" t="s">
        <v>77</v>
      </c>
      <c r="BK97" s="226">
        <f>ROUND(I97*H97,2)</f>
        <v>0</v>
      </c>
      <c r="BL97" s="16" t="s">
        <v>97</v>
      </c>
      <c r="BM97" s="16" t="s">
        <v>1086</v>
      </c>
    </row>
    <row r="98" spans="2:65" s="1" customFormat="1" ht="16.5" customHeight="1">
      <c r="B98" s="37"/>
      <c r="C98" s="215" t="s">
        <v>177</v>
      </c>
      <c r="D98" s="215" t="s">
        <v>147</v>
      </c>
      <c r="E98" s="216" t="s">
        <v>178</v>
      </c>
      <c r="F98" s="217" t="s">
        <v>179</v>
      </c>
      <c r="G98" s="218" t="s">
        <v>150</v>
      </c>
      <c r="H98" s="219">
        <v>1</v>
      </c>
      <c r="I98" s="220"/>
      <c r="J98" s="221">
        <f>ROUND(I98*H98,2)</f>
        <v>0</v>
      </c>
      <c r="K98" s="217" t="s">
        <v>1</v>
      </c>
      <c r="L98" s="42"/>
      <c r="M98" s="222" t="s">
        <v>1</v>
      </c>
      <c r="N98" s="223" t="s">
        <v>41</v>
      </c>
      <c r="O98" s="78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6" t="s">
        <v>97</v>
      </c>
      <c r="AT98" s="16" t="s">
        <v>147</v>
      </c>
      <c r="AU98" s="16" t="s">
        <v>79</v>
      </c>
      <c r="AY98" s="16" t="s">
        <v>143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6" t="s">
        <v>77</v>
      </c>
      <c r="BK98" s="226">
        <f>ROUND(I98*H98,2)</f>
        <v>0</v>
      </c>
      <c r="BL98" s="16" t="s">
        <v>97</v>
      </c>
      <c r="BM98" s="16" t="s">
        <v>1087</v>
      </c>
    </row>
    <row r="99" spans="2:65" s="1" customFormat="1" ht="16.5" customHeight="1">
      <c r="B99" s="37"/>
      <c r="C99" s="215" t="s">
        <v>240</v>
      </c>
      <c r="D99" s="215" t="s">
        <v>147</v>
      </c>
      <c r="E99" s="216" t="s">
        <v>182</v>
      </c>
      <c r="F99" s="217" t="s">
        <v>183</v>
      </c>
      <c r="G99" s="218" t="s">
        <v>150</v>
      </c>
      <c r="H99" s="219">
        <v>3</v>
      </c>
      <c r="I99" s="220"/>
      <c r="J99" s="221">
        <f>ROUND(I99*H99,2)</f>
        <v>0</v>
      </c>
      <c r="K99" s="217" t="s">
        <v>1</v>
      </c>
      <c r="L99" s="42"/>
      <c r="M99" s="227" t="s">
        <v>1</v>
      </c>
      <c r="N99" s="228" t="s">
        <v>41</v>
      </c>
      <c r="O99" s="229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16" t="s">
        <v>155</v>
      </c>
      <c r="AT99" s="16" t="s">
        <v>147</v>
      </c>
      <c r="AU99" s="16" t="s">
        <v>79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155</v>
      </c>
      <c r="BM99" s="16" t="s">
        <v>1088</v>
      </c>
    </row>
    <row r="100" spans="2:12" s="1" customFormat="1" ht="6.95" customHeight="1">
      <c r="B100" s="56"/>
      <c r="C100" s="57"/>
      <c r="D100" s="57"/>
      <c r="E100" s="57"/>
      <c r="F100" s="57"/>
      <c r="G100" s="57"/>
      <c r="H100" s="57"/>
      <c r="I100" s="166"/>
      <c r="J100" s="57"/>
      <c r="K100" s="57"/>
      <c r="L100" s="42"/>
    </row>
  </sheetData>
  <sheetProtection password="CC35" sheet="1" objects="1" scenarios="1" formatColumns="0" formatRows="0" autoFilter="0"/>
  <autoFilter ref="C86:K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105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1077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1089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120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ROUND(J97,2)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ROUND((SUM(BE97:BE338)),2)</f>
        <v>0</v>
      </c>
      <c r="I35" s="155">
        <v>0.21</v>
      </c>
      <c r="J35" s="154">
        <f>ROUND(((SUM(BE97:BE338))*I35),2)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ROUND((SUM(BF97:BF338)),2)</f>
        <v>0</v>
      </c>
      <c r="I36" s="155">
        <v>0.15</v>
      </c>
      <c r="J36" s="154">
        <f>ROUND(((SUM(BF97:BF338))*I36),2)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ROUND((SUM(BG97:BG338)),2)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ROUND((SUM(BH97:BH338)),2)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ROUND((SUM(BI97:BI338)),2)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1077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40 - SO 102 - Objekty pozemních komunikací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Milan Hájek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J97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186</v>
      </c>
      <c r="E64" s="179"/>
      <c r="F64" s="179"/>
      <c r="G64" s="179"/>
      <c r="H64" s="179"/>
      <c r="I64" s="180"/>
      <c r="J64" s="181">
        <f>J98</f>
        <v>0</v>
      </c>
      <c r="K64" s="177"/>
      <c r="L64" s="182"/>
    </row>
    <row r="65" spans="2:12" s="9" customFormat="1" ht="19.9" customHeight="1">
      <c r="B65" s="183"/>
      <c r="C65" s="121"/>
      <c r="D65" s="184" t="s">
        <v>187</v>
      </c>
      <c r="E65" s="185"/>
      <c r="F65" s="185"/>
      <c r="G65" s="185"/>
      <c r="H65" s="185"/>
      <c r="I65" s="186"/>
      <c r="J65" s="187">
        <f>J99</f>
        <v>0</v>
      </c>
      <c r="K65" s="121"/>
      <c r="L65" s="188"/>
    </row>
    <row r="66" spans="2:12" s="9" customFormat="1" ht="19.9" customHeight="1">
      <c r="B66" s="183"/>
      <c r="C66" s="121"/>
      <c r="D66" s="184" t="s">
        <v>188</v>
      </c>
      <c r="E66" s="185"/>
      <c r="F66" s="185"/>
      <c r="G66" s="185"/>
      <c r="H66" s="185"/>
      <c r="I66" s="186"/>
      <c r="J66" s="187">
        <f>J194</f>
        <v>0</v>
      </c>
      <c r="K66" s="121"/>
      <c r="L66" s="188"/>
    </row>
    <row r="67" spans="2:12" s="9" customFormat="1" ht="19.9" customHeight="1">
      <c r="B67" s="183"/>
      <c r="C67" s="121"/>
      <c r="D67" s="184" t="s">
        <v>189</v>
      </c>
      <c r="E67" s="185"/>
      <c r="F67" s="185"/>
      <c r="G67" s="185"/>
      <c r="H67" s="185"/>
      <c r="I67" s="186"/>
      <c r="J67" s="187">
        <f>J207</f>
        <v>0</v>
      </c>
      <c r="K67" s="121"/>
      <c r="L67" s="188"/>
    </row>
    <row r="68" spans="2:12" s="9" customFormat="1" ht="19.9" customHeight="1">
      <c r="B68" s="183"/>
      <c r="C68" s="121"/>
      <c r="D68" s="184" t="s">
        <v>190</v>
      </c>
      <c r="E68" s="185"/>
      <c r="F68" s="185"/>
      <c r="G68" s="185"/>
      <c r="H68" s="185"/>
      <c r="I68" s="186"/>
      <c r="J68" s="187">
        <f>J272</f>
        <v>0</v>
      </c>
      <c r="K68" s="121"/>
      <c r="L68" s="188"/>
    </row>
    <row r="69" spans="2:12" s="9" customFormat="1" ht="19.9" customHeight="1">
      <c r="B69" s="183"/>
      <c r="C69" s="121"/>
      <c r="D69" s="184" t="s">
        <v>191</v>
      </c>
      <c r="E69" s="185"/>
      <c r="F69" s="185"/>
      <c r="G69" s="185"/>
      <c r="H69" s="185"/>
      <c r="I69" s="186"/>
      <c r="J69" s="187">
        <f>J274</f>
        <v>0</v>
      </c>
      <c r="K69" s="121"/>
      <c r="L69" s="188"/>
    </row>
    <row r="70" spans="2:12" s="9" customFormat="1" ht="19.9" customHeight="1">
      <c r="B70" s="183"/>
      <c r="C70" s="121"/>
      <c r="D70" s="184" t="s">
        <v>192</v>
      </c>
      <c r="E70" s="185"/>
      <c r="F70" s="185"/>
      <c r="G70" s="185"/>
      <c r="H70" s="185"/>
      <c r="I70" s="186"/>
      <c r="J70" s="187">
        <f>J313</f>
        <v>0</v>
      </c>
      <c r="K70" s="121"/>
      <c r="L70" s="188"/>
    </row>
    <row r="71" spans="2:12" s="9" customFormat="1" ht="19.9" customHeight="1">
      <c r="B71" s="183"/>
      <c r="C71" s="121"/>
      <c r="D71" s="184" t="s">
        <v>193</v>
      </c>
      <c r="E71" s="185"/>
      <c r="F71" s="185"/>
      <c r="G71" s="185"/>
      <c r="H71" s="185"/>
      <c r="I71" s="186"/>
      <c r="J71" s="187">
        <f>J321</f>
        <v>0</v>
      </c>
      <c r="K71" s="121"/>
      <c r="L71" s="188"/>
    </row>
    <row r="72" spans="2:12" s="8" customFormat="1" ht="24.95" customHeight="1">
      <c r="B72" s="176"/>
      <c r="C72" s="177"/>
      <c r="D72" s="178" t="s">
        <v>194</v>
      </c>
      <c r="E72" s="179"/>
      <c r="F72" s="179"/>
      <c r="G72" s="179"/>
      <c r="H72" s="179"/>
      <c r="I72" s="180"/>
      <c r="J72" s="181">
        <f>J323</f>
        <v>0</v>
      </c>
      <c r="K72" s="177"/>
      <c r="L72" s="182"/>
    </row>
    <row r="73" spans="2:12" s="9" customFormat="1" ht="19.9" customHeight="1">
      <c r="B73" s="183"/>
      <c r="C73" s="121"/>
      <c r="D73" s="184" t="s">
        <v>195</v>
      </c>
      <c r="E73" s="185"/>
      <c r="F73" s="185"/>
      <c r="G73" s="185"/>
      <c r="H73" s="185"/>
      <c r="I73" s="186"/>
      <c r="J73" s="187">
        <f>J324</f>
        <v>0</v>
      </c>
      <c r="K73" s="121"/>
      <c r="L73" s="188"/>
    </row>
    <row r="74" spans="2:12" s="8" customFormat="1" ht="24.95" customHeight="1">
      <c r="B74" s="176"/>
      <c r="C74" s="177"/>
      <c r="D74" s="178" t="s">
        <v>196</v>
      </c>
      <c r="E74" s="179"/>
      <c r="F74" s="179"/>
      <c r="G74" s="179"/>
      <c r="H74" s="179"/>
      <c r="I74" s="180"/>
      <c r="J74" s="181">
        <f>J332</f>
        <v>0</v>
      </c>
      <c r="K74" s="177"/>
      <c r="L74" s="182"/>
    </row>
    <row r="75" spans="2:12" s="9" customFormat="1" ht="19.9" customHeight="1">
      <c r="B75" s="183"/>
      <c r="C75" s="121"/>
      <c r="D75" s="184" t="s">
        <v>197</v>
      </c>
      <c r="E75" s="185"/>
      <c r="F75" s="185"/>
      <c r="G75" s="185"/>
      <c r="H75" s="185"/>
      <c r="I75" s="186"/>
      <c r="J75" s="187">
        <f>J333</f>
        <v>0</v>
      </c>
      <c r="K75" s="121"/>
      <c r="L75" s="188"/>
    </row>
    <row r="76" spans="2:12" s="1" customFormat="1" ht="21.8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66"/>
      <c r="J77" s="57"/>
      <c r="K77" s="57"/>
      <c r="L77" s="42"/>
    </row>
    <row r="81" spans="2:12" s="1" customFormat="1" ht="6.95" customHeight="1">
      <c r="B81" s="58"/>
      <c r="C81" s="59"/>
      <c r="D81" s="59"/>
      <c r="E81" s="59"/>
      <c r="F81" s="59"/>
      <c r="G81" s="59"/>
      <c r="H81" s="59"/>
      <c r="I81" s="169"/>
      <c r="J81" s="59"/>
      <c r="K81" s="59"/>
      <c r="L81" s="42"/>
    </row>
    <row r="82" spans="2:12" s="1" customFormat="1" ht="24.95" customHeight="1">
      <c r="B82" s="37"/>
      <c r="C82" s="22" t="s">
        <v>128</v>
      </c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6.5" customHeight="1">
      <c r="B85" s="37"/>
      <c r="C85" s="38"/>
      <c r="D85" s="38"/>
      <c r="E85" s="170" t="str">
        <f>E7</f>
        <v>Sídliště Spáleniště - III. a IV. etapa</v>
      </c>
      <c r="F85" s="31"/>
      <c r="G85" s="31"/>
      <c r="H85" s="31"/>
      <c r="I85" s="142"/>
      <c r="J85" s="38"/>
      <c r="K85" s="38"/>
      <c r="L85" s="42"/>
    </row>
    <row r="86" spans="2:12" ht="12" customHeight="1">
      <c r="B86" s="20"/>
      <c r="C86" s="31" t="s">
        <v>116</v>
      </c>
      <c r="D86" s="21"/>
      <c r="E86" s="21"/>
      <c r="F86" s="21"/>
      <c r="G86" s="21"/>
      <c r="H86" s="21"/>
      <c r="I86" s="135"/>
      <c r="J86" s="21"/>
      <c r="K86" s="21"/>
      <c r="L86" s="19"/>
    </row>
    <row r="87" spans="2:12" s="1" customFormat="1" ht="16.5" customHeight="1">
      <c r="B87" s="37"/>
      <c r="C87" s="38"/>
      <c r="D87" s="38"/>
      <c r="E87" s="170" t="s">
        <v>1077</v>
      </c>
      <c r="F87" s="38"/>
      <c r="G87" s="38"/>
      <c r="H87" s="38"/>
      <c r="I87" s="142"/>
      <c r="J87" s="38"/>
      <c r="K87" s="38"/>
      <c r="L87" s="42"/>
    </row>
    <row r="88" spans="2:12" s="1" customFormat="1" ht="12" customHeight="1">
      <c r="B88" s="37"/>
      <c r="C88" s="31" t="s">
        <v>118</v>
      </c>
      <c r="D88" s="38"/>
      <c r="E88" s="38"/>
      <c r="F88" s="38"/>
      <c r="G88" s="38"/>
      <c r="H88" s="38"/>
      <c r="I88" s="142"/>
      <c r="J88" s="38"/>
      <c r="K88" s="38"/>
      <c r="L88" s="42"/>
    </row>
    <row r="89" spans="2:12" s="1" customFormat="1" ht="16.5" customHeight="1">
      <c r="B89" s="37"/>
      <c r="C89" s="38"/>
      <c r="D89" s="38"/>
      <c r="E89" s="63" t="str">
        <f>E11</f>
        <v>40 - SO 102 - Objekty pozemních komunikací</v>
      </c>
      <c r="F89" s="38"/>
      <c r="G89" s="38"/>
      <c r="H89" s="38"/>
      <c r="I89" s="142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 xml:space="preserve"> Cheb</v>
      </c>
      <c r="G91" s="38"/>
      <c r="H91" s="38"/>
      <c r="I91" s="144" t="s">
        <v>22</v>
      </c>
      <c r="J91" s="66" t="str">
        <f>IF(J14="","",J14)</f>
        <v>28. 1. 2019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2"/>
      <c r="J92" s="38"/>
      <c r="K92" s="38"/>
      <c r="L92" s="42"/>
    </row>
    <row r="93" spans="2:12" s="1" customFormat="1" ht="13.65" customHeight="1">
      <c r="B93" s="37"/>
      <c r="C93" s="31" t="s">
        <v>24</v>
      </c>
      <c r="D93" s="38"/>
      <c r="E93" s="38"/>
      <c r="F93" s="26" t="str">
        <f>E17</f>
        <v xml:space="preserve"> Město Cheb</v>
      </c>
      <c r="G93" s="38"/>
      <c r="H93" s="38"/>
      <c r="I93" s="144" t="s">
        <v>30</v>
      </c>
      <c r="J93" s="35" t="str">
        <f>E23</f>
        <v xml:space="preserve"> Bc.Pašava Michal</v>
      </c>
      <c r="K93" s="38"/>
      <c r="L93" s="42"/>
    </row>
    <row r="94" spans="2:12" s="1" customFormat="1" ht="13.6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44" t="s">
        <v>32</v>
      </c>
      <c r="J94" s="35" t="str">
        <f>E26</f>
        <v xml:space="preserve"> Milan Hájek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42"/>
    </row>
    <row r="96" spans="2:20" s="10" customFormat="1" ht="29.25" customHeight="1">
      <c r="B96" s="189"/>
      <c r="C96" s="190" t="s">
        <v>129</v>
      </c>
      <c r="D96" s="191" t="s">
        <v>55</v>
      </c>
      <c r="E96" s="191" t="s">
        <v>51</v>
      </c>
      <c r="F96" s="191" t="s">
        <v>52</v>
      </c>
      <c r="G96" s="191" t="s">
        <v>130</v>
      </c>
      <c r="H96" s="191" t="s">
        <v>131</v>
      </c>
      <c r="I96" s="192" t="s">
        <v>132</v>
      </c>
      <c r="J96" s="191" t="s">
        <v>123</v>
      </c>
      <c r="K96" s="193" t="s">
        <v>133</v>
      </c>
      <c r="L96" s="194"/>
      <c r="M96" s="87" t="s">
        <v>1</v>
      </c>
      <c r="N96" s="88" t="s">
        <v>40</v>
      </c>
      <c r="O96" s="88" t="s">
        <v>134</v>
      </c>
      <c r="P96" s="88" t="s">
        <v>135</v>
      </c>
      <c r="Q96" s="88" t="s">
        <v>136</v>
      </c>
      <c r="R96" s="88" t="s">
        <v>137</v>
      </c>
      <c r="S96" s="88" t="s">
        <v>138</v>
      </c>
      <c r="T96" s="89" t="s">
        <v>139</v>
      </c>
    </row>
    <row r="97" spans="2:63" s="1" customFormat="1" ht="22.8" customHeight="1">
      <c r="B97" s="37"/>
      <c r="C97" s="94" t="s">
        <v>140</v>
      </c>
      <c r="D97" s="38"/>
      <c r="E97" s="38"/>
      <c r="F97" s="38"/>
      <c r="G97" s="38"/>
      <c r="H97" s="38"/>
      <c r="I97" s="142"/>
      <c r="J97" s="195">
        <f>BK97</f>
        <v>0</v>
      </c>
      <c r="K97" s="38"/>
      <c r="L97" s="42"/>
      <c r="M97" s="90"/>
      <c r="N97" s="91"/>
      <c r="O97" s="91"/>
      <c r="P97" s="196">
        <f>P98+P323+P332</f>
        <v>0</v>
      </c>
      <c r="Q97" s="91"/>
      <c r="R97" s="196">
        <f>R98+R323+R332</f>
        <v>1890.70043611125</v>
      </c>
      <c r="S97" s="91"/>
      <c r="T97" s="197">
        <f>T98+T323+T332</f>
        <v>0</v>
      </c>
      <c r="AT97" s="16" t="s">
        <v>69</v>
      </c>
      <c r="AU97" s="16" t="s">
        <v>125</v>
      </c>
      <c r="BK97" s="198">
        <f>BK98+BK323+BK332</f>
        <v>0</v>
      </c>
    </row>
    <row r="98" spans="2:63" s="11" customFormat="1" ht="25.9" customHeight="1">
      <c r="B98" s="199"/>
      <c r="C98" s="200"/>
      <c r="D98" s="201" t="s">
        <v>69</v>
      </c>
      <c r="E98" s="202" t="s">
        <v>198</v>
      </c>
      <c r="F98" s="202" t="s">
        <v>199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P99+P194+P207+P272+P274+P313+P321</f>
        <v>0</v>
      </c>
      <c r="Q98" s="207"/>
      <c r="R98" s="208">
        <f>R99+R194+R207+R272+R274+R313+R321</f>
        <v>1889.77756111125</v>
      </c>
      <c r="S98" s="207"/>
      <c r="T98" s="209">
        <f>T99+T194+T207+T272+T274+T313+T321</f>
        <v>0</v>
      </c>
      <c r="AR98" s="210" t="s">
        <v>77</v>
      </c>
      <c r="AT98" s="211" t="s">
        <v>69</v>
      </c>
      <c r="AU98" s="211" t="s">
        <v>70</v>
      </c>
      <c r="AY98" s="210" t="s">
        <v>143</v>
      </c>
      <c r="BK98" s="212">
        <f>BK99+BK194+BK207+BK272+BK274+BK313+BK321</f>
        <v>0</v>
      </c>
    </row>
    <row r="99" spans="2:63" s="11" customFormat="1" ht="22.8" customHeight="1">
      <c r="B99" s="199"/>
      <c r="C99" s="200"/>
      <c r="D99" s="201" t="s">
        <v>69</v>
      </c>
      <c r="E99" s="213" t="s">
        <v>77</v>
      </c>
      <c r="F99" s="213" t="s">
        <v>200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SUM(P100:P193)</f>
        <v>0</v>
      </c>
      <c r="Q99" s="207"/>
      <c r="R99" s="208">
        <f>SUM(R100:R193)</f>
        <v>0.12464239999999999</v>
      </c>
      <c r="S99" s="207"/>
      <c r="T99" s="209">
        <f>SUM(T100:T193)</f>
        <v>0</v>
      </c>
      <c r="AR99" s="210" t="s">
        <v>77</v>
      </c>
      <c r="AT99" s="211" t="s">
        <v>69</v>
      </c>
      <c r="AU99" s="211" t="s">
        <v>77</v>
      </c>
      <c r="AY99" s="210" t="s">
        <v>143</v>
      </c>
      <c r="BK99" s="212">
        <f>SUM(BK100:BK193)</f>
        <v>0</v>
      </c>
    </row>
    <row r="100" spans="2:65" s="1" customFormat="1" ht="16.5" customHeight="1">
      <c r="B100" s="37"/>
      <c r="C100" s="215" t="s">
        <v>77</v>
      </c>
      <c r="D100" s="215" t="s">
        <v>147</v>
      </c>
      <c r="E100" s="216" t="s">
        <v>201</v>
      </c>
      <c r="F100" s="217" t="s">
        <v>202</v>
      </c>
      <c r="G100" s="218" t="s">
        <v>150</v>
      </c>
      <c r="H100" s="219">
        <v>11</v>
      </c>
      <c r="I100" s="220"/>
      <c r="J100" s="221">
        <f>ROUND(I100*H100,2)</f>
        <v>0</v>
      </c>
      <c r="K100" s="217" t="s">
        <v>1</v>
      </c>
      <c r="L100" s="42"/>
      <c r="M100" s="222" t="s">
        <v>1</v>
      </c>
      <c r="N100" s="223" t="s">
        <v>41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AR100" s="16" t="s">
        <v>97</v>
      </c>
      <c r="AT100" s="16" t="s">
        <v>147</v>
      </c>
      <c r="AU100" s="16" t="s">
        <v>79</v>
      </c>
      <c r="AY100" s="16" t="s">
        <v>143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77</v>
      </c>
      <c r="BK100" s="226">
        <f>ROUND(I100*H100,2)</f>
        <v>0</v>
      </c>
      <c r="BL100" s="16" t="s">
        <v>97</v>
      </c>
      <c r="BM100" s="16" t="s">
        <v>1090</v>
      </c>
    </row>
    <row r="101" spans="2:65" s="1" customFormat="1" ht="16.5" customHeight="1">
      <c r="B101" s="37"/>
      <c r="C101" s="215" t="s">
        <v>79</v>
      </c>
      <c r="D101" s="215" t="s">
        <v>147</v>
      </c>
      <c r="E101" s="216" t="s">
        <v>204</v>
      </c>
      <c r="F101" s="217" t="s">
        <v>205</v>
      </c>
      <c r="G101" s="218" t="s">
        <v>206</v>
      </c>
      <c r="H101" s="219">
        <v>1.76</v>
      </c>
      <c r="I101" s="220"/>
      <c r="J101" s="221">
        <f>ROUND(I101*H101,2)</f>
        <v>0</v>
      </c>
      <c r="K101" s="217" t="s">
        <v>207</v>
      </c>
      <c r="L101" s="42"/>
      <c r="M101" s="222" t="s">
        <v>1</v>
      </c>
      <c r="N101" s="223" t="s">
        <v>41</v>
      </c>
      <c r="O101" s="78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6" t="s">
        <v>97</v>
      </c>
      <c r="AT101" s="16" t="s">
        <v>147</v>
      </c>
      <c r="AU101" s="16" t="s">
        <v>79</v>
      </c>
      <c r="AY101" s="16" t="s">
        <v>143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6" t="s">
        <v>77</v>
      </c>
      <c r="BK101" s="226">
        <f>ROUND(I101*H101,2)</f>
        <v>0</v>
      </c>
      <c r="BL101" s="16" t="s">
        <v>97</v>
      </c>
      <c r="BM101" s="16" t="s">
        <v>1091</v>
      </c>
    </row>
    <row r="102" spans="2:51" s="12" customFormat="1" ht="12">
      <c r="B102" s="232"/>
      <c r="C102" s="233"/>
      <c r="D102" s="234" t="s">
        <v>209</v>
      </c>
      <c r="E102" s="235" t="s">
        <v>1</v>
      </c>
      <c r="F102" s="236" t="s">
        <v>1092</v>
      </c>
      <c r="G102" s="233"/>
      <c r="H102" s="237">
        <v>1.7600000000000002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209</v>
      </c>
      <c r="AU102" s="243" t="s">
        <v>79</v>
      </c>
      <c r="AV102" s="12" t="s">
        <v>79</v>
      </c>
      <c r="AW102" s="12" t="s">
        <v>34</v>
      </c>
      <c r="AX102" s="12" t="s">
        <v>77</v>
      </c>
      <c r="AY102" s="243" t="s">
        <v>143</v>
      </c>
    </row>
    <row r="103" spans="2:65" s="1" customFormat="1" ht="16.5" customHeight="1">
      <c r="B103" s="37"/>
      <c r="C103" s="215" t="s">
        <v>74</v>
      </c>
      <c r="D103" s="215" t="s">
        <v>147</v>
      </c>
      <c r="E103" s="216" t="s">
        <v>211</v>
      </c>
      <c r="F103" s="217" t="s">
        <v>212</v>
      </c>
      <c r="G103" s="218" t="s">
        <v>206</v>
      </c>
      <c r="H103" s="219">
        <v>1187</v>
      </c>
      <c r="I103" s="220"/>
      <c r="J103" s="221">
        <f>ROUND(I103*H103,2)</f>
        <v>0</v>
      </c>
      <c r="K103" s="217" t="s">
        <v>1</v>
      </c>
      <c r="L103" s="42"/>
      <c r="M103" s="222" t="s">
        <v>1</v>
      </c>
      <c r="N103" s="223" t="s">
        <v>41</v>
      </c>
      <c r="O103" s="78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6" t="s">
        <v>97</v>
      </c>
      <c r="AT103" s="16" t="s">
        <v>147</v>
      </c>
      <c r="AU103" s="16" t="s">
        <v>79</v>
      </c>
      <c r="AY103" s="16" t="s">
        <v>143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6" t="s">
        <v>77</v>
      </c>
      <c r="BK103" s="226">
        <f>ROUND(I103*H103,2)</f>
        <v>0</v>
      </c>
      <c r="BL103" s="16" t="s">
        <v>97</v>
      </c>
      <c r="BM103" s="16" t="s">
        <v>1093</v>
      </c>
    </row>
    <row r="104" spans="2:51" s="12" customFormat="1" ht="12">
      <c r="B104" s="232"/>
      <c r="C104" s="233"/>
      <c r="D104" s="234" t="s">
        <v>209</v>
      </c>
      <c r="E104" s="235" t="s">
        <v>1</v>
      </c>
      <c r="F104" s="236" t="s">
        <v>1094</v>
      </c>
      <c r="G104" s="233"/>
      <c r="H104" s="237">
        <v>1187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AT104" s="243" t="s">
        <v>209</v>
      </c>
      <c r="AU104" s="243" t="s">
        <v>79</v>
      </c>
      <c r="AV104" s="12" t="s">
        <v>79</v>
      </c>
      <c r="AW104" s="12" t="s">
        <v>34</v>
      </c>
      <c r="AX104" s="12" t="s">
        <v>70</v>
      </c>
      <c r="AY104" s="243" t="s">
        <v>143</v>
      </c>
    </row>
    <row r="105" spans="2:51" s="13" customFormat="1" ht="12">
      <c r="B105" s="244"/>
      <c r="C105" s="245"/>
      <c r="D105" s="234" t="s">
        <v>209</v>
      </c>
      <c r="E105" s="246" t="s">
        <v>1</v>
      </c>
      <c r="F105" s="247" t="s">
        <v>215</v>
      </c>
      <c r="G105" s="245"/>
      <c r="H105" s="246" t="s">
        <v>1</v>
      </c>
      <c r="I105" s="248"/>
      <c r="J105" s="245"/>
      <c r="K105" s="245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209</v>
      </c>
      <c r="AU105" s="253" t="s">
        <v>79</v>
      </c>
      <c r="AV105" s="13" t="s">
        <v>77</v>
      </c>
      <c r="AW105" s="13" t="s">
        <v>34</v>
      </c>
      <c r="AX105" s="13" t="s">
        <v>70</v>
      </c>
      <c r="AY105" s="253" t="s">
        <v>143</v>
      </c>
    </row>
    <row r="106" spans="2:51" s="14" customFormat="1" ht="12">
      <c r="B106" s="254"/>
      <c r="C106" s="255"/>
      <c r="D106" s="234" t="s">
        <v>209</v>
      </c>
      <c r="E106" s="256" t="s">
        <v>1</v>
      </c>
      <c r="F106" s="257" t="s">
        <v>216</v>
      </c>
      <c r="G106" s="255"/>
      <c r="H106" s="258">
        <v>1187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AT106" s="264" t="s">
        <v>209</v>
      </c>
      <c r="AU106" s="264" t="s">
        <v>79</v>
      </c>
      <c r="AV106" s="14" t="s">
        <v>97</v>
      </c>
      <c r="AW106" s="14" t="s">
        <v>34</v>
      </c>
      <c r="AX106" s="14" t="s">
        <v>77</v>
      </c>
      <c r="AY106" s="264" t="s">
        <v>143</v>
      </c>
    </row>
    <row r="107" spans="2:65" s="1" customFormat="1" ht="16.5" customHeight="1">
      <c r="B107" s="37"/>
      <c r="C107" s="215" t="s">
        <v>97</v>
      </c>
      <c r="D107" s="215" t="s">
        <v>147</v>
      </c>
      <c r="E107" s="216" t="s">
        <v>217</v>
      </c>
      <c r="F107" s="217" t="s">
        <v>218</v>
      </c>
      <c r="G107" s="218" t="s">
        <v>206</v>
      </c>
      <c r="H107" s="219">
        <v>863</v>
      </c>
      <c r="I107" s="220"/>
      <c r="J107" s="221">
        <f>ROUND(I107*H107,2)</f>
        <v>0</v>
      </c>
      <c r="K107" s="217" t="s">
        <v>1</v>
      </c>
      <c r="L107" s="42"/>
      <c r="M107" s="222" t="s">
        <v>1</v>
      </c>
      <c r="N107" s="223" t="s">
        <v>41</v>
      </c>
      <c r="O107" s="78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AR107" s="16" t="s">
        <v>97</v>
      </c>
      <c r="AT107" s="16" t="s">
        <v>147</v>
      </c>
      <c r="AU107" s="16" t="s">
        <v>79</v>
      </c>
      <c r="AY107" s="16" t="s">
        <v>143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6" t="s">
        <v>77</v>
      </c>
      <c r="BK107" s="226">
        <f>ROUND(I107*H107,2)</f>
        <v>0</v>
      </c>
      <c r="BL107" s="16" t="s">
        <v>97</v>
      </c>
      <c r="BM107" s="16" t="s">
        <v>1095</v>
      </c>
    </row>
    <row r="108" spans="2:51" s="12" customFormat="1" ht="12">
      <c r="B108" s="232"/>
      <c r="C108" s="233"/>
      <c r="D108" s="234" t="s">
        <v>209</v>
      </c>
      <c r="E108" s="235" t="s">
        <v>1</v>
      </c>
      <c r="F108" s="236" t="s">
        <v>1096</v>
      </c>
      <c r="G108" s="233"/>
      <c r="H108" s="237">
        <v>863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209</v>
      </c>
      <c r="AU108" s="243" t="s">
        <v>79</v>
      </c>
      <c r="AV108" s="12" t="s">
        <v>79</v>
      </c>
      <c r="AW108" s="12" t="s">
        <v>34</v>
      </c>
      <c r="AX108" s="12" t="s">
        <v>70</v>
      </c>
      <c r="AY108" s="243" t="s">
        <v>143</v>
      </c>
    </row>
    <row r="109" spans="2:51" s="13" customFormat="1" ht="12">
      <c r="B109" s="244"/>
      <c r="C109" s="245"/>
      <c r="D109" s="234" t="s">
        <v>209</v>
      </c>
      <c r="E109" s="246" t="s">
        <v>1</v>
      </c>
      <c r="F109" s="247" t="s">
        <v>215</v>
      </c>
      <c r="G109" s="245"/>
      <c r="H109" s="246" t="s">
        <v>1</v>
      </c>
      <c r="I109" s="248"/>
      <c r="J109" s="245"/>
      <c r="K109" s="245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209</v>
      </c>
      <c r="AU109" s="253" t="s">
        <v>79</v>
      </c>
      <c r="AV109" s="13" t="s">
        <v>77</v>
      </c>
      <c r="AW109" s="13" t="s">
        <v>34</v>
      </c>
      <c r="AX109" s="13" t="s">
        <v>70</v>
      </c>
      <c r="AY109" s="253" t="s">
        <v>143</v>
      </c>
    </row>
    <row r="110" spans="2:51" s="14" customFormat="1" ht="12">
      <c r="B110" s="254"/>
      <c r="C110" s="255"/>
      <c r="D110" s="234" t="s">
        <v>209</v>
      </c>
      <c r="E110" s="256" t="s">
        <v>1</v>
      </c>
      <c r="F110" s="257" t="s">
        <v>216</v>
      </c>
      <c r="G110" s="255"/>
      <c r="H110" s="258">
        <v>863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AT110" s="264" t="s">
        <v>209</v>
      </c>
      <c r="AU110" s="264" t="s">
        <v>79</v>
      </c>
      <c r="AV110" s="14" t="s">
        <v>97</v>
      </c>
      <c r="AW110" s="14" t="s">
        <v>34</v>
      </c>
      <c r="AX110" s="14" t="s">
        <v>77</v>
      </c>
      <c r="AY110" s="264" t="s">
        <v>143</v>
      </c>
    </row>
    <row r="111" spans="2:65" s="1" customFormat="1" ht="16.5" customHeight="1">
      <c r="B111" s="37"/>
      <c r="C111" s="215" t="s">
        <v>146</v>
      </c>
      <c r="D111" s="215" t="s">
        <v>147</v>
      </c>
      <c r="E111" s="216" t="s">
        <v>221</v>
      </c>
      <c r="F111" s="217" t="s">
        <v>222</v>
      </c>
      <c r="G111" s="218" t="s">
        <v>206</v>
      </c>
      <c r="H111" s="219">
        <v>1187</v>
      </c>
      <c r="I111" s="220"/>
      <c r="J111" s="221">
        <f>ROUND(I111*H111,2)</f>
        <v>0</v>
      </c>
      <c r="K111" s="217" t="s">
        <v>1</v>
      </c>
      <c r="L111" s="42"/>
      <c r="M111" s="222" t="s">
        <v>1</v>
      </c>
      <c r="N111" s="223" t="s">
        <v>41</v>
      </c>
      <c r="O111" s="78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6" t="s">
        <v>97</v>
      </c>
      <c r="AT111" s="16" t="s">
        <v>147</v>
      </c>
      <c r="AU111" s="16" t="s">
        <v>79</v>
      </c>
      <c r="AY111" s="16" t="s">
        <v>143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6" t="s">
        <v>77</v>
      </c>
      <c r="BK111" s="226">
        <f>ROUND(I111*H111,2)</f>
        <v>0</v>
      </c>
      <c r="BL111" s="16" t="s">
        <v>97</v>
      </c>
      <c r="BM111" s="16" t="s">
        <v>1097</v>
      </c>
    </row>
    <row r="112" spans="2:51" s="12" customFormat="1" ht="12">
      <c r="B112" s="232"/>
      <c r="C112" s="233"/>
      <c r="D112" s="234" t="s">
        <v>209</v>
      </c>
      <c r="E112" s="235" t="s">
        <v>1</v>
      </c>
      <c r="F112" s="236" t="s">
        <v>1094</v>
      </c>
      <c r="G112" s="233"/>
      <c r="H112" s="237">
        <v>1187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209</v>
      </c>
      <c r="AU112" s="243" t="s">
        <v>79</v>
      </c>
      <c r="AV112" s="12" t="s">
        <v>79</v>
      </c>
      <c r="AW112" s="12" t="s">
        <v>34</v>
      </c>
      <c r="AX112" s="12" t="s">
        <v>70</v>
      </c>
      <c r="AY112" s="243" t="s">
        <v>143</v>
      </c>
    </row>
    <row r="113" spans="2:51" s="13" customFormat="1" ht="12">
      <c r="B113" s="244"/>
      <c r="C113" s="245"/>
      <c r="D113" s="234" t="s">
        <v>209</v>
      </c>
      <c r="E113" s="246" t="s">
        <v>1</v>
      </c>
      <c r="F113" s="247" t="s">
        <v>215</v>
      </c>
      <c r="G113" s="245"/>
      <c r="H113" s="246" t="s">
        <v>1</v>
      </c>
      <c r="I113" s="248"/>
      <c r="J113" s="245"/>
      <c r="K113" s="245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209</v>
      </c>
      <c r="AU113" s="253" t="s">
        <v>79</v>
      </c>
      <c r="AV113" s="13" t="s">
        <v>77</v>
      </c>
      <c r="AW113" s="13" t="s">
        <v>34</v>
      </c>
      <c r="AX113" s="13" t="s">
        <v>70</v>
      </c>
      <c r="AY113" s="253" t="s">
        <v>143</v>
      </c>
    </row>
    <row r="114" spans="2:51" s="14" customFormat="1" ht="12">
      <c r="B114" s="254"/>
      <c r="C114" s="255"/>
      <c r="D114" s="234" t="s">
        <v>209</v>
      </c>
      <c r="E114" s="256" t="s">
        <v>1</v>
      </c>
      <c r="F114" s="257" t="s">
        <v>216</v>
      </c>
      <c r="G114" s="255"/>
      <c r="H114" s="258">
        <v>1187</v>
      </c>
      <c r="I114" s="259"/>
      <c r="J114" s="255"/>
      <c r="K114" s="255"/>
      <c r="L114" s="260"/>
      <c r="M114" s="261"/>
      <c r="N114" s="262"/>
      <c r="O114" s="262"/>
      <c r="P114" s="262"/>
      <c r="Q114" s="262"/>
      <c r="R114" s="262"/>
      <c r="S114" s="262"/>
      <c r="T114" s="263"/>
      <c r="AT114" s="264" t="s">
        <v>209</v>
      </c>
      <c r="AU114" s="264" t="s">
        <v>79</v>
      </c>
      <c r="AV114" s="14" t="s">
        <v>97</v>
      </c>
      <c r="AW114" s="14" t="s">
        <v>34</v>
      </c>
      <c r="AX114" s="14" t="s">
        <v>77</v>
      </c>
      <c r="AY114" s="264" t="s">
        <v>143</v>
      </c>
    </row>
    <row r="115" spans="2:65" s="1" customFormat="1" ht="16.5" customHeight="1">
      <c r="B115" s="37"/>
      <c r="C115" s="215" t="s">
        <v>169</v>
      </c>
      <c r="D115" s="215" t="s">
        <v>147</v>
      </c>
      <c r="E115" s="216" t="s">
        <v>225</v>
      </c>
      <c r="F115" s="217" t="s">
        <v>226</v>
      </c>
      <c r="G115" s="218" t="s">
        <v>206</v>
      </c>
      <c r="H115" s="219">
        <v>863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4.058E-05</v>
      </c>
      <c r="R115" s="224">
        <f>Q115*H115</f>
        <v>0.03502054</v>
      </c>
      <c r="S115" s="224">
        <v>0</v>
      </c>
      <c r="T115" s="225">
        <f>S115*H115</f>
        <v>0</v>
      </c>
      <c r="AR115" s="16" t="s">
        <v>97</v>
      </c>
      <c r="AT115" s="16" t="s">
        <v>147</v>
      </c>
      <c r="AU115" s="16" t="s">
        <v>79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97</v>
      </c>
      <c r="BM115" s="16" t="s">
        <v>1098</v>
      </c>
    </row>
    <row r="116" spans="2:51" s="12" customFormat="1" ht="12">
      <c r="B116" s="232"/>
      <c r="C116" s="233"/>
      <c r="D116" s="234" t="s">
        <v>209</v>
      </c>
      <c r="E116" s="235" t="s">
        <v>1</v>
      </c>
      <c r="F116" s="236" t="s">
        <v>1096</v>
      </c>
      <c r="G116" s="233"/>
      <c r="H116" s="237">
        <v>863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209</v>
      </c>
      <c r="AU116" s="243" t="s">
        <v>79</v>
      </c>
      <c r="AV116" s="12" t="s">
        <v>79</v>
      </c>
      <c r="AW116" s="12" t="s">
        <v>34</v>
      </c>
      <c r="AX116" s="12" t="s">
        <v>70</v>
      </c>
      <c r="AY116" s="243" t="s">
        <v>143</v>
      </c>
    </row>
    <row r="117" spans="2:51" s="13" customFormat="1" ht="12">
      <c r="B117" s="244"/>
      <c r="C117" s="245"/>
      <c r="D117" s="234" t="s">
        <v>209</v>
      </c>
      <c r="E117" s="246" t="s">
        <v>1</v>
      </c>
      <c r="F117" s="247" t="s">
        <v>215</v>
      </c>
      <c r="G117" s="245"/>
      <c r="H117" s="246" t="s">
        <v>1</v>
      </c>
      <c r="I117" s="248"/>
      <c r="J117" s="245"/>
      <c r="K117" s="245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209</v>
      </c>
      <c r="AU117" s="253" t="s">
        <v>79</v>
      </c>
      <c r="AV117" s="13" t="s">
        <v>77</v>
      </c>
      <c r="AW117" s="13" t="s">
        <v>34</v>
      </c>
      <c r="AX117" s="13" t="s">
        <v>70</v>
      </c>
      <c r="AY117" s="253" t="s">
        <v>143</v>
      </c>
    </row>
    <row r="118" spans="2:51" s="14" customFormat="1" ht="12">
      <c r="B118" s="254"/>
      <c r="C118" s="255"/>
      <c r="D118" s="234" t="s">
        <v>209</v>
      </c>
      <c r="E118" s="256" t="s">
        <v>1</v>
      </c>
      <c r="F118" s="257" t="s">
        <v>216</v>
      </c>
      <c r="G118" s="255"/>
      <c r="H118" s="258">
        <v>863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AT118" s="264" t="s">
        <v>209</v>
      </c>
      <c r="AU118" s="264" t="s">
        <v>79</v>
      </c>
      <c r="AV118" s="14" t="s">
        <v>97</v>
      </c>
      <c r="AW118" s="14" t="s">
        <v>34</v>
      </c>
      <c r="AX118" s="14" t="s">
        <v>77</v>
      </c>
      <c r="AY118" s="264" t="s">
        <v>143</v>
      </c>
    </row>
    <row r="119" spans="2:65" s="1" customFormat="1" ht="16.5" customHeight="1">
      <c r="B119" s="37"/>
      <c r="C119" s="215" t="s">
        <v>173</v>
      </c>
      <c r="D119" s="215" t="s">
        <v>147</v>
      </c>
      <c r="E119" s="216" t="s">
        <v>231</v>
      </c>
      <c r="F119" s="217" t="s">
        <v>232</v>
      </c>
      <c r="G119" s="218" t="s">
        <v>206</v>
      </c>
      <c r="H119" s="219">
        <v>863</v>
      </c>
      <c r="I119" s="220"/>
      <c r="J119" s="221">
        <f>ROUND(I119*H119,2)</f>
        <v>0</v>
      </c>
      <c r="K119" s="217" t="s">
        <v>1</v>
      </c>
      <c r="L119" s="42"/>
      <c r="M119" s="222" t="s">
        <v>1</v>
      </c>
      <c r="N119" s="223" t="s">
        <v>41</v>
      </c>
      <c r="O119" s="78"/>
      <c r="P119" s="224">
        <f>O119*H119</f>
        <v>0</v>
      </c>
      <c r="Q119" s="224">
        <v>9.222E-05</v>
      </c>
      <c r="R119" s="224">
        <f>Q119*H119</f>
        <v>0.07958586</v>
      </c>
      <c r="S119" s="224">
        <v>0</v>
      </c>
      <c r="T119" s="225">
        <f>S119*H119</f>
        <v>0</v>
      </c>
      <c r="AR119" s="16" t="s">
        <v>97</v>
      </c>
      <c r="AT119" s="16" t="s">
        <v>147</v>
      </c>
      <c r="AU119" s="16" t="s">
        <v>79</v>
      </c>
      <c r="AY119" s="16" t="s">
        <v>143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77</v>
      </c>
      <c r="BK119" s="226">
        <f>ROUND(I119*H119,2)</f>
        <v>0</v>
      </c>
      <c r="BL119" s="16" t="s">
        <v>97</v>
      </c>
      <c r="BM119" s="16" t="s">
        <v>1099</v>
      </c>
    </row>
    <row r="120" spans="2:51" s="12" customFormat="1" ht="12">
      <c r="B120" s="232"/>
      <c r="C120" s="233"/>
      <c r="D120" s="234" t="s">
        <v>209</v>
      </c>
      <c r="E120" s="235" t="s">
        <v>1</v>
      </c>
      <c r="F120" s="236" t="s">
        <v>1096</v>
      </c>
      <c r="G120" s="233"/>
      <c r="H120" s="237">
        <v>863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209</v>
      </c>
      <c r="AU120" s="243" t="s">
        <v>79</v>
      </c>
      <c r="AV120" s="12" t="s">
        <v>79</v>
      </c>
      <c r="AW120" s="12" t="s">
        <v>34</v>
      </c>
      <c r="AX120" s="12" t="s">
        <v>70</v>
      </c>
      <c r="AY120" s="243" t="s">
        <v>143</v>
      </c>
    </row>
    <row r="121" spans="2:51" s="13" customFormat="1" ht="12">
      <c r="B121" s="244"/>
      <c r="C121" s="245"/>
      <c r="D121" s="234" t="s">
        <v>209</v>
      </c>
      <c r="E121" s="246" t="s">
        <v>1</v>
      </c>
      <c r="F121" s="247" t="s">
        <v>215</v>
      </c>
      <c r="G121" s="245"/>
      <c r="H121" s="246" t="s">
        <v>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209</v>
      </c>
      <c r="AU121" s="253" t="s">
        <v>79</v>
      </c>
      <c r="AV121" s="13" t="s">
        <v>77</v>
      </c>
      <c r="AW121" s="13" t="s">
        <v>34</v>
      </c>
      <c r="AX121" s="13" t="s">
        <v>70</v>
      </c>
      <c r="AY121" s="253" t="s">
        <v>143</v>
      </c>
    </row>
    <row r="122" spans="2:51" s="14" customFormat="1" ht="12">
      <c r="B122" s="254"/>
      <c r="C122" s="255"/>
      <c r="D122" s="234" t="s">
        <v>209</v>
      </c>
      <c r="E122" s="256" t="s">
        <v>1</v>
      </c>
      <c r="F122" s="257" t="s">
        <v>216</v>
      </c>
      <c r="G122" s="255"/>
      <c r="H122" s="258">
        <v>863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209</v>
      </c>
      <c r="AU122" s="264" t="s">
        <v>79</v>
      </c>
      <c r="AV122" s="14" t="s">
        <v>97</v>
      </c>
      <c r="AW122" s="14" t="s">
        <v>34</v>
      </c>
      <c r="AX122" s="14" t="s">
        <v>77</v>
      </c>
      <c r="AY122" s="264" t="s">
        <v>143</v>
      </c>
    </row>
    <row r="123" spans="2:65" s="1" customFormat="1" ht="16.5" customHeight="1">
      <c r="B123" s="37"/>
      <c r="C123" s="215" t="s">
        <v>177</v>
      </c>
      <c r="D123" s="215" t="s">
        <v>147</v>
      </c>
      <c r="E123" s="216" t="s">
        <v>234</v>
      </c>
      <c r="F123" s="217" t="s">
        <v>235</v>
      </c>
      <c r="G123" s="218" t="s">
        <v>236</v>
      </c>
      <c r="H123" s="219">
        <v>618</v>
      </c>
      <c r="I123" s="220"/>
      <c r="J123" s="221">
        <f>ROUND(I123*H123,2)</f>
        <v>0</v>
      </c>
      <c r="K123" s="217" t="s">
        <v>1</v>
      </c>
      <c r="L123" s="42"/>
      <c r="M123" s="222" t="s">
        <v>1</v>
      </c>
      <c r="N123" s="223" t="s">
        <v>41</v>
      </c>
      <c r="O123" s="78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AR123" s="16" t="s">
        <v>97</v>
      </c>
      <c r="AT123" s="16" t="s">
        <v>147</v>
      </c>
      <c r="AU123" s="16" t="s">
        <v>79</v>
      </c>
      <c r="AY123" s="16" t="s">
        <v>143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6" t="s">
        <v>77</v>
      </c>
      <c r="BK123" s="226">
        <f>ROUND(I123*H123,2)</f>
        <v>0</v>
      </c>
      <c r="BL123" s="16" t="s">
        <v>97</v>
      </c>
      <c r="BM123" s="16" t="s">
        <v>1100</v>
      </c>
    </row>
    <row r="124" spans="2:51" s="12" customFormat="1" ht="12">
      <c r="B124" s="232"/>
      <c r="C124" s="233"/>
      <c r="D124" s="234" t="s">
        <v>209</v>
      </c>
      <c r="E124" s="235" t="s">
        <v>1</v>
      </c>
      <c r="F124" s="236" t="s">
        <v>1101</v>
      </c>
      <c r="G124" s="233"/>
      <c r="H124" s="237">
        <v>618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209</v>
      </c>
      <c r="AU124" s="243" t="s">
        <v>79</v>
      </c>
      <c r="AV124" s="12" t="s">
        <v>79</v>
      </c>
      <c r="AW124" s="12" t="s">
        <v>34</v>
      </c>
      <c r="AX124" s="12" t="s">
        <v>70</v>
      </c>
      <c r="AY124" s="243" t="s">
        <v>143</v>
      </c>
    </row>
    <row r="125" spans="2:51" s="13" customFormat="1" ht="12">
      <c r="B125" s="244"/>
      <c r="C125" s="245"/>
      <c r="D125" s="234" t="s">
        <v>209</v>
      </c>
      <c r="E125" s="246" t="s">
        <v>1</v>
      </c>
      <c r="F125" s="247" t="s">
        <v>239</v>
      </c>
      <c r="G125" s="245"/>
      <c r="H125" s="246" t="s">
        <v>1</v>
      </c>
      <c r="I125" s="248"/>
      <c r="J125" s="245"/>
      <c r="K125" s="245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209</v>
      </c>
      <c r="AU125" s="253" t="s">
        <v>79</v>
      </c>
      <c r="AV125" s="13" t="s">
        <v>77</v>
      </c>
      <c r="AW125" s="13" t="s">
        <v>34</v>
      </c>
      <c r="AX125" s="13" t="s">
        <v>70</v>
      </c>
      <c r="AY125" s="253" t="s">
        <v>143</v>
      </c>
    </row>
    <row r="126" spans="2:51" s="14" customFormat="1" ht="12">
      <c r="B126" s="254"/>
      <c r="C126" s="255"/>
      <c r="D126" s="234" t="s">
        <v>209</v>
      </c>
      <c r="E126" s="256" t="s">
        <v>1</v>
      </c>
      <c r="F126" s="257" t="s">
        <v>216</v>
      </c>
      <c r="G126" s="255"/>
      <c r="H126" s="258">
        <v>618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AT126" s="264" t="s">
        <v>209</v>
      </c>
      <c r="AU126" s="264" t="s">
        <v>79</v>
      </c>
      <c r="AV126" s="14" t="s">
        <v>97</v>
      </c>
      <c r="AW126" s="14" t="s">
        <v>34</v>
      </c>
      <c r="AX126" s="14" t="s">
        <v>77</v>
      </c>
      <c r="AY126" s="264" t="s">
        <v>143</v>
      </c>
    </row>
    <row r="127" spans="2:65" s="1" customFormat="1" ht="16.5" customHeight="1">
      <c r="B127" s="37"/>
      <c r="C127" s="215" t="s">
        <v>240</v>
      </c>
      <c r="D127" s="215" t="s">
        <v>147</v>
      </c>
      <c r="E127" s="216" t="s">
        <v>241</v>
      </c>
      <c r="F127" s="217" t="s">
        <v>242</v>
      </c>
      <c r="G127" s="218" t="s">
        <v>236</v>
      </c>
      <c r="H127" s="219">
        <v>319</v>
      </c>
      <c r="I127" s="220"/>
      <c r="J127" s="221">
        <f>ROUND(I127*H127,2)</f>
        <v>0</v>
      </c>
      <c r="K127" s="217" t="s">
        <v>1</v>
      </c>
      <c r="L127" s="42"/>
      <c r="M127" s="222" t="s">
        <v>1</v>
      </c>
      <c r="N127" s="223" t="s">
        <v>41</v>
      </c>
      <c r="O127" s="78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AR127" s="16" t="s">
        <v>97</v>
      </c>
      <c r="AT127" s="16" t="s">
        <v>147</v>
      </c>
      <c r="AU127" s="16" t="s">
        <v>79</v>
      </c>
      <c r="AY127" s="16" t="s">
        <v>143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77</v>
      </c>
      <c r="BK127" s="226">
        <f>ROUND(I127*H127,2)</f>
        <v>0</v>
      </c>
      <c r="BL127" s="16" t="s">
        <v>97</v>
      </c>
      <c r="BM127" s="16" t="s">
        <v>1102</v>
      </c>
    </row>
    <row r="128" spans="2:51" s="12" customFormat="1" ht="12">
      <c r="B128" s="232"/>
      <c r="C128" s="233"/>
      <c r="D128" s="234" t="s">
        <v>209</v>
      </c>
      <c r="E128" s="235" t="s">
        <v>1</v>
      </c>
      <c r="F128" s="236" t="s">
        <v>1103</v>
      </c>
      <c r="G128" s="233"/>
      <c r="H128" s="237">
        <v>319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209</v>
      </c>
      <c r="AU128" s="243" t="s">
        <v>79</v>
      </c>
      <c r="AV128" s="12" t="s">
        <v>79</v>
      </c>
      <c r="AW128" s="12" t="s">
        <v>34</v>
      </c>
      <c r="AX128" s="12" t="s">
        <v>70</v>
      </c>
      <c r="AY128" s="243" t="s">
        <v>143</v>
      </c>
    </row>
    <row r="129" spans="2:51" s="13" customFormat="1" ht="12">
      <c r="B129" s="244"/>
      <c r="C129" s="245"/>
      <c r="D129" s="234" t="s">
        <v>209</v>
      </c>
      <c r="E129" s="246" t="s">
        <v>1</v>
      </c>
      <c r="F129" s="247" t="s">
        <v>239</v>
      </c>
      <c r="G129" s="245"/>
      <c r="H129" s="246" t="s">
        <v>1</v>
      </c>
      <c r="I129" s="248"/>
      <c r="J129" s="245"/>
      <c r="K129" s="245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209</v>
      </c>
      <c r="AU129" s="253" t="s">
        <v>79</v>
      </c>
      <c r="AV129" s="13" t="s">
        <v>77</v>
      </c>
      <c r="AW129" s="13" t="s">
        <v>34</v>
      </c>
      <c r="AX129" s="13" t="s">
        <v>70</v>
      </c>
      <c r="AY129" s="253" t="s">
        <v>143</v>
      </c>
    </row>
    <row r="130" spans="2:51" s="14" customFormat="1" ht="12">
      <c r="B130" s="254"/>
      <c r="C130" s="255"/>
      <c r="D130" s="234" t="s">
        <v>209</v>
      </c>
      <c r="E130" s="256" t="s">
        <v>1</v>
      </c>
      <c r="F130" s="257" t="s">
        <v>216</v>
      </c>
      <c r="G130" s="255"/>
      <c r="H130" s="258">
        <v>319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209</v>
      </c>
      <c r="AU130" s="264" t="s">
        <v>79</v>
      </c>
      <c r="AV130" s="14" t="s">
        <v>97</v>
      </c>
      <c r="AW130" s="14" t="s">
        <v>34</v>
      </c>
      <c r="AX130" s="14" t="s">
        <v>77</v>
      </c>
      <c r="AY130" s="264" t="s">
        <v>143</v>
      </c>
    </row>
    <row r="131" spans="2:65" s="1" customFormat="1" ht="16.5" customHeight="1">
      <c r="B131" s="37"/>
      <c r="C131" s="215" t="s">
        <v>245</v>
      </c>
      <c r="D131" s="215" t="s">
        <v>147</v>
      </c>
      <c r="E131" s="216" t="s">
        <v>246</v>
      </c>
      <c r="F131" s="217" t="s">
        <v>247</v>
      </c>
      <c r="G131" s="218" t="s">
        <v>248</v>
      </c>
      <c r="H131" s="219">
        <v>105.2</v>
      </c>
      <c r="I131" s="220"/>
      <c r="J131" s="221">
        <f>ROUND(I131*H131,2)</f>
        <v>0</v>
      </c>
      <c r="K131" s="217" t="s">
        <v>1</v>
      </c>
      <c r="L131" s="42"/>
      <c r="M131" s="222" t="s">
        <v>1</v>
      </c>
      <c r="N131" s="223" t="s">
        <v>41</v>
      </c>
      <c r="O131" s="78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AR131" s="16" t="s">
        <v>97</v>
      </c>
      <c r="AT131" s="16" t="s">
        <v>147</v>
      </c>
      <c r="AU131" s="16" t="s">
        <v>79</v>
      </c>
      <c r="AY131" s="16" t="s">
        <v>143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6" t="s">
        <v>77</v>
      </c>
      <c r="BK131" s="226">
        <f>ROUND(I131*H131,2)</f>
        <v>0</v>
      </c>
      <c r="BL131" s="16" t="s">
        <v>97</v>
      </c>
      <c r="BM131" s="16" t="s">
        <v>1104</v>
      </c>
    </row>
    <row r="132" spans="2:51" s="12" customFormat="1" ht="12">
      <c r="B132" s="232"/>
      <c r="C132" s="233"/>
      <c r="D132" s="234" t="s">
        <v>209</v>
      </c>
      <c r="E132" s="235" t="s">
        <v>1</v>
      </c>
      <c r="F132" s="236" t="s">
        <v>1105</v>
      </c>
      <c r="G132" s="233"/>
      <c r="H132" s="237">
        <v>105.2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209</v>
      </c>
      <c r="AU132" s="243" t="s">
        <v>79</v>
      </c>
      <c r="AV132" s="12" t="s">
        <v>79</v>
      </c>
      <c r="AW132" s="12" t="s">
        <v>34</v>
      </c>
      <c r="AX132" s="12" t="s">
        <v>70</v>
      </c>
      <c r="AY132" s="243" t="s">
        <v>143</v>
      </c>
    </row>
    <row r="133" spans="2:51" s="13" customFormat="1" ht="12">
      <c r="B133" s="244"/>
      <c r="C133" s="245"/>
      <c r="D133" s="234" t="s">
        <v>209</v>
      </c>
      <c r="E133" s="246" t="s">
        <v>1</v>
      </c>
      <c r="F133" s="247" t="s">
        <v>215</v>
      </c>
      <c r="G133" s="245"/>
      <c r="H133" s="246" t="s">
        <v>1</v>
      </c>
      <c r="I133" s="248"/>
      <c r="J133" s="245"/>
      <c r="K133" s="245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209</v>
      </c>
      <c r="AU133" s="253" t="s">
        <v>79</v>
      </c>
      <c r="AV133" s="13" t="s">
        <v>77</v>
      </c>
      <c r="AW133" s="13" t="s">
        <v>34</v>
      </c>
      <c r="AX133" s="13" t="s">
        <v>70</v>
      </c>
      <c r="AY133" s="253" t="s">
        <v>143</v>
      </c>
    </row>
    <row r="134" spans="2:51" s="14" customFormat="1" ht="12">
      <c r="B134" s="254"/>
      <c r="C134" s="255"/>
      <c r="D134" s="234" t="s">
        <v>209</v>
      </c>
      <c r="E134" s="256" t="s">
        <v>1</v>
      </c>
      <c r="F134" s="257" t="s">
        <v>216</v>
      </c>
      <c r="G134" s="255"/>
      <c r="H134" s="258">
        <v>105.2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209</v>
      </c>
      <c r="AU134" s="264" t="s">
        <v>79</v>
      </c>
      <c r="AV134" s="14" t="s">
        <v>97</v>
      </c>
      <c r="AW134" s="14" t="s">
        <v>34</v>
      </c>
      <c r="AX134" s="14" t="s">
        <v>77</v>
      </c>
      <c r="AY134" s="264" t="s">
        <v>143</v>
      </c>
    </row>
    <row r="135" spans="2:65" s="1" customFormat="1" ht="16.5" customHeight="1">
      <c r="B135" s="37"/>
      <c r="C135" s="215" t="s">
        <v>181</v>
      </c>
      <c r="D135" s="215" t="s">
        <v>147</v>
      </c>
      <c r="E135" s="216" t="s">
        <v>251</v>
      </c>
      <c r="F135" s="217" t="s">
        <v>252</v>
      </c>
      <c r="G135" s="218" t="s">
        <v>248</v>
      </c>
      <c r="H135" s="219">
        <v>239.4</v>
      </c>
      <c r="I135" s="220"/>
      <c r="J135" s="221">
        <f>ROUND(I135*H135,2)</f>
        <v>0</v>
      </c>
      <c r="K135" s="217" t="s">
        <v>1</v>
      </c>
      <c r="L135" s="42"/>
      <c r="M135" s="222" t="s">
        <v>1</v>
      </c>
      <c r="N135" s="223" t="s">
        <v>41</v>
      </c>
      <c r="O135" s="78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AR135" s="16" t="s">
        <v>97</v>
      </c>
      <c r="AT135" s="16" t="s">
        <v>147</v>
      </c>
      <c r="AU135" s="16" t="s">
        <v>79</v>
      </c>
      <c r="AY135" s="16" t="s">
        <v>143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6" t="s">
        <v>77</v>
      </c>
      <c r="BK135" s="226">
        <f>ROUND(I135*H135,2)</f>
        <v>0</v>
      </c>
      <c r="BL135" s="16" t="s">
        <v>97</v>
      </c>
      <c r="BM135" s="16" t="s">
        <v>1106</v>
      </c>
    </row>
    <row r="136" spans="2:51" s="12" customFormat="1" ht="12">
      <c r="B136" s="232"/>
      <c r="C136" s="233"/>
      <c r="D136" s="234" t="s">
        <v>209</v>
      </c>
      <c r="E136" s="235" t="s">
        <v>1</v>
      </c>
      <c r="F136" s="236" t="s">
        <v>1107</v>
      </c>
      <c r="G136" s="233"/>
      <c r="H136" s="237">
        <v>239.39999999999998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209</v>
      </c>
      <c r="AU136" s="243" t="s">
        <v>79</v>
      </c>
      <c r="AV136" s="12" t="s">
        <v>79</v>
      </c>
      <c r="AW136" s="12" t="s">
        <v>34</v>
      </c>
      <c r="AX136" s="12" t="s">
        <v>70</v>
      </c>
      <c r="AY136" s="243" t="s">
        <v>143</v>
      </c>
    </row>
    <row r="137" spans="2:51" s="14" customFormat="1" ht="12">
      <c r="B137" s="254"/>
      <c r="C137" s="255"/>
      <c r="D137" s="234" t="s">
        <v>209</v>
      </c>
      <c r="E137" s="256" t="s">
        <v>1</v>
      </c>
      <c r="F137" s="257" t="s">
        <v>216</v>
      </c>
      <c r="G137" s="255"/>
      <c r="H137" s="258">
        <v>239.39999999999998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209</v>
      </c>
      <c r="AU137" s="264" t="s">
        <v>79</v>
      </c>
      <c r="AV137" s="14" t="s">
        <v>97</v>
      </c>
      <c r="AW137" s="14" t="s">
        <v>34</v>
      </c>
      <c r="AX137" s="14" t="s">
        <v>77</v>
      </c>
      <c r="AY137" s="264" t="s">
        <v>143</v>
      </c>
    </row>
    <row r="138" spans="2:65" s="1" customFormat="1" ht="16.5" customHeight="1">
      <c r="B138" s="37"/>
      <c r="C138" s="215" t="s">
        <v>598</v>
      </c>
      <c r="D138" s="215" t="s">
        <v>147</v>
      </c>
      <c r="E138" s="216" t="s">
        <v>251</v>
      </c>
      <c r="F138" s="217" t="s">
        <v>252</v>
      </c>
      <c r="G138" s="218" t="s">
        <v>248</v>
      </c>
      <c r="H138" s="219">
        <v>401.25</v>
      </c>
      <c r="I138" s="220"/>
      <c r="J138" s="221">
        <f>ROUND(I138*H138,2)</f>
        <v>0</v>
      </c>
      <c r="K138" s="217" t="s">
        <v>1</v>
      </c>
      <c r="L138" s="42"/>
      <c r="M138" s="222" t="s">
        <v>1</v>
      </c>
      <c r="N138" s="223" t="s">
        <v>41</v>
      </c>
      <c r="O138" s="78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AR138" s="16" t="s">
        <v>97</v>
      </c>
      <c r="AT138" s="16" t="s">
        <v>147</v>
      </c>
      <c r="AU138" s="16" t="s">
        <v>79</v>
      </c>
      <c r="AY138" s="16" t="s">
        <v>143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77</v>
      </c>
      <c r="BK138" s="226">
        <f>ROUND(I138*H138,2)</f>
        <v>0</v>
      </c>
      <c r="BL138" s="16" t="s">
        <v>97</v>
      </c>
      <c r="BM138" s="16" t="s">
        <v>1108</v>
      </c>
    </row>
    <row r="139" spans="2:51" s="12" customFormat="1" ht="12">
      <c r="B139" s="232"/>
      <c r="C139" s="233"/>
      <c r="D139" s="234" t="s">
        <v>209</v>
      </c>
      <c r="E139" s="235" t="s">
        <v>1</v>
      </c>
      <c r="F139" s="236" t="s">
        <v>1109</v>
      </c>
      <c r="G139" s="233"/>
      <c r="H139" s="237">
        <v>401.25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209</v>
      </c>
      <c r="AU139" s="243" t="s">
        <v>79</v>
      </c>
      <c r="AV139" s="12" t="s">
        <v>79</v>
      </c>
      <c r="AW139" s="12" t="s">
        <v>34</v>
      </c>
      <c r="AX139" s="12" t="s">
        <v>77</v>
      </c>
      <c r="AY139" s="243" t="s">
        <v>143</v>
      </c>
    </row>
    <row r="140" spans="2:65" s="1" customFormat="1" ht="16.5" customHeight="1">
      <c r="B140" s="37"/>
      <c r="C140" s="215" t="s">
        <v>258</v>
      </c>
      <c r="D140" s="215" t="s">
        <v>147</v>
      </c>
      <c r="E140" s="216" t="s">
        <v>259</v>
      </c>
      <c r="F140" s="217" t="s">
        <v>260</v>
      </c>
      <c r="G140" s="218" t="s">
        <v>248</v>
      </c>
      <c r="H140" s="219">
        <v>17.28</v>
      </c>
      <c r="I140" s="220"/>
      <c r="J140" s="221">
        <f>ROUND(I140*H140,2)</f>
        <v>0</v>
      </c>
      <c r="K140" s="217" t="s">
        <v>1</v>
      </c>
      <c r="L140" s="42"/>
      <c r="M140" s="222" t="s">
        <v>1</v>
      </c>
      <c r="N140" s="223" t="s">
        <v>41</v>
      </c>
      <c r="O140" s="7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AR140" s="16" t="s">
        <v>97</v>
      </c>
      <c r="AT140" s="16" t="s">
        <v>147</v>
      </c>
      <c r="AU140" s="16" t="s">
        <v>79</v>
      </c>
      <c r="AY140" s="16" t="s">
        <v>143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77</v>
      </c>
      <c r="BK140" s="226">
        <f>ROUND(I140*H140,2)</f>
        <v>0</v>
      </c>
      <c r="BL140" s="16" t="s">
        <v>97</v>
      </c>
      <c r="BM140" s="16" t="s">
        <v>1110</v>
      </c>
    </row>
    <row r="141" spans="2:51" s="12" customFormat="1" ht="12">
      <c r="B141" s="232"/>
      <c r="C141" s="233"/>
      <c r="D141" s="234" t="s">
        <v>209</v>
      </c>
      <c r="E141" s="235" t="s">
        <v>1</v>
      </c>
      <c r="F141" s="236" t="s">
        <v>1111</v>
      </c>
      <c r="G141" s="233"/>
      <c r="H141" s="237">
        <v>17.279999999999998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209</v>
      </c>
      <c r="AU141" s="243" t="s">
        <v>79</v>
      </c>
      <c r="AV141" s="12" t="s">
        <v>79</v>
      </c>
      <c r="AW141" s="12" t="s">
        <v>34</v>
      </c>
      <c r="AX141" s="12" t="s">
        <v>70</v>
      </c>
      <c r="AY141" s="243" t="s">
        <v>143</v>
      </c>
    </row>
    <row r="142" spans="2:51" s="14" customFormat="1" ht="12">
      <c r="B142" s="254"/>
      <c r="C142" s="255"/>
      <c r="D142" s="234" t="s">
        <v>209</v>
      </c>
      <c r="E142" s="256" t="s">
        <v>1</v>
      </c>
      <c r="F142" s="257" t="s">
        <v>216</v>
      </c>
      <c r="G142" s="255"/>
      <c r="H142" s="258">
        <v>17.279999999999998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209</v>
      </c>
      <c r="AU142" s="264" t="s">
        <v>79</v>
      </c>
      <c r="AV142" s="14" t="s">
        <v>97</v>
      </c>
      <c r="AW142" s="14" t="s">
        <v>34</v>
      </c>
      <c r="AX142" s="14" t="s">
        <v>77</v>
      </c>
      <c r="AY142" s="264" t="s">
        <v>143</v>
      </c>
    </row>
    <row r="143" spans="2:65" s="1" customFormat="1" ht="16.5" customHeight="1">
      <c r="B143" s="37"/>
      <c r="C143" s="215" t="s">
        <v>152</v>
      </c>
      <c r="D143" s="215" t="s">
        <v>147</v>
      </c>
      <c r="E143" s="216" t="s">
        <v>263</v>
      </c>
      <c r="F143" s="217" t="s">
        <v>264</v>
      </c>
      <c r="G143" s="218" t="s">
        <v>248</v>
      </c>
      <c r="H143" s="219">
        <v>657.93</v>
      </c>
      <c r="I143" s="220"/>
      <c r="J143" s="221">
        <f>ROUND(I143*H143,2)</f>
        <v>0</v>
      </c>
      <c r="K143" s="217" t="s">
        <v>1</v>
      </c>
      <c r="L143" s="42"/>
      <c r="M143" s="222" t="s">
        <v>1</v>
      </c>
      <c r="N143" s="223" t="s">
        <v>41</v>
      </c>
      <c r="O143" s="7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16" t="s">
        <v>97</v>
      </c>
      <c r="AT143" s="16" t="s">
        <v>147</v>
      </c>
      <c r="AU143" s="16" t="s">
        <v>79</v>
      </c>
      <c r="AY143" s="16" t="s">
        <v>143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97</v>
      </c>
      <c r="BM143" s="16" t="s">
        <v>1112</v>
      </c>
    </row>
    <row r="144" spans="2:51" s="12" customFormat="1" ht="12">
      <c r="B144" s="232"/>
      <c r="C144" s="233"/>
      <c r="D144" s="234" t="s">
        <v>209</v>
      </c>
      <c r="E144" s="235" t="s">
        <v>1</v>
      </c>
      <c r="F144" s="236" t="s">
        <v>1113</v>
      </c>
      <c r="G144" s="233"/>
      <c r="H144" s="237">
        <v>256.68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209</v>
      </c>
      <c r="AU144" s="243" t="s">
        <v>79</v>
      </c>
      <c r="AV144" s="12" t="s">
        <v>79</v>
      </c>
      <c r="AW144" s="12" t="s">
        <v>34</v>
      </c>
      <c r="AX144" s="12" t="s">
        <v>70</v>
      </c>
      <c r="AY144" s="243" t="s">
        <v>143</v>
      </c>
    </row>
    <row r="145" spans="2:51" s="12" customFormat="1" ht="12">
      <c r="B145" s="232"/>
      <c r="C145" s="233"/>
      <c r="D145" s="234" t="s">
        <v>209</v>
      </c>
      <c r="E145" s="235" t="s">
        <v>1</v>
      </c>
      <c r="F145" s="236" t="s">
        <v>1114</v>
      </c>
      <c r="G145" s="233"/>
      <c r="H145" s="237">
        <v>401.25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209</v>
      </c>
      <c r="AU145" s="243" t="s">
        <v>79</v>
      </c>
      <c r="AV145" s="12" t="s">
        <v>79</v>
      </c>
      <c r="AW145" s="12" t="s">
        <v>34</v>
      </c>
      <c r="AX145" s="12" t="s">
        <v>70</v>
      </c>
      <c r="AY145" s="243" t="s">
        <v>143</v>
      </c>
    </row>
    <row r="146" spans="2:65" s="1" customFormat="1" ht="16.5" customHeight="1">
      <c r="B146" s="37"/>
      <c r="C146" s="215" t="s">
        <v>267</v>
      </c>
      <c r="D146" s="215" t="s">
        <v>147</v>
      </c>
      <c r="E146" s="216" t="s">
        <v>268</v>
      </c>
      <c r="F146" s="217" t="s">
        <v>269</v>
      </c>
      <c r="G146" s="218" t="s">
        <v>150</v>
      </c>
      <c r="H146" s="219">
        <v>11</v>
      </c>
      <c r="I146" s="220"/>
      <c r="J146" s="221">
        <f>ROUND(I146*H146,2)</f>
        <v>0</v>
      </c>
      <c r="K146" s="217" t="s">
        <v>1</v>
      </c>
      <c r="L146" s="42"/>
      <c r="M146" s="222" t="s">
        <v>1</v>
      </c>
      <c r="N146" s="223" t="s">
        <v>41</v>
      </c>
      <c r="O146" s="78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AR146" s="16" t="s">
        <v>97</v>
      </c>
      <c r="AT146" s="16" t="s">
        <v>147</v>
      </c>
      <c r="AU146" s="16" t="s">
        <v>79</v>
      </c>
      <c r="AY146" s="16" t="s">
        <v>143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77</v>
      </c>
      <c r="BK146" s="226">
        <f>ROUND(I146*H146,2)</f>
        <v>0</v>
      </c>
      <c r="BL146" s="16" t="s">
        <v>97</v>
      </c>
      <c r="BM146" s="16" t="s">
        <v>1115</v>
      </c>
    </row>
    <row r="147" spans="2:65" s="1" customFormat="1" ht="16.5" customHeight="1">
      <c r="B147" s="37"/>
      <c r="C147" s="215" t="s">
        <v>8</v>
      </c>
      <c r="D147" s="215" t="s">
        <v>147</v>
      </c>
      <c r="E147" s="216" t="s">
        <v>271</v>
      </c>
      <c r="F147" s="217" t="s">
        <v>272</v>
      </c>
      <c r="G147" s="218" t="s">
        <v>150</v>
      </c>
      <c r="H147" s="219">
        <v>11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16" t="s">
        <v>97</v>
      </c>
      <c r="AT147" s="16" t="s">
        <v>147</v>
      </c>
      <c r="AU147" s="16" t="s">
        <v>79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97</v>
      </c>
      <c r="BM147" s="16" t="s">
        <v>1116</v>
      </c>
    </row>
    <row r="148" spans="2:65" s="1" customFormat="1" ht="16.5" customHeight="1">
      <c r="B148" s="37"/>
      <c r="C148" s="215" t="s">
        <v>274</v>
      </c>
      <c r="D148" s="215" t="s">
        <v>147</v>
      </c>
      <c r="E148" s="216" t="s">
        <v>275</v>
      </c>
      <c r="F148" s="217" t="s">
        <v>276</v>
      </c>
      <c r="G148" s="218" t="s">
        <v>248</v>
      </c>
      <c r="H148" s="219">
        <v>657.93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16" t="s">
        <v>97</v>
      </c>
      <c r="AT148" s="16" t="s">
        <v>147</v>
      </c>
      <c r="AU148" s="16" t="s">
        <v>79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97</v>
      </c>
      <c r="BM148" s="16" t="s">
        <v>1117</v>
      </c>
    </row>
    <row r="149" spans="2:65" s="1" customFormat="1" ht="16.5" customHeight="1">
      <c r="B149" s="37"/>
      <c r="C149" s="215" t="s">
        <v>278</v>
      </c>
      <c r="D149" s="215" t="s">
        <v>147</v>
      </c>
      <c r="E149" s="216" t="s">
        <v>279</v>
      </c>
      <c r="F149" s="217" t="s">
        <v>280</v>
      </c>
      <c r="G149" s="218" t="s">
        <v>248</v>
      </c>
      <c r="H149" s="219">
        <v>657.93</v>
      </c>
      <c r="I149" s="220"/>
      <c r="J149" s="221">
        <f>ROUND(I149*H149,2)</f>
        <v>0</v>
      </c>
      <c r="K149" s="217" t="s">
        <v>1</v>
      </c>
      <c r="L149" s="42"/>
      <c r="M149" s="222" t="s">
        <v>1</v>
      </c>
      <c r="N149" s="223" t="s">
        <v>41</v>
      </c>
      <c r="O149" s="7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AR149" s="16" t="s">
        <v>97</v>
      </c>
      <c r="AT149" s="16" t="s">
        <v>147</v>
      </c>
      <c r="AU149" s="16" t="s">
        <v>79</v>
      </c>
      <c r="AY149" s="16" t="s">
        <v>143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6" t="s">
        <v>77</v>
      </c>
      <c r="BK149" s="226">
        <f>ROUND(I149*H149,2)</f>
        <v>0</v>
      </c>
      <c r="BL149" s="16" t="s">
        <v>97</v>
      </c>
      <c r="BM149" s="16" t="s">
        <v>1118</v>
      </c>
    </row>
    <row r="150" spans="2:65" s="1" customFormat="1" ht="16.5" customHeight="1">
      <c r="B150" s="37"/>
      <c r="C150" s="215" t="s">
        <v>282</v>
      </c>
      <c r="D150" s="215" t="s">
        <v>147</v>
      </c>
      <c r="E150" s="216" t="s">
        <v>283</v>
      </c>
      <c r="F150" s="217" t="s">
        <v>284</v>
      </c>
      <c r="G150" s="218" t="s">
        <v>285</v>
      </c>
      <c r="H150" s="219">
        <v>1315.86</v>
      </c>
      <c r="I150" s="220"/>
      <c r="J150" s="221">
        <f>ROUND(I150*H150,2)</f>
        <v>0</v>
      </c>
      <c r="K150" s="217" t="s">
        <v>1</v>
      </c>
      <c r="L150" s="42"/>
      <c r="M150" s="222" t="s">
        <v>1</v>
      </c>
      <c r="N150" s="223" t="s">
        <v>41</v>
      </c>
      <c r="O150" s="78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16" t="s">
        <v>97</v>
      </c>
      <c r="AT150" s="16" t="s">
        <v>147</v>
      </c>
      <c r="AU150" s="16" t="s">
        <v>79</v>
      </c>
      <c r="AY150" s="16" t="s">
        <v>143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6" t="s">
        <v>77</v>
      </c>
      <c r="BK150" s="226">
        <f>ROUND(I150*H150,2)</f>
        <v>0</v>
      </c>
      <c r="BL150" s="16" t="s">
        <v>97</v>
      </c>
      <c r="BM150" s="16" t="s">
        <v>1119</v>
      </c>
    </row>
    <row r="151" spans="2:51" s="12" customFormat="1" ht="12">
      <c r="B151" s="232"/>
      <c r="C151" s="233"/>
      <c r="D151" s="234" t="s">
        <v>209</v>
      </c>
      <c r="E151" s="235" t="s">
        <v>1</v>
      </c>
      <c r="F151" s="236" t="s">
        <v>1120</v>
      </c>
      <c r="G151" s="233"/>
      <c r="H151" s="237">
        <v>1315.86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209</v>
      </c>
      <c r="AU151" s="243" t="s">
        <v>79</v>
      </c>
      <c r="AV151" s="12" t="s">
        <v>79</v>
      </c>
      <c r="AW151" s="12" t="s">
        <v>34</v>
      </c>
      <c r="AX151" s="12" t="s">
        <v>70</v>
      </c>
      <c r="AY151" s="243" t="s">
        <v>143</v>
      </c>
    </row>
    <row r="152" spans="2:51" s="14" customFormat="1" ht="12">
      <c r="B152" s="254"/>
      <c r="C152" s="255"/>
      <c r="D152" s="234" t="s">
        <v>209</v>
      </c>
      <c r="E152" s="256" t="s">
        <v>1</v>
      </c>
      <c r="F152" s="257" t="s">
        <v>216</v>
      </c>
      <c r="G152" s="255"/>
      <c r="H152" s="258">
        <v>1315.86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209</v>
      </c>
      <c r="AU152" s="264" t="s">
        <v>79</v>
      </c>
      <c r="AV152" s="14" t="s">
        <v>97</v>
      </c>
      <c r="AW152" s="14" t="s">
        <v>34</v>
      </c>
      <c r="AX152" s="14" t="s">
        <v>77</v>
      </c>
      <c r="AY152" s="264" t="s">
        <v>143</v>
      </c>
    </row>
    <row r="153" spans="2:65" s="1" customFormat="1" ht="16.5" customHeight="1">
      <c r="B153" s="37"/>
      <c r="C153" s="215" t="s">
        <v>288</v>
      </c>
      <c r="D153" s="215" t="s">
        <v>147</v>
      </c>
      <c r="E153" s="216" t="s">
        <v>289</v>
      </c>
      <c r="F153" s="217" t="s">
        <v>290</v>
      </c>
      <c r="G153" s="218" t="s">
        <v>206</v>
      </c>
      <c r="H153" s="219">
        <v>621</v>
      </c>
      <c r="I153" s="220"/>
      <c r="J153" s="221">
        <f>ROUND(I153*H153,2)</f>
        <v>0</v>
      </c>
      <c r="K153" s="217" t="s">
        <v>1</v>
      </c>
      <c r="L153" s="42"/>
      <c r="M153" s="222" t="s">
        <v>1</v>
      </c>
      <c r="N153" s="223" t="s">
        <v>41</v>
      </c>
      <c r="O153" s="78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AR153" s="16" t="s">
        <v>97</v>
      </c>
      <c r="AT153" s="16" t="s">
        <v>147</v>
      </c>
      <c r="AU153" s="16" t="s">
        <v>79</v>
      </c>
      <c r="AY153" s="16" t="s">
        <v>143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77</v>
      </c>
      <c r="BK153" s="226">
        <f>ROUND(I153*H153,2)</f>
        <v>0</v>
      </c>
      <c r="BL153" s="16" t="s">
        <v>97</v>
      </c>
      <c r="BM153" s="16" t="s">
        <v>1121</v>
      </c>
    </row>
    <row r="154" spans="2:51" s="12" customFormat="1" ht="12">
      <c r="B154" s="232"/>
      <c r="C154" s="233"/>
      <c r="D154" s="234" t="s">
        <v>209</v>
      </c>
      <c r="E154" s="235" t="s">
        <v>1</v>
      </c>
      <c r="F154" s="236" t="s">
        <v>1122</v>
      </c>
      <c r="G154" s="233"/>
      <c r="H154" s="237">
        <v>621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209</v>
      </c>
      <c r="AU154" s="243" t="s">
        <v>79</v>
      </c>
      <c r="AV154" s="12" t="s">
        <v>79</v>
      </c>
      <c r="AW154" s="12" t="s">
        <v>34</v>
      </c>
      <c r="AX154" s="12" t="s">
        <v>70</v>
      </c>
      <c r="AY154" s="243" t="s">
        <v>143</v>
      </c>
    </row>
    <row r="155" spans="2:51" s="13" customFormat="1" ht="12">
      <c r="B155" s="244"/>
      <c r="C155" s="245"/>
      <c r="D155" s="234" t="s">
        <v>209</v>
      </c>
      <c r="E155" s="246" t="s">
        <v>1</v>
      </c>
      <c r="F155" s="247" t="s">
        <v>215</v>
      </c>
      <c r="G155" s="245"/>
      <c r="H155" s="246" t="s">
        <v>1</v>
      </c>
      <c r="I155" s="248"/>
      <c r="J155" s="245"/>
      <c r="K155" s="245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209</v>
      </c>
      <c r="AU155" s="253" t="s">
        <v>79</v>
      </c>
      <c r="AV155" s="13" t="s">
        <v>77</v>
      </c>
      <c r="AW155" s="13" t="s">
        <v>34</v>
      </c>
      <c r="AX155" s="13" t="s">
        <v>70</v>
      </c>
      <c r="AY155" s="253" t="s">
        <v>143</v>
      </c>
    </row>
    <row r="156" spans="2:51" s="14" customFormat="1" ht="12">
      <c r="B156" s="254"/>
      <c r="C156" s="255"/>
      <c r="D156" s="234" t="s">
        <v>209</v>
      </c>
      <c r="E156" s="256" t="s">
        <v>1</v>
      </c>
      <c r="F156" s="257" t="s">
        <v>216</v>
      </c>
      <c r="G156" s="255"/>
      <c r="H156" s="258">
        <v>621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209</v>
      </c>
      <c r="AU156" s="264" t="s">
        <v>79</v>
      </c>
      <c r="AV156" s="14" t="s">
        <v>97</v>
      </c>
      <c r="AW156" s="14" t="s">
        <v>34</v>
      </c>
      <c r="AX156" s="14" t="s">
        <v>77</v>
      </c>
      <c r="AY156" s="264" t="s">
        <v>143</v>
      </c>
    </row>
    <row r="157" spans="2:65" s="1" customFormat="1" ht="16.5" customHeight="1">
      <c r="B157" s="37"/>
      <c r="C157" s="265" t="s">
        <v>293</v>
      </c>
      <c r="D157" s="265" t="s">
        <v>294</v>
      </c>
      <c r="E157" s="266" t="s">
        <v>295</v>
      </c>
      <c r="F157" s="267" t="s">
        <v>296</v>
      </c>
      <c r="G157" s="268" t="s">
        <v>297</v>
      </c>
      <c r="H157" s="269">
        <v>9.315</v>
      </c>
      <c r="I157" s="270"/>
      <c r="J157" s="271">
        <f>ROUND(I157*H157,2)</f>
        <v>0</v>
      </c>
      <c r="K157" s="267" t="s">
        <v>1</v>
      </c>
      <c r="L157" s="272"/>
      <c r="M157" s="273" t="s">
        <v>1</v>
      </c>
      <c r="N157" s="274" t="s">
        <v>41</v>
      </c>
      <c r="O157" s="78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AR157" s="16" t="s">
        <v>177</v>
      </c>
      <c r="AT157" s="16" t="s">
        <v>294</v>
      </c>
      <c r="AU157" s="16" t="s">
        <v>79</v>
      </c>
      <c r="AY157" s="16" t="s">
        <v>143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77</v>
      </c>
      <c r="BK157" s="226">
        <f>ROUND(I157*H157,2)</f>
        <v>0</v>
      </c>
      <c r="BL157" s="16" t="s">
        <v>97</v>
      </c>
      <c r="BM157" s="16" t="s">
        <v>1123</v>
      </c>
    </row>
    <row r="158" spans="2:51" s="12" customFormat="1" ht="12">
      <c r="B158" s="232"/>
      <c r="C158" s="233"/>
      <c r="D158" s="234" t="s">
        <v>209</v>
      </c>
      <c r="E158" s="235" t="s">
        <v>1</v>
      </c>
      <c r="F158" s="236" t="s">
        <v>1124</v>
      </c>
      <c r="G158" s="233"/>
      <c r="H158" s="237">
        <v>9.315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209</v>
      </c>
      <c r="AU158" s="243" t="s">
        <v>79</v>
      </c>
      <c r="AV158" s="12" t="s">
        <v>79</v>
      </c>
      <c r="AW158" s="12" t="s">
        <v>34</v>
      </c>
      <c r="AX158" s="12" t="s">
        <v>70</v>
      </c>
      <c r="AY158" s="243" t="s">
        <v>143</v>
      </c>
    </row>
    <row r="159" spans="2:51" s="14" customFormat="1" ht="12">
      <c r="B159" s="254"/>
      <c r="C159" s="255"/>
      <c r="D159" s="234" t="s">
        <v>209</v>
      </c>
      <c r="E159" s="256" t="s">
        <v>1</v>
      </c>
      <c r="F159" s="257" t="s">
        <v>216</v>
      </c>
      <c r="G159" s="255"/>
      <c r="H159" s="258">
        <v>9.315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209</v>
      </c>
      <c r="AU159" s="264" t="s">
        <v>79</v>
      </c>
      <c r="AV159" s="14" t="s">
        <v>97</v>
      </c>
      <c r="AW159" s="14" t="s">
        <v>34</v>
      </c>
      <c r="AX159" s="14" t="s">
        <v>77</v>
      </c>
      <c r="AY159" s="264" t="s">
        <v>143</v>
      </c>
    </row>
    <row r="160" spans="2:65" s="1" customFormat="1" ht="16.5" customHeight="1">
      <c r="B160" s="37"/>
      <c r="C160" s="215" t="s">
        <v>7</v>
      </c>
      <c r="D160" s="215" t="s">
        <v>147</v>
      </c>
      <c r="E160" s="216" t="s">
        <v>300</v>
      </c>
      <c r="F160" s="217" t="s">
        <v>301</v>
      </c>
      <c r="G160" s="218" t="s">
        <v>206</v>
      </c>
      <c r="H160" s="219">
        <v>621</v>
      </c>
      <c r="I160" s="220"/>
      <c r="J160" s="221">
        <f>ROUND(I160*H160,2)</f>
        <v>0</v>
      </c>
      <c r="K160" s="217" t="s">
        <v>1</v>
      </c>
      <c r="L160" s="42"/>
      <c r="M160" s="222" t="s">
        <v>1</v>
      </c>
      <c r="N160" s="223" t="s">
        <v>41</v>
      </c>
      <c r="O160" s="7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16" t="s">
        <v>97</v>
      </c>
      <c r="AT160" s="16" t="s">
        <v>147</v>
      </c>
      <c r="AU160" s="16" t="s">
        <v>79</v>
      </c>
      <c r="AY160" s="16" t="s">
        <v>143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77</v>
      </c>
      <c r="BK160" s="226">
        <f>ROUND(I160*H160,2)</f>
        <v>0</v>
      </c>
      <c r="BL160" s="16" t="s">
        <v>97</v>
      </c>
      <c r="BM160" s="16" t="s">
        <v>1125</v>
      </c>
    </row>
    <row r="161" spans="2:51" s="12" customFormat="1" ht="12">
      <c r="B161" s="232"/>
      <c r="C161" s="233"/>
      <c r="D161" s="234" t="s">
        <v>209</v>
      </c>
      <c r="E161" s="235" t="s">
        <v>1</v>
      </c>
      <c r="F161" s="236" t="s">
        <v>1122</v>
      </c>
      <c r="G161" s="233"/>
      <c r="H161" s="237">
        <v>621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209</v>
      </c>
      <c r="AU161" s="243" t="s">
        <v>79</v>
      </c>
      <c r="AV161" s="12" t="s">
        <v>79</v>
      </c>
      <c r="AW161" s="12" t="s">
        <v>34</v>
      </c>
      <c r="AX161" s="12" t="s">
        <v>70</v>
      </c>
      <c r="AY161" s="243" t="s">
        <v>143</v>
      </c>
    </row>
    <row r="162" spans="2:51" s="13" customFormat="1" ht="12">
      <c r="B162" s="244"/>
      <c r="C162" s="245"/>
      <c r="D162" s="234" t="s">
        <v>209</v>
      </c>
      <c r="E162" s="246" t="s">
        <v>1</v>
      </c>
      <c r="F162" s="247" t="s">
        <v>215</v>
      </c>
      <c r="G162" s="245"/>
      <c r="H162" s="246" t="s">
        <v>1</v>
      </c>
      <c r="I162" s="248"/>
      <c r="J162" s="245"/>
      <c r="K162" s="245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209</v>
      </c>
      <c r="AU162" s="253" t="s">
        <v>79</v>
      </c>
      <c r="AV162" s="13" t="s">
        <v>77</v>
      </c>
      <c r="AW162" s="13" t="s">
        <v>34</v>
      </c>
      <c r="AX162" s="13" t="s">
        <v>70</v>
      </c>
      <c r="AY162" s="253" t="s">
        <v>143</v>
      </c>
    </row>
    <row r="163" spans="2:51" s="14" customFormat="1" ht="12">
      <c r="B163" s="254"/>
      <c r="C163" s="255"/>
      <c r="D163" s="234" t="s">
        <v>209</v>
      </c>
      <c r="E163" s="256" t="s">
        <v>1</v>
      </c>
      <c r="F163" s="257" t="s">
        <v>216</v>
      </c>
      <c r="G163" s="255"/>
      <c r="H163" s="258">
        <v>621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209</v>
      </c>
      <c r="AU163" s="264" t="s">
        <v>79</v>
      </c>
      <c r="AV163" s="14" t="s">
        <v>97</v>
      </c>
      <c r="AW163" s="14" t="s">
        <v>34</v>
      </c>
      <c r="AX163" s="14" t="s">
        <v>77</v>
      </c>
      <c r="AY163" s="264" t="s">
        <v>143</v>
      </c>
    </row>
    <row r="164" spans="2:65" s="1" customFormat="1" ht="16.5" customHeight="1">
      <c r="B164" s="37"/>
      <c r="C164" s="215" t="s">
        <v>303</v>
      </c>
      <c r="D164" s="215" t="s">
        <v>147</v>
      </c>
      <c r="E164" s="216" t="s">
        <v>304</v>
      </c>
      <c r="F164" s="217" t="s">
        <v>305</v>
      </c>
      <c r="G164" s="218" t="s">
        <v>206</v>
      </c>
      <c r="H164" s="219">
        <v>2848</v>
      </c>
      <c r="I164" s="220"/>
      <c r="J164" s="221">
        <f>ROUND(I164*H164,2)</f>
        <v>0</v>
      </c>
      <c r="K164" s="217" t="s">
        <v>1</v>
      </c>
      <c r="L164" s="42"/>
      <c r="M164" s="222" t="s">
        <v>1</v>
      </c>
      <c r="N164" s="223" t="s">
        <v>41</v>
      </c>
      <c r="O164" s="78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AR164" s="16" t="s">
        <v>97</v>
      </c>
      <c r="AT164" s="16" t="s">
        <v>147</v>
      </c>
      <c r="AU164" s="16" t="s">
        <v>79</v>
      </c>
      <c r="AY164" s="16" t="s">
        <v>143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97</v>
      </c>
      <c r="BM164" s="16" t="s">
        <v>1126</v>
      </c>
    </row>
    <row r="165" spans="2:51" s="12" customFormat="1" ht="12">
      <c r="B165" s="232"/>
      <c r="C165" s="233"/>
      <c r="D165" s="234" t="s">
        <v>209</v>
      </c>
      <c r="E165" s="235" t="s">
        <v>1</v>
      </c>
      <c r="F165" s="236" t="s">
        <v>1127</v>
      </c>
      <c r="G165" s="233"/>
      <c r="H165" s="237">
        <v>548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209</v>
      </c>
      <c r="AU165" s="243" t="s">
        <v>79</v>
      </c>
      <c r="AV165" s="12" t="s">
        <v>79</v>
      </c>
      <c r="AW165" s="12" t="s">
        <v>34</v>
      </c>
      <c r="AX165" s="12" t="s">
        <v>70</v>
      </c>
      <c r="AY165" s="243" t="s">
        <v>143</v>
      </c>
    </row>
    <row r="166" spans="2:51" s="12" customFormat="1" ht="12">
      <c r="B166" s="232"/>
      <c r="C166" s="233"/>
      <c r="D166" s="234" t="s">
        <v>209</v>
      </c>
      <c r="E166" s="235" t="s">
        <v>1</v>
      </c>
      <c r="F166" s="236" t="s">
        <v>1128</v>
      </c>
      <c r="G166" s="233"/>
      <c r="H166" s="237">
        <v>1002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209</v>
      </c>
      <c r="AU166" s="243" t="s">
        <v>79</v>
      </c>
      <c r="AV166" s="12" t="s">
        <v>79</v>
      </c>
      <c r="AW166" s="12" t="s">
        <v>34</v>
      </c>
      <c r="AX166" s="12" t="s">
        <v>70</v>
      </c>
      <c r="AY166" s="243" t="s">
        <v>143</v>
      </c>
    </row>
    <row r="167" spans="2:51" s="12" customFormat="1" ht="12">
      <c r="B167" s="232"/>
      <c r="C167" s="233"/>
      <c r="D167" s="234" t="s">
        <v>209</v>
      </c>
      <c r="E167" s="235" t="s">
        <v>1</v>
      </c>
      <c r="F167" s="236" t="s">
        <v>1129</v>
      </c>
      <c r="G167" s="233"/>
      <c r="H167" s="237">
        <v>55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209</v>
      </c>
      <c r="AU167" s="243" t="s">
        <v>79</v>
      </c>
      <c r="AV167" s="12" t="s">
        <v>79</v>
      </c>
      <c r="AW167" s="12" t="s">
        <v>34</v>
      </c>
      <c r="AX167" s="12" t="s">
        <v>70</v>
      </c>
      <c r="AY167" s="243" t="s">
        <v>143</v>
      </c>
    </row>
    <row r="168" spans="2:51" s="12" customFormat="1" ht="12">
      <c r="B168" s="232"/>
      <c r="C168" s="233"/>
      <c r="D168" s="234" t="s">
        <v>209</v>
      </c>
      <c r="E168" s="235" t="s">
        <v>1</v>
      </c>
      <c r="F168" s="236" t="s">
        <v>1130</v>
      </c>
      <c r="G168" s="233"/>
      <c r="H168" s="237">
        <v>1194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209</v>
      </c>
      <c r="AU168" s="243" t="s">
        <v>79</v>
      </c>
      <c r="AV168" s="12" t="s">
        <v>79</v>
      </c>
      <c r="AW168" s="12" t="s">
        <v>34</v>
      </c>
      <c r="AX168" s="12" t="s">
        <v>70</v>
      </c>
      <c r="AY168" s="243" t="s">
        <v>143</v>
      </c>
    </row>
    <row r="169" spans="2:51" s="12" customFormat="1" ht="12">
      <c r="B169" s="232"/>
      <c r="C169" s="233"/>
      <c r="D169" s="234" t="s">
        <v>209</v>
      </c>
      <c r="E169" s="235" t="s">
        <v>1</v>
      </c>
      <c r="F169" s="236" t="s">
        <v>1131</v>
      </c>
      <c r="G169" s="233"/>
      <c r="H169" s="237">
        <v>49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209</v>
      </c>
      <c r="AU169" s="243" t="s">
        <v>79</v>
      </c>
      <c r="AV169" s="12" t="s">
        <v>79</v>
      </c>
      <c r="AW169" s="12" t="s">
        <v>34</v>
      </c>
      <c r="AX169" s="12" t="s">
        <v>70</v>
      </c>
      <c r="AY169" s="243" t="s">
        <v>143</v>
      </c>
    </row>
    <row r="170" spans="2:51" s="13" customFormat="1" ht="12">
      <c r="B170" s="244"/>
      <c r="C170" s="245"/>
      <c r="D170" s="234" t="s">
        <v>209</v>
      </c>
      <c r="E170" s="246" t="s">
        <v>1</v>
      </c>
      <c r="F170" s="247" t="s">
        <v>215</v>
      </c>
      <c r="G170" s="245"/>
      <c r="H170" s="246" t="s">
        <v>1</v>
      </c>
      <c r="I170" s="248"/>
      <c r="J170" s="245"/>
      <c r="K170" s="245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209</v>
      </c>
      <c r="AU170" s="253" t="s">
        <v>79</v>
      </c>
      <c r="AV170" s="13" t="s">
        <v>77</v>
      </c>
      <c r="AW170" s="13" t="s">
        <v>34</v>
      </c>
      <c r="AX170" s="13" t="s">
        <v>70</v>
      </c>
      <c r="AY170" s="253" t="s">
        <v>143</v>
      </c>
    </row>
    <row r="171" spans="2:51" s="14" customFormat="1" ht="12">
      <c r="B171" s="254"/>
      <c r="C171" s="255"/>
      <c r="D171" s="234" t="s">
        <v>209</v>
      </c>
      <c r="E171" s="256" t="s">
        <v>1</v>
      </c>
      <c r="F171" s="257" t="s">
        <v>216</v>
      </c>
      <c r="G171" s="255"/>
      <c r="H171" s="258">
        <v>2848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209</v>
      </c>
      <c r="AU171" s="264" t="s">
        <v>79</v>
      </c>
      <c r="AV171" s="14" t="s">
        <v>97</v>
      </c>
      <c r="AW171" s="14" t="s">
        <v>34</v>
      </c>
      <c r="AX171" s="14" t="s">
        <v>77</v>
      </c>
      <c r="AY171" s="264" t="s">
        <v>143</v>
      </c>
    </row>
    <row r="172" spans="2:65" s="1" customFormat="1" ht="16.5" customHeight="1">
      <c r="B172" s="37"/>
      <c r="C172" s="215" t="s">
        <v>313</v>
      </c>
      <c r="D172" s="215" t="s">
        <v>147</v>
      </c>
      <c r="E172" s="216" t="s">
        <v>314</v>
      </c>
      <c r="F172" s="217" t="s">
        <v>315</v>
      </c>
      <c r="G172" s="218" t="s">
        <v>206</v>
      </c>
      <c r="H172" s="219">
        <v>621</v>
      </c>
      <c r="I172" s="220"/>
      <c r="J172" s="221">
        <f>ROUND(I172*H172,2)</f>
        <v>0</v>
      </c>
      <c r="K172" s="217" t="s">
        <v>1</v>
      </c>
      <c r="L172" s="42"/>
      <c r="M172" s="222" t="s">
        <v>1</v>
      </c>
      <c r="N172" s="223" t="s">
        <v>41</v>
      </c>
      <c r="O172" s="78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AR172" s="16" t="s">
        <v>97</v>
      </c>
      <c r="AT172" s="16" t="s">
        <v>147</v>
      </c>
      <c r="AU172" s="16" t="s">
        <v>79</v>
      </c>
      <c r="AY172" s="16" t="s">
        <v>143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77</v>
      </c>
      <c r="BK172" s="226">
        <f>ROUND(I172*H172,2)</f>
        <v>0</v>
      </c>
      <c r="BL172" s="16" t="s">
        <v>97</v>
      </c>
      <c r="BM172" s="16" t="s">
        <v>1132</v>
      </c>
    </row>
    <row r="173" spans="2:51" s="12" customFormat="1" ht="12">
      <c r="B173" s="232"/>
      <c r="C173" s="233"/>
      <c r="D173" s="234" t="s">
        <v>209</v>
      </c>
      <c r="E173" s="235" t="s">
        <v>1</v>
      </c>
      <c r="F173" s="236" t="s">
        <v>1122</v>
      </c>
      <c r="G173" s="233"/>
      <c r="H173" s="237">
        <v>621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209</v>
      </c>
      <c r="AU173" s="243" t="s">
        <v>79</v>
      </c>
      <c r="AV173" s="12" t="s">
        <v>79</v>
      </c>
      <c r="AW173" s="12" t="s">
        <v>34</v>
      </c>
      <c r="AX173" s="12" t="s">
        <v>70</v>
      </c>
      <c r="AY173" s="243" t="s">
        <v>143</v>
      </c>
    </row>
    <row r="174" spans="2:51" s="13" customFormat="1" ht="12">
      <c r="B174" s="244"/>
      <c r="C174" s="245"/>
      <c r="D174" s="234" t="s">
        <v>209</v>
      </c>
      <c r="E174" s="246" t="s">
        <v>1</v>
      </c>
      <c r="F174" s="247" t="s">
        <v>215</v>
      </c>
      <c r="G174" s="245"/>
      <c r="H174" s="246" t="s">
        <v>1</v>
      </c>
      <c r="I174" s="248"/>
      <c r="J174" s="245"/>
      <c r="K174" s="245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209</v>
      </c>
      <c r="AU174" s="253" t="s">
        <v>79</v>
      </c>
      <c r="AV174" s="13" t="s">
        <v>77</v>
      </c>
      <c r="AW174" s="13" t="s">
        <v>34</v>
      </c>
      <c r="AX174" s="13" t="s">
        <v>70</v>
      </c>
      <c r="AY174" s="253" t="s">
        <v>143</v>
      </c>
    </row>
    <row r="175" spans="2:51" s="14" customFormat="1" ht="12">
      <c r="B175" s="254"/>
      <c r="C175" s="255"/>
      <c r="D175" s="234" t="s">
        <v>209</v>
      </c>
      <c r="E175" s="256" t="s">
        <v>1</v>
      </c>
      <c r="F175" s="257" t="s">
        <v>216</v>
      </c>
      <c r="G175" s="255"/>
      <c r="H175" s="258">
        <v>621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209</v>
      </c>
      <c r="AU175" s="264" t="s">
        <v>79</v>
      </c>
      <c r="AV175" s="14" t="s">
        <v>97</v>
      </c>
      <c r="AW175" s="14" t="s">
        <v>34</v>
      </c>
      <c r="AX175" s="14" t="s">
        <v>77</v>
      </c>
      <c r="AY175" s="264" t="s">
        <v>143</v>
      </c>
    </row>
    <row r="176" spans="2:65" s="1" customFormat="1" ht="16.5" customHeight="1">
      <c r="B176" s="37"/>
      <c r="C176" s="265" t="s">
        <v>317</v>
      </c>
      <c r="D176" s="265" t="s">
        <v>294</v>
      </c>
      <c r="E176" s="266" t="s">
        <v>318</v>
      </c>
      <c r="F176" s="267" t="s">
        <v>319</v>
      </c>
      <c r="G176" s="268" t="s">
        <v>248</v>
      </c>
      <c r="H176" s="269">
        <v>62.1</v>
      </c>
      <c r="I176" s="270"/>
      <c r="J176" s="271">
        <f>ROUND(I176*H176,2)</f>
        <v>0</v>
      </c>
      <c r="K176" s="267" t="s">
        <v>1</v>
      </c>
      <c r="L176" s="272"/>
      <c r="M176" s="273" t="s">
        <v>1</v>
      </c>
      <c r="N176" s="274" t="s">
        <v>41</v>
      </c>
      <c r="O176" s="78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AR176" s="16" t="s">
        <v>177</v>
      </c>
      <c r="AT176" s="16" t="s">
        <v>294</v>
      </c>
      <c r="AU176" s="16" t="s">
        <v>79</v>
      </c>
      <c r="AY176" s="16" t="s">
        <v>143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6" t="s">
        <v>77</v>
      </c>
      <c r="BK176" s="226">
        <f>ROUND(I176*H176,2)</f>
        <v>0</v>
      </c>
      <c r="BL176" s="16" t="s">
        <v>97</v>
      </c>
      <c r="BM176" s="16" t="s">
        <v>1133</v>
      </c>
    </row>
    <row r="177" spans="2:51" s="12" customFormat="1" ht="12">
      <c r="B177" s="232"/>
      <c r="C177" s="233"/>
      <c r="D177" s="234" t="s">
        <v>209</v>
      </c>
      <c r="E177" s="235" t="s">
        <v>1</v>
      </c>
      <c r="F177" s="236" t="s">
        <v>1134</v>
      </c>
      <c r="G177" s="233"/>
      <c r="H177" s="237">
        <v>62.1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209</v>
      </c>
      <c r="AU177" s="243" t="s">
        <v>79</v>
      </c>
      <c r="AV177" s="12" t="s">
        <v>79</v>
      </c>
      <c r="AW177" s="12" t="s">
        <v>34</v>
      </c>
      <c r="AX177" s="12" t="s">
        <v>70</v>
      </c>
      <c r="AY177" s="243" t="s">
        <v>143</v>
      </c>
    </row>
    <row r="178" spans="2:51" s="14" customFormat="1" ht="12">
      <c r="B178" s="254"/>
      <c r="C178" s="255"/>
      <c r="D178" s="234" t="s">
        <v>209</v>
      </c>
      <c r="E178" s="256" t="s">
        <v>1</v>
      </c>
      <c r="F178" s="257" t="s">
        <v>216</v>
      </c>
      <c r="G178" s="255"/>
      <c r="H178" s="258">
        <v>62.1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209</v>
      </c>
      <c r="AU178" s="264" t="s">
        <v>79</v>
      </c>
      <c r="AV178" s="14" t="s">
        <v>97</v>
      </c>
      <c r="AW178" s="14" t="s">
        <v>34</v>
      </c>
      <c r="AX178" s="14" t="s">
        <v>77</v>
      </c>
      <c r="AY178" s="264" t="s">
        <v>143</v>
      </c>
    </row>
    <row r="179" spans="2:65" s="1" customFormat="1" ht="16.5" customHeight="1">
      <c r="B179" s="37"/>
      <c r="C179" s="215" t="s">
        <v>322</v>
      </c>
      <c r="D179" s="215" t="s">
        <v>147</v>
      </c>
      <c r="E179" s="216" t="s">
        <v>323</v>
      </c>
      <c r="F179" s="217" t="s">
        <v>324</v>
      </c>
      <c r="G179" s="218" t="s">
        <v>150</v>
      </c>
      <c r="H179" s="219">
        <v>13</v>
      </c>
      <c r="I179" s="220"/>
      <c r="J179" s="221">
        <f>ROUND(I179*H179,2)</f>
        <v>0</v>
      </c>
      <c r="K179" s="217" t="s">
        <v>1</v>
      </c>
      <c r="L179" s="42"/>
      <c r="M179" s="222" t="s">
        <v>1</v>
      </c>
      <c r="N179" s="223" t="s">
        <v>41</v>
      </c>
      <c r="O179" s="78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AR179" s="16" t="s">
        <v>97</v>
      </c>
      <c r="AT179" s="16" t="s">
        <v>147</v>
      </c>
      <c r="AU179" s="16" t="s">
        <v>79</v>
      </c>
      <c r="AY179" s="16" t="s">
        <v>143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77</v>
      </c>
      <c r="BK179" s="226">
        <f>ROUND(I179*H179,2)</f>
        <v>0</v>
      </c>
      <c r="BL179" s="16" t="s">
        <v>97</v>
      </c>
      <c r="BM179" s="16" t="s">
        <v>1135</v>
      </c>
    </row>
    <row r="180" spans="2:65" s="1" customFormat="1" ht="16.5" customHeight="1">
      <c r="B180" s="37"/>
      <c r="C180" s="265" t="s">
        <v>326</v>
      </c>
      <c r="D180" s="265" t="s">
        <v>294</v>
      </c>
      <c r="E180" s="266" t="s">
        <v>327</v>
      </c>
      <c r="F180" s="267" t="s">
        <v>328</v>
      </c>
      <c r="G180" s="268" t="s">
        <v>248</v>
      </c>
      <c r="H180" s="269">
        <v>0.051</v>
      </c>
      <c r="I180" s="270"/>
      <c r="J180" s="271">
        <f>ROUND(I180*H180,2)</f>
        <v>0</v>
      </c>
      <c r="K180" s="267" t="s">
        <v>1</v>
      </c>
      <c r="L180" s="272"/>
      <c r="M180" s="273" t="s">
        <v>1</v>
      </c>
      <c r="N180" s="274" t="s">
        <v>41</v>
      </c>
      <c r="O180" s="78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16" t="s">
        <v>177</v>
      </c>
      <c r="AT180" s="16" t="s">
        <v>294</v>
      </c>
      <c r="AU180" s="16" t="s">
        <v>79</v>
      </c>
      <c r="AY180" s="16" t="s">
        <v>143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77</v>
      </c>
      <c r="BK180" s="226">
        <f>ROUND(I180*H180,2)</f>
        <v>0</v>
      </c>
      <c r="BL180" s="16" t="s">
        <v>97</v>
      </c>
      <c r="BM180" s="16" t="s">
        <v>1136</v>
      </c>
    </row>
    <row r="181" spans="2:65" s="1" customFormat="1" ht="16.5" customHeight="1">
      <c r="B181" s="37"/>
      <c r="C181" s="215" t="s">
        <v>330</v>
      </c>
      <c r="D181" s="215" t="s">
        <v>147</v>
      </c>
      <c r="E181" s="216" t="s">
        <v>331</v>
      </c>
      <c r="F181" s="217" t="s">
        <v>332</v>
      </c>
      <c r="G181" s="218" t="s">
        <v>150</v>
      </c>
      <c r="H181" s="219">
        <v>13</v>
      </c>
      <c r="I181" s="220"/>
      <c r="J181" s="221">
        <f>ROUND(I181*H181,2)</f>
        <v>0</v>
      </c>
      <c r="K181" s="217" t="s">
        <v>1</v>
      </c>
      <c r="L181" s="42"/>
      <c r="M181" s="222" t="s">
        <v>1</v>
      </c>
      <c r="N181" s="223" t="s">
        <v>41</v>
      </c>
      <c r="O181" s="78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AR181" s="16" t="s">
        <v>97</v>
      </c>
      <c r="AT181" s="16" t="s">
        <v>147</v>
      </c>
      <c r="AU181" s="16" t="s">
        <v>79</v>
      </c>
      <c r="AY181" s="16" t="s">
        <v>143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77</v>
      </c>
      <c r="BK181" s="226">
        <f>ROUND(I181*H181,2)</f>
        <v>0</v>
      </c>
      <c r="BL181" s="16" t="s">
        <v>97</v>
      </c>
      <c r="BM181" s="16" t="s">
        <v>1137</v>
      </c>
    </row>
    <row r="182" spans="2:65" s="1" customFormat="1" ht="16.5" customHeight="1">
      <c r="B182" s="37"/>
      <c r="C182" s="265" t="s">
        <v>334</v>
      </c>
      <c r="D182" s="265" t="s">
        <v>294</v>
      </c>
      <c r="E182" s="266" t="s">
        <v>335</v>
      </c>
      <c r="F182" s="267" t="s">
        <v>336</v>
      </c>
      <c r="G182" s="268" t="s">
        <v>150</v>
      </c>
      <c r="H182" s="269">
        <v>13</v>
      </c>
      <c r="I182" s="270"/>
      <c r="J182" s="271">
        <f>ROUND(I182*H182,2)</f>
        <v>0</v>
      </c>
      <c r="K182" s="267" t="s">
        <v>1</v>
      </c>
      <c r="L182" s="272"/>
      <c r="M182" s="273" t="s">
        <v>1</v>
      </c>
      <c r="N182" s="274" t="s">
        <v>41</v>
      </c>
      <c r="O182" s="78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AR182" s="16" t="s">
        <v>177</v>
      </c>
      <c r="AT182" s="16" t="s">
        <v>294</v>
      </c>
      <c r="AU182" s="16" t="s">
        <v>79</v>
      </c>
      <c r="AY182" s="16" t="s">
        <v>143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77</v>
      </c>
      <c r="BK182" s="226">
        <f>ROUND(I182*H182,2)</f>
        <v>0</v>
      </c>
      <c r="BL182" s="16" t="s">
        <v>97</v>
      </c>
      <c r="BM182" s="16" t="s">
        <v>1138</v>
      </c>
    </row>
    <row r="183" spans="2:65" s="1" customFormat="1" ht="16.5" customHeight="1">
      <c r="B183" s="37"/>
      <c r="C183" s="215" t="s">
        <v>338</v>
      </c>
      <c r="D183" s="215" t="s">
        <v>147</v>
      </c>
      <c r="E183" s="216" t="s">
        <v>339</v>
      </c>
      <c r="F183" s="217" t="s">
        <v>340</v>
      </c>
      <c r="G183" s="218" t="s">
        <v>150</v>
      </c>
      <c r="H183" s="219">
        <v>13</v>
      </c>
      <c r="I183" s="220"/>
      <c r="J183" s="221">
        <f>ROUND(I183*H183,2)</f>
        <v>0</v>
      </c>
      <c r="K183" s="217" t="s">
        <v>1</v>
      </c>
      <c r="L183" s="42"/>
      <c r="M183" s="222" t="s">
        <v>1</v>
      </c>
      <c r="N183" s="223" t="s">
        <v>41</v>
      </c>
      <c r="O183" s="78"/>
      <c r="P183" s="224">
        <f>O183*H183</f>
        <v>0</v>
      </c>
      <c r="Q183" s="224">
        <v>5.2E-05</v>
      </c>
      <c r="R183" s="224">
        <f>Q183*H183</f>
        <v>0.000676</v>
      </c>
      <c r="S183" s="224">
        <v>0</v>
      </c>
      <c r="T183" s="225">
        <f>S183*H183</f>
        <v>0</v>
      </c>
      <c r="AR183" s="16" t="s">
        <v>97</v>
      </c>
      <c r="AT183" s="16" t="s">
        <v>147</v>
      </c>
      <c r="AU183" s="16" t="s">
        <v>79</v>
      </c>
      <c r="AY183" s="16" t="s">
        <v>143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77</v>
      </c>
      <c r="BK183" s="226">
        <f>ROUND(I183*H183,2)</f>
        <v>0</v>
      </c>
      <c r="BL183" s="16" t="s">
        <v>97</v>
      </c>
      <c r="BM183" s="16" t="s">
        <v>1139</v>
      </c>
    </row>
    <row r="184" spans="2:65" s="1" customFormat="1" ht="16.5" customHeight="1">
      <c r="B184" s="37"/>
      <c r="C184" s="265" t="s">
        <v>85</v>
      </c>
      <c r="D184" s="265" t="s">
        <v>294</v>
      </c>
      <c r="E184" s="266" t="s">
        <v>342</v>
      </c>
      <c r="F184" s="267" t="s">
        <v>343</v>
      </c>
      <c r="G184" s="268" t="s">
        <v>248</v>
      </c>
      <c r="H184" s="269">
        <v>0.39</v>
      </c>
      <c r="I184" s="270"/>
      <c r="J184" s="271">
        <f>ROUND(I184*H184,2)</f>
        <v>0</v>
      </c>
      <c r="K184" s="267" t="s">
        <v>1</v>
      </c>
      <c r="L184" s="272"/>
      <c r="M184" s="273" t="s">
        <v>1</v>
      </c>
      <c r="N184" s="274" t="s">
        <v>41</v>
      </c>
      <c r="O184" s="78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AR184" s="16" t="s">
        <v>177</v>
      </c>
      <c r="AT184" s="16" t="s">
        <v>294</v>
      </c>
      <c r="AU184" s="16" t="s">
        <v>79</v>
      </c>
      <c r="AY184" s="16" t="s">
        <v>143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77</v>
      </c>
      <c r="BK184" s="226">
        <f>ROUND(I184*H184,2)</f>
        <v>0</v>
      </c>
      <c r="BL184" s="16" t="s">
        <v>97</v>
      </c>
      <c r="BM184" s="16" t="s">
        <v>1140</v>
      </c>
    </row>
    <row r="185" spans="2:51" s="12" customFormat="1" ht="12">
      <c r="B185" s="232"/>
      <c r="C185" s="233"/>
      <c r="D185" s="234" t="s">
        <v>209</v>
      </c>
      <c r="E185" s="235" t="s">
        <v>1</v>
      </c>
      <c r="F185" s="236" t="s">
        <v>1141</v>
      </c>
      <c r="G185" s="233"/>
      <c r="H185" s="237">
        <v>0.39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209</v>
      </c>
      <c r="AU185" s="243" t="s">
        <v>79</v>
      </c>
      <c r="AV185" s="12" t="s">
        <v>79</v>
      </c>
      <c r="AW185" s="12" t="s">
        <v>34</v>
      </c>
      <c r="AX185" s="12" t="s">
        <v>70</v>
      </c>
      <c r="AY185" s="243" t="s">
        <v>143</v>
      </c>
    </row>
    <row r="186" spans="2:51" s="14" customFormat="1" ht="12">
      <c r="B186" s="254"/>
      <c r="C186" s="255"/>
      <c r="D186" s="234" t="s">
        <v>209</v>
      </c>
      <c r="E186" s="256" t="s">
        <v>1</v>
      </c>
      <c r="F186" s="257" t="s">
        <v>216</v>
      </c>
      <c r="G186" s="255"/>
      <c r="H186" s="258">
        <v>0.39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209</v>
      </c>
      <c r="AU186" s="264" t="s">
        <v>79</v>
      </c>
      <c r="AV186" s="14" t="s">
        <v>97</v>
      </c>
      <c r="AW186" s="14" t="s">
        <v>34</v>
      </c>
      <c r="AX186" s="14" t="s">
        <v>77</v>
      </c>
      <c r="AY186" s="264" t="s">
        <v>143</v>
      </c>
    </row>
    <row r="187" spans="2:65" s="1" customFormat="1" ht="16.5" customHeight="1">
      <c r="B187" s="37"/>
      <c r="C187" s="215" t="s">
        <v>346</v>
      </c>
      <c r="D187" s="215" t="s">
        <v>147</v>
      </c>
      <c r="E187" s="216" t="s">
        <v>347</v>
      </c>
      <c r="F187" s="217" t="s">
        <v>348</v>
      </c>
      <c r="G187" s="218" t="s">
        <v>150</v>
      </c>
      <c r="H187" s="219">
        <v>13</v>
      </c>
      <c r="I187" s="220"/>
      <c r="J187" s="221">
        <f>ROUND(I187*H187,2)</f>
        <v>0</v>
      </c>
      <c r="K187" s="217" t="s">
        <v>1</v>
      </c>
      <c r="L187" s="42"/>
      <c r="M187" s="222" t="s">
        <v>1</v>
      </c>
      <c r="N187" s="223" t="s">
        <v>41</v>
      </c>
      <c r="O187" s="78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AR187" s="16" t="s">
        <v>97</v>
      </c>
      <c r="AT187" s="16" t="s">
        <v>147</v>
      </c>
      <c r="AU187" s="16" t="s">
        <v>79</v>
      </c>
      <c r="AY187" s="16" t="s">
        <v>143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6" t="s">
        <v>77</v>
      </c>
      <c r="BK187" s="226">
        <f>ROUND(I187*H187,2)</f>
        <v>0</v>
      </c>
      <c r="BL187" s="16" t="s">
        <v>97</v>
      </c>
      <c r="BM187" s="16" t="s">
        <v>1142</v>
      </c>
    </row>
    <row r="188" spans="2:65" s="1" customFormat="1" ht="16.5" customHeight="1">
      <c r="B188" s="37"/>
      <c r="C188" s="265" t="s">
        <v>350</v>
      </c>
      <c r="D188" s="265" t="s">
        <v>294</v>
      </c>
      <c r="E188" s="266" t="s">
        <v>351</v>
      </c>
      <c r="F188" s="267" t="s">
        <v>352</v>
      </c>
      <c r="G188" s="268" t="s">
        <v>285</v>
      </c>
      <c r="H188" s="269">
        <v>0.013</v>
      </c>
      <c r="I188" s="270"/>
      <c r="J188" s="271">
        <f>ROUND(I188*H188,2)</f>
        <v>0</v>
      </c>
      <c r="K188" s="267" t="s">
        <v>1</v>
      </c>
      <c r="L188" s="272"/>
      <c r="M188" s="273" t="s">
        <v>1</v>
      </c>
      <c r="N188" s="274" t="s">
        <v>41</v>
      </c>
      <c r="O188" s="78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AR188" s="16" t="s">
        <v>177</v>
      </c>
      <c r="AT188" s="16" t="s">
        <v>294</v>
      </c>
      <c r="AU188" s="16" t="s">
        <v>79</v>
      </c>
      <c r="AY188" s="16" t="s">
        <v>143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77</v>
      </c>
      <c r="BK188" s="226">
        <f>ROUND(I188*H188,2)</f>
        <v>0</v>
      </c>
      <c r="BL188" s="16" t="s">
        <v>97</v>
      </c>
      <c r="BM188" s="16" t="s">
        <v>1143</v>
      </c>
    </row>
    <row r="189" spans="2:51" s="12" customFormat="1" ht="12">
      <c r="B189" s="232"/>
      <c r="C189" s="233"/>
      <c r="D189" s="234" t="s">
        <v>209</v>
      </c>
      <c r="E189" s="235" t="s">
        <v>1</v>
      </c>
      <c r="F189" s="236" t="s">
        <v>1144</v>
      </c>
      <c r="G189" s="233"/>
      <c r="H189" s="237">
        <v>0.013000000000000001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209</v>
      </c>
      <c r="AU189" s="243" t="s">
        <v>79</v>
      </c>
      <c r="AV189" s="12" t="s">
        <v>79</v>
      </c>
      <c r="AW189" s="12" t="s">
        <v>34</v>
      </c>
      <c r="AX189" s="12" t="s">
        <v>70</v>
      </c>
      <c r="AY189" s="243" t="s">
        <v>143</v>
      </c>
    </row>
    <row r="190" spans="2:51" s="14" customFormat="1" ht="12">
      <c r="B190" s="254"/>
      <c r="C190" s="255"/>
      <c r="D190" s="234" t="s">
        <v>209</v>
      </c>
      <c r="E190" s="256" t="s">
        <v>1</v>
      </c>
      <c r="F190" s="257" t="s">
        <v>216</v>
      </c>
      <c r="G190" s="255"/>
      <c r="H190" s="258">
        <v>0.013000000000000001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209</v>
      </c>
      <c r="AU190" s="264" t="s">
        <v>79</v>
      </c>
      <c r="AV190" s="14" t="s">
        <v>97</v>
      </c>
      <c r="AW190" s="14" t="s">
        <v>34</v>
      </c>
      <c r="AX190" s="14" t="s">
        <v>77</v>
      </c>
      <c r="AY190" s="264" t="s">
        <v>143</v>
      </c>
    </row>
    <row r="191" spans="2:65" s="1" customFormat="1" ht="16.5" customHeight="1">
      <c r="B191" s="37"/>
      <c r="C191" s="215" t="s">
        <v>354</v>
      </c>
      <c r="D191" s="215" t="s">
        <v>147</v>
      </c>
      <c r="E191" s="216" t="s">
        <v>355</v>
      </c>
      <c r="F191" s="217" t="s">
        <v>356</v>
      </c>
      <c r="G191" s="218" t="s">
        <v>206</v>
      </c>
      <c r="H191" s="219">
        <v>26</v>
      </c>
      <c r="I191" s="220"/>
      <c r="J191" s="221">
        <f>ROUND(I191*H191,2)</f>
        <v>0</v>
      </c>
      <c r="K191" s="217" t="s">
        <v>1</v>
      </c>
      <c r="L191" s="42"/>
      <c r="M191" s="222" t="s">
        <v>1</v>
      </c>
      <c r="N191" s="223" t="s">
        <v>41</v>
      </c>
      <c r="O191" s="78"/>
      <c r="P191" s="224">
        <f>O191*H191</f>
        <v>0</v>
      </c>
      <c r="Q191" s="224">
        <v>0.00036</v>
      </c>
      <c r="R191" s="224">
        <f>Q191*H191</f>
        <v>0.00936</v>
      </c>
      <c r="S191" s="224">
        <v>0</v>
      </c>
      <c r="T191" s="225">
        <f>S191*H191</f>
        <v>0</v>
      </c>
      <c r="AR191" s="16" t="s">
        <v>97</v>
      </c>
      <c r="AT191" s="16" t="s">
        <v>147</v>
      </c>
      <c r="AU191" s="16" t="s">
        <v>79</v>
      </c>
      <c r="AY191" s="16" t="s">
        <v>143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77</v>
      </c>
      <c r="BK191" s="226">
        <f>ROUND(I191*H191,2)</f>
        <v>0</v>
      </c>
      <c r="BL191" s="16" t="s">
        <v>97</v>
      </c>
      <c r="BM191" s="16" t="s">
        <v>1145</v>
      </c>
    </row>
    <row r="192" spans="2:51" s="12" customFormat="1" ht="12">
      <c r="B192" s="232"/>
      <c r="C192" s="233"/>
      <c r="D192" s="234" t="s">
        <v>209</v>
      </c>
      <c r="E192" s="235" t="s">
        <v>1</v>
      </c>
      <c r="F192" s="236" t="s">
        <v>1146</v>
      </c>
      <c r="G192" s="233"/>
      <c r="H192" s="237">
        <v>26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209</v>
      </c>
      <c r="AU192" s="243" t="s">
        <v>79</v>
      </c>
      <c r="AV192" s="12" t="s">
        <v>79</v>
      </c>
      <c r="AW192" s="12" t="s">
        <v>34</v>
      </c>
      <c r="AX192" s="12" t="s">
        <v>70</v>
      </c>
      <c r="AY192" s="243" t="s">
        <v>143</v>
      </c>
    </row>
    <row r="193" spans="2:51" s="14" customFormat="1" ht="12">
      <c r="B193" s="254"/>
      <c r="C193" s="255"/>
      <c r="D193" s="234" t="s">
        <v>209</v>
      </c>
      <c r="E193" s="256" t="s">
        <v>1</v>
      </c>
      <c r="F193" s="257" t="s">
        <v>216</v>
      </c>
      <c r="G193" s="255"/>
      <c r="H193" s="258">
        <v>26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209</v>
      </c>
      <c r="AU193" s="264" t="s">
        <v>79</v>
      </c>
      <c r="AV193" s="14" t="s">
        <v>97</v>
      </c>
      <c r="AW193" s="14" t="s">
        <v>34</v>
      </c>
      <c r="AX193" s="14" t="s">
        <v>77</v>
      </c>
      <c r="AY193" s="264" t="s">
        <v>143</v>
      </c>
    </row>
    <row r="194" spans="2:63" s="11" customFormat="1" ht="22.8" customHeight="1">
      <c r="B194" s="199"/>
      <c r="C194" s="200"/>
      <c r="D194" s="201" t="s">
        <v>69</v>
      </c>
      <c r="E194" s="213" t="s">
        <v>79</v>
      </c>
      <c r="F194" s="213" t="s">
        <v>359</v>
      </c>
      <c r="G194" s="200"/>
      <c r="H194" s="200"/>
      <c r="I194" s="203"/>
      <c r="J194" s="214">
        <f>BK194</f>
        <v>0</v>
      </c>
      <c r="K194" s="200"/>
      <c r="L194" s="205"/>
      <c r="M194" s="206"/>
      <c r="N194" s="207"/>
      <c r="O194" s="207"/>
      <c r="P194" s="208">
        <f>SUM(P195:P206)</f>
        <v>0</v>
      </c>
      <c r="Q194" s="207"/>
      <c r="R194" s="208">
        <f>SUM(R195:R206)</f>
        <v>28.870549632000003</v>
      </c>
      <c r="S194" s="207"/>
      <c r="T194" s="209">
        <f>SUM(T195:T206)</f>
        <v>0</v>
      </c>
      <c r="AR194" s="210" t="s">
        <v>77</v>
      </c>
      <c r="AT194" s="211" t="s">
        <v>69</v>
      </c>
      <c r="AU194" s="211" t="s">
        <v>77</v>
      </c>
      <c r="AY194" s="210" t="s">
        <v>143</v>
      </c>
      <c r="BK194" s="212">
        <f>SUM(BK195:BK206)</f>
        <v>0</v>
      </c>
    </row>
    <row r="195" spans="2:65" s="1" customFormat="1" ht="16.5" customHeight="1">
      <c r="B195" s="37"/>
      <c r="C195" s="215" t="s">
        <v>360</v>
      </c>
      <c r="D195" s="215" t="s">
        <v>147</v>
      </c>
      <c r="E195" s="216" t="s">
        <v>361</v>
      </c>
      <c r="F195" s="217" t="s">
        <v>362</v>
      </c>
      <c r="G195" s="218" t="s">
        <v>248</v>
      </c>
      <c r="H195" s="219">
        <v>17.28</v>
      </c>
      <c r="I195" s="220"/>
      <c r="J195" s="221">
        <f>ROUND(I195*H195,2)</f>
        <v>0</v>
      </c>
      <c r="K195" s="217" t="s">
        <v>1</v>
      </c>
      <c r="L195" s="42"/>
      <c r="M195" s="222" t="s">
        <v>1</v>
      </c>
      <c r="N195" s="223" t="s">
        <v>41</v>
      </c>
      <c r="O195" s="78"/>
      <c r="P195" s="224">
        <f>O195*H195</f>
        <v>0</v>
      </c>
      <c r="Q195" s="224">
        <v>1.665</v>
      </c>
      <c r="R195" s="224">
        <f>Q195*H195</f>
        <v>28.771200000000004</v>
      </c>
      <c r="S195" s="224">
        <v>0</v>
      </c>
      <c r="T195" s="225">
        <f>S195*H195</f>
        <v>0</v>
      </c>
      <c r="AR195" s="16" t="s">
        <v>97</v>
      </c>
      <c r="AT195" s="16" t="s">
        <v>147</v>
      </c>
      <c r="AU195" s="16" t="s">
        <v>79</v>
      </c>
      <c r="AY195" s="16" t="s">
        <v>143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6" t="s">
        <v>77</v>
      </c>
      <c r="BK195" s="226">
        <f>ROUND(I195*H195,2)</f>
        <v>0</v>
      </c>
      <c r="BL195" s="16" t="s">
        <v>97</v>
      </c>
      <c r="BM195" s="16" t="s">
        <v>1147</v>
      </c>
    </row>
    <row r="196" spans="2:51" s="12" customFormat="1" ht="12">
      <c r="B196" s="232"/>
      <c r="C196" s="233"/>
      <c r="D196" s="234" t="s">
        <v>209</v>
      </c>
      <c r="E196" s="235" t="s">
        <v>1</v>
      </c>
      <c r="F196" s="236" t="s">
        <v>1111</v>
      </c>
      <c r="G196" s="233"/>
      <c r="H196" s="237">
        <v>17.279999999999998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209</v>
      </c>
      <c r="AU196" s="243" t="s">
        <v>79</v>
      </c>
      <c r="AV196" s="12" t="s">
        <v>79</v>
      </c>
      <c r="AW196" s="12" t="s">
        <v>34</v>
      </c>
      <c r="AX196" s="12" t="s">
        <v>70</v>
      </c>
      <c r="AY196" s="243" t="s">
        <v>143</v>
      </c>
    </row>
    <row r="197" spans="2:51" s="14" customFormat="1" ht="12">
      <c r="B197" s="254"/>
      <c r="C197" s="255"/>
      <c r="D197" s="234" t="s">
        <v>209</v>
      </c>
      <c r="E197" s="256" t="s">
        <v>1</v>
      </c>
      <c r="F197" s="257" t="s">
        <v>216</v>
      </c>
      <c r="G197" s="255"/>
      <c r="H197" s="258">
        <v>17.279999999999998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209</v>
      </c>
      <c r="AU197" s="264" t="s">
        <v>79</v>
      </c>
      <c r="AV197" s="14" t="s">
        <v>97</v>
      </c>
      <c r="AW197" s="14" t="s">
        <v>34</v>
      </c>
      <c r="AX197" s="14" t="s">
        <v>77</v>
      </c>
      <c r="AY197" s="264" t="s">
        <v>143</v>
      </c>
    </row>
    <row r="198" spans="2:65" s="1" customFormat="1" ht="16.5" customHeight="1">
      <c r="B198" s="37"/>
      <c r="C198" s="215" t="s">
        <v>364</v>
      </c>
      <c r="D198" s="215" t="s">
        <v>147</v>
      </c>
      <c r="E198" s="216" t="s">
        <v>365</v>
      </c>
      <c r="F198" s="217" t="s">
        <v>366</v>
      </c>
      <c r="G198" s="218" t="s">
        <v>206</v>
      </c>
      <c r="H198" s="219">
        <v>172.8</v>
      </c>
      <c r="I198" s="220"/>
      <c r="J198" s="221">
        <f>ROUND(I198*H198,2)</f>
        <v>0</v>
      </c>
      <c r="K198" s="217" t="s">
        <v>1</v>
      </c>
      <c r="L198" s="42"/>
      <c r="M198" s="222" t="s">
        <v>1</v>
      </c>
      <c r="N198" s="223" t="s">
        <v>41</v>
      </c>
      <c r="O198" s="78"/>
      <c r="P198" s="224">
        <f>O198*H198</f>
        <v>0</v>
      </c>
      <c r="Q198" s="224">
        <v>0.00016694</v>
      </c>
      <c r="R198" s="224">
        <f>Q198*H198</f>
        <v>0.028847232</v>
      </c>
      <c r="S198" s="224">
        <v>0</v>
      </c>
      <c r="T198" s="225">
        <f>S198*H198</f>
        <v>0</v>
      </c>
      <c r="AR198" s="16" t="s">
        <v>97</v>
      </c>
      <c r="AT198" s="16" t="s">
        <v>147</v>
      </c>
      <c r="AU198" s="16" t="s">
        <v>79</v>
      </c>
      <c r="AY198" s="16" t="s">
        <v>143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6" t="s">
        <v>77</v>
      </c>
      <c r="BK198" s="226">
        <f>ROUND(I198*H198,2)</f>
        <v>0</v>
      </c>
      <c r="BL198" s="16" t="s">
        <v>97</v>
      </c>
      <c r="BM198" s="16" t="s">
        <v>1148</v>
      </c>
    </row>
    <row r="199" spans="2:51" s="12" customFormat="1" ht="12">
      <c r="B199" s="232"/>
      <c r="C199" s="233"/>
      <c r="D199" s="234" t="s">
        <v>209</v>
      </c>
      <c r="E199" s="235" t="s">
        <v>1</v>
      </c>
      <c r="F199" s="236" t="s">
        <v>1149</v>
      </c>
      <c r="G199" s="233"/>
      <c r="H199" s="237">
        <v>172.79999999999998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209</v>
      </c>
      <c r="AU199" s="243" t="s">
        <v>79</v>
      </c>
      <c r="AV199" s="12" t="s">
        <v>79</v>
      </c>
      <c r="AW199" s="12" t="s">
        <v>34</v>
      </c>
      <c r="AX199" s="12" t="s">
        <v>70</v>
      </c>
      <c r="AY199" s="243" t="s">
        <v>143</v>
      </c>
    </row>
    <row r="200" spans="2:51" s="14" customFormat="1" ht="12">
      <c r="B200" s="254"/>
      <c r="C200" s="255"/>
      <c r="D200" s="234" t="s">
        <v>209</v>
      </c>
      <c r="E200" s="256" t="s">
        <v>1</v>
      </c>
      <c r="F200" s="257" t="s">
        <v>216</v>
      </c>
      <c r="G200" s="255"/>
      <c r="H200" s="258">
        <v>172.79999999999998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209</v>
      </c>
      <c r="AU200" s="264" t="s">
        <v>79</v>
      </c>
      <c r="AV200" s="14" t="s">
        <v>97</v>
      </c>
      <c r="AW200" s="14" t="s">
        <v>34</v>
      </c>
      <c r="AX200" s="14" t="s">
        <v>77</v>
      </c>
      <c r="AY200" s="264" t="s">
        <v>143</v>
      </c>
    </row>
    <row r="201" spans="2:65" s="1" customFormat="1" ht="16.5" customHeight="1">
      <c r="B201" s="37"/>
      <c r="C201" s="265" t="s">
        <v>88</v>
      </c>
      <c r="D201" s="265" t="s">
        <v>294</v>
      </c>
      <c r="E201" s="266" t="s">
        <v>369</v>
      </c>
      <c r="F201" s="267" t="s">
        <v>370</v>
      </c>
      <c r="G201" s="268" t="s">
        <v>206</v>
      </c>
      <c r="H201" s="269">
        <v>190.08</v>
      </c>
      <c r="I201" s="270"/>
      <c r="J201" s="271">
        <f>ROUND(I201*H201,2)</f>
        <v>0</v>
      </c>
      <c r="K201" s="267" t="s">
        <v>1</v>
      </c>
      <c r="L201" s="272"/>
      <c r="M201" s="273" t="s">
        <v>1</v>
      </c>
      <c r="N201" s="274" t="s">
        <v>41</v>
      </c>
      <c r="O201" s="78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AR201" s="16" t="s">
        <v>177</v>
      </c>
      <c r="AT201" s="16" t="s">
        <v>294</v>
      </c>
      <c r="AU201" s="16" t="s">
        <v>79</v>
      </c>
      <c r="AY201" s="16" t="s">
        <v>143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77</v>
      </c>
      <c r="BK201" s="226">
        <f>ROUND(I201*H201,2)</f>
        <v>0</v>
      </c>
      <c r="BL201" s="16" t="s">
        <v>97</v>
      </c>
      <c r="BM201" s="16" t="s">
        <v>1150</v>
      </c>
    </row>
    <row r="202" spans="2:51" s="12" customFormat="1" ht="12">
      <c r="B202" s="232"/>
      <c r="C202" s="233"/>
      <c r="D202" s="234" t="s">
        <v>209</v>
      </c>
      <c r="E202" s="235" t="s">
        <v>1</v>
      </c>
      <c r="F202" s="236" t="s">
        <v>1151</v>
      </c>
      <c r="G202" s="233"/>
      <c r="H202" s="237">
        <v>190.08000000000004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209</v>
      </c>
      <c r="AU202" s="243" t="s">
        <v>79</v>
      </c>
      <c r="AV202" s="12" t="s">
        <v>79</v>
      </c>
      <c r="AW202" s="12" t="s">
        <v>34</v>
      </c>
      <c r="AX202" s="12" t="s">
        <v>70</v>
      </c>
      <c r="AY202" s="243" t="s">
        <v>143</v>
      </c>
    </row>
    <row r="203" spans="2:51" s="14" customFormat="1" ht="12">
      <c r="B203" s="254"/>
      <c r="C203" s="255"/>
      <c r="D203" s="234" t="s">
        <v>209</v>
      </c>
      <c r="E203" s="256" t="s">
        <v>1</v>
      </c>
      <c r="F203" s="257" t="s">
        <v>216</v>
      </c>
      <c r="G203" s="255"/>
      <c r="H203" s="258">
        <v>190.08000000000004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209</v>
      </c>
      <c r="AU203" s="264" t="s">
        <v>79</v>
      </c>
      <c r="AV203" s="14" t="s">
        <v>97</v>
      </c>
      <c r="AW203" s="14" t="s">
        <v>34</v>
      </c>
      <c r="AX203" s="14" t="s">
        <v>77</v>
      </c>
      <c r="AY203" s="264" t="s">
        <v>143</v>
      </c>
    </row>
    <row r="204" spans="2:65" s="1" customFormat="1" ht="16.5" customHeight="1">
      <c r="B204" s="37"/>
      <c r="C204" s="215" t="s">
        <v>373</v>
      </c>
      <c r="D204" s="215" t="s">
        <v>147</v>
      </c>
      <c r="E204" s="216" t="s">
        <v>374</v>
      </c>
      <c r="F204" s="217" t="s">
        <v>375</v>
      </c>
      <c r="G204" s="218" t="s">
        <v>236</v>
      </c>
      <c r="H204" s="219">
        <v>144</v>
      </c>
      <c r="I204" s="220"/>
      <c r="J204" s="221">
        <f>ROUND(I204*H204,2)</f>
        <v>0</v>
      </c>
      <c r="K204" s="217" t="s">
        <v>1</v>
      </c>
      <c r="L204" s="42"/>
      <c r="M204" s="222" t="s">
        <v>1</v>
      </c>
      <c r="N204" s="223" t="s">
        <v>41</v>
      </c>
      <c r="O204" s="78"/>
      <c r="P204" s="224">
        <f>O204*H204</f>
        <v>0</v>
      </c>
      <c r="Q204" s="224">
        <v>0.0004896</v>
      </c>
      <c r="R204" s="224">
        <f>Q204*H204</f>
        <v>0.07050239999999999</v>
      </c>
      <c r="S204" s="224">
        <v>0</v>
      </c>
      <c r="T204" s="225">
        <f>S204*H204</f>
        <v>0</v>
      </c>
      <c r="AR204" s="16" t="s">
        <v>97</v>
      </c>
      <c r="AT204" s="16" t="s">
        <v>147</v>
      </c>
      <c r="AU204" s="16" t="s">
        <v>79</v>
      </c>
      <c r="AY204" s="16" t="s">
        <v>143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6" t="s">
        <v>77</v>
      </c>
      <c r="BK204" s="226">
        <f>ROUND(I204*H204,2)</f>
        <v>0</v>
      </c>
      <c r="BL204" s="16" t="s">
        <v>97</v>
      </c>
      <c r="BM204" s="16" t="s">
        <v>1152</v>
      </c>
    </row>
    <row r="205" spans="2:51" s="12" customFormat="1" ht="12">
      <c r="B205" s="232"/>
      <c r="C205" s="233"/>
      <c r="D205" s="234" t="s">
        <v>209</v>
      </c>
      <c r="E205" s="235" t="s">
        <v>1</v>
      </c>
      <c r="F205" s="236" t="s">
        <v>1153</v>
      </c>
      <c r="G205" s="233"/>
      <c r="H205" s="237">
        <v>144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209</v>
      </c>
      <c r="AU205" s="243" t="s">
        <v>79</v>
      </c>
      <c r="AV205" s="12" t="s">
        <v>79</v>
      </c>
      <c r="AW205" s="12" t="s">
        <v>34</v>
      </c>
      <c r="AX205" s="12" t="s">
        <v>70</v>
      </c>
      <c r="AY205" s="243" t="s">
        <v>143</v>
      </c>
    </row>
    <row r="206" spans="2:51" s="14" customFormat="1" ht="12">
      <c r="B206" s="254"/>
      <c r="C206" s="255"/>
      <c r="D206" s="234" t="s">
        <v>209</v>
      </c>
      <c r="E206" s="256" t="s">
        <v>1</v>
      </c>
      <c r="F206" s="257" t="s">
        <v>216</v>
      </c>
      <c r="G206" s="255"/>
      <c r="H206" s="258">
        <v>144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209</v>
      </c>
      <c r="AU206" s="264" t="s">
        <v>79</v>
      </c>
      <c r="AV206" s="14" t="s">
        <v>97</v>
      </c>
      <c r="AW206" s="14" t="s">
        <v>34</v>
      </c>
      <c r="AX206" s="14" t="s">
        <v>77</v>
      </c>
      <c r="AY206" s="264" t="s">
        <v>143</v>
      </c>
    </row>
    <row r="207" spans="2:63" s="11" customFormat="1" ht="22.8" customHeight="1">
      <c r="B207" s="199"/>
      <c r="C207" s="200"/>
      <c r="D207" s="201" t="s">
        <v>69</v>
      </c>
      <c r="E207" s="213" t="s">
        <v>146</v>
      </c>
      <c r="F207" s="213" t="s">
        <v>378</v>
      </c>
      <c r="G207" s="200"/>
      <c r="H207" s="200"/>
      <c r="I207" s="203"/>
      <c r="J207" s="214">
        <f>BK207</f>
        <v>0</v>
      </c>
      <c r="K207" s="200"/>
      <c r="L207" s="205"/>
      <c r="M207" s="206"/>
      <c r="N207" s="207"/>
      <c r="O207" s="207"/>
      <c r="P207" s="208">
        <f>SUM(P208:P271)</f>
        <v>0</v>
      </c>
      <c r="Q207" s="207"/>
      <c r="R207" s="208">
        <f>SUM(R208:R271)</f>
        <v>1704.09702</v>
      </c>
      <c r="S207" s="207"/>
      <c r="T207" s="209">
        <f>SUM(T208:T271)</f>
        <v>0</v>
      </c>
      <c r="AR207" s="210" t="s">
        <v>77</v>
      </c>
      <c r="AT207" s="211" t="s">
        <v>69</v>
      </c>
      <c r="AU207" s="211" t="s">
        <v>77</v>
      </c>
      <c r="AY207" s="210" t="s">
        <v>143</v>
      </c>
      <c r="BK207" s="212">
        <f>SUM(BK208:BK271)</f>
        <v>0</v>
      </c>
    </row>
    <row r="208" spans="2:65" s="1" customFormat="1" ht="16.5" customHeight="1">
      <c r="B208" s="37"/>
      <c r="C208" s="215" t="s">
        <v>91</v>
      </c>
      <c r="D208" s="215" t="s">
        <v>147</v>
      </c>
      <c r="E208" s="216" t="s">
        <v>379</v>
      </c>
      <c r="F208" s="217" t="s">
        <v>380</v>
      </c>
      <c r="G208" s="218" t="s">
        <v>206</v>
      </c>
      <c r="H208" s="219">
        <v>1605</v>
      </c>
      <c r="I208" s="220"/>
      <c r="J208" s="221">
        <f>ROUND(I208*H208,2)</f>
        <v>0</v>
      </c>
      <c r="K208" s="217" t="s">
        <v>381</v>
      </c>
      <c r="L208" s="42"/>
      <c r="M208" s="222" t="s">
        <v>1</v>
      </c>
      <c r="N208" s="223" t="s">
        <v>41</v>
      </c>
      <c r="O208" s="78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AR208" s="16" t="s">
        <v>97</v>
      </c>
      <c r="AT208" s="16" t="s">
        <v>147</v>
      </c>
      <c r="AU208" s="16" t="s">
        <v>79</v>
      </c>
      <c r="AY208" s="16" t="s">
        <v>143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6" t="s">
        <v>77</v>
      </c>
      <c r="BK208" s="226">
        <f>ROUND(I208*H208,2)</f>
        <v>0</v>
      </c>
      <c r="BL208" s="16" t="s">
        <v>97</v>
      </c>
      <c r="BM208" s="16" t="s">
        <v>1154</v>
      </c>
    </row>
    <row r="209" spans="2:51" s="12" customFormat="1" ht="12">
      <c r="B209" s="232"/>
      <c r="C209" s="233"/>
      <c r="D209" s="234" t="s">
        <v>209</v>
      </c>
      <c r="E209" s="235" t="s">
        <v>1</v>
      </c>
      <c r="F209" s="236" t="s">
        <v>1155</v>
      </c>
      <c r="G209" s="233"/>
      <c r="H209" s="237">
        <v>548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209</v>
      </c>
      <c r="AU209" s="243" t="s">
        <v>79</v>
      </c>
      <c r="AV209" s="12" t="s">
        <v>79</v>
      </c>
      <c r="AW209" s="12" t="s">
        <v>34</v>
      </c>
      <c r="AX209" s="12" t="s">
        <v>70</v>
      </c>
      <c r="AY209" s="243" t="s">
        <v>143</v>
      </c>
    </row>
    <row r="210" spans="2:51" s="12" customFormat="1" ht="12">
      <c r="B210" s="232"/>
      <c r="C210" s="233"/>
      <c r="D210" s="234" t="s">
        <v>209</v>
      </c>
      <c r="E210" s="235" t="s">
        <v>1</v>
      </c>
      <c r="F210" s="236" t="s">
        <v>1156</v>
      </c>
      <c r="G210" s="233"/>
      <c r="H210" s="237">
        <v>1002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209</v>
      </c>
      <c r="AU210" s="243" t="s">
        <v>79</v>
      </c>
      <c r="AV210" s="12" t="s">
        <v>79</v>
      </c>
      <c r="AW210" s="12" t="s">
        <v>34</v>
      </c>
      <c r="AX210" s="12" t="s">
        <v>70</v>
      </c>
      <c r="AY210" s="243" t="s">
        <v>143</v>
      </c>
    </row>
    <row r="211" spans="2:51" s="12" customFormat="1" ht="12">
      <c r="B211" s="232"/>
      <c r="C211" s="233"/>
      <c r="D211" s="234" t="s">
        <v>209</v>
      </c>
      <c r="E211" s="235" t="s">
        <v>1</v>
      </c>
      <c r="F211" s="236" t="s">
        <v>1157</v>
      </c>
      <c r="G211" s="233"/>
      <c r="H211" s="237">
        <v>55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209</v>
      </c>
      <c r="AU211" s="243" t="s">
        <v>79</v>
      </c>
      <c r="AV211" s="12" t="s">
        <v>79</v>
      </c>
      <c r="AW211" s="12" t="s">
        <v>34</v>
      </c>
      <c r="AX211" s="12" t="s">
        <v>70</v>
      </c>
      <c r="AY211" s="243" t="s">
        <v>143</v>
      </c>
    </row>
    <row r="212" spans="2:65" s="1" customFormat="1" ht="16.5" customHeight="1">
      <c r="B212" s="37"/>
      <c r="C212" s="215" t="s">
        <v>94</v>
      </c>
      <c r="D212" s="215" t="s">
        <v>147</v>
      </c>
      <c r="E212" s="216" t="s">
        <v>387</v>
      </c>
      <c r="F212" s="217" t="s">
        <v>388</v>
      </c>
      <c r="G212" s="218" t="s">
        <v>206</v>
      </c>
      <c r="H212" s="219">
        <v>1605</v>
      </c>
      <c r="I212" s="220"/>
      <c r="J212" s="221">
        <f>ROUND(I212*H212,2)</f>
        <v>0</v>
      </c>
      <c r="K212" s="217" t="s">
        <v>381</v>
      </c>
      <c r="L212" s="42"/>
      <c r="M212" s="222" t="s">
        <v>1</v>
      </c>
      <c r="N212" s="223" t="s">
        <v>41</v>
      </c>
      <c r="O212" s="78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AR212" s="16" t="s">
        <v>97</v>
      </c>
      <c r="AT212" s="16" t="s">
        <v>147</v>
      </c>
      <c r="AU212" s="16" t="s">
        <v>79</v>
      </c>
      <c r="AY212" s="16" t="s">
        <v>143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6" t="s">
        <v>77</v>
      </c>
      <c r="BK212" s="226">
        <f>ROUND(I212*H212,2)</f>
        <v>0</v>
      </c>
      <c r="BL212" s="16" t="s">
        <v>97</v>
      </c>
      <c r="BM212" s="16" t="s">
        <v>1158</v>
      </c>
    </row>
    <row r="213" spans="2:51" s="12" customFormat="1" ht="12">
      <c r="B213" s="232"/>
      <c r="C213" s="233"/>
      <c r="D213" s="234" t="s">
        <v>209</v>
      </c>
      <c r="E213" s="235" t="s">
        <v>1</v>
      </c>
      <c r="F213" s="236" t="s">
        <v>1155</v>
      </c>
      <c r="G213" s="233"/>
      <c r="H213" s="237">
        <v>548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209</v>
      </c>
      <c r="AU213" s="243" t="s">
        <v>79</v>
      </c>
      <c r="AV213" s="12" t="s">
        <v>79</v>
      </c>
      <c r="AW213" s="12" t="s">
        <v>34</v>
      </c>
      <c r="AX213" s="12" t="s">
        <v>70</v>
      </c>
      <c r="AY213" s="243" t="s">
        <v>143</v>
      </c>
    </row>
    <row r="214" spans="2:51" s="12" customFormat="1" ht="12">
      <c r="B214" s="232"/>
      <c r="C214" s="233"/>
      <c r="D214" s="234" t="s">
        <v>209</v>
      </c>
      <c r="E214" s="235" t="s">
        <v>1</v>
      </c>
      <c r="F214" s="236" t="s">
        <v>1156</v>
      </c>
      <c r="G214" s="233"/>
      <c r="H214" s="237">
        <v>1002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209</v>
      </c>
      <c r="AU214" s="243" t="s">
        <v>79</v>
      </c>
      <c r="AV214" s="12" t="s">
        <v>79</v>
      </c>
      <c r="AW214" s="12" t="s">
        <v>34</v>
      </c>
      <c r="AX214" s="12" t="s">
        <v>70</v>
      </c>
      <c r="AY214" s="243" t="s">
        <v>143</v>
      </c>
    </row>
    <row r="215" spans="2:51" s="12" customFormat="1" ht="12">
      <c r="B215" s="232"/>
      <c r="C215" s="233"/>
      <c r="D215" s="234" t="s">
        <v>209</v>
      </c>
      <c r="E215" s="235" t="s">
        <v>1</v>
      </c>
      <c r="F215" s="236" t="s">
        <v>1157</v>
      </c>
      <c r="G215" s="233"/>
      <c r="H215" s="237">
        <v>55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209</v>
      </c>
      <c r="AU215" s="243" t="s">
        <v>79</v>
      </c>
      <c r="AV215" s="12" t="s">
        <v>79</v>
      </c>
      <c r="AW215" s="12" t="s">
        <v>34</v>
      </c>
      <c r="AX215" s="12" t="s">
        <v>70</v>
      </c>
      <c r="AY215" s="243" t="s">
        <v>143</v>
      </c>
    </row>
    <row r="216" spans="2:65" s="1" customFormat="1" ht="16.5" customHeight="1">
      <c r="B216" s="37"/>
      <c r="C216" s="215" t="s">
        <v>103</v>
      </c>
      <c r="D216" s="215" t="s">
        <v>147</v>
      </c>
      <c r="E216" s="216" t="s">
        <v>390</v>
      </c>
      <c r="F216" s="217" t="s">
        <v>391</v>
      </c>
      <c r="G216" s="218" t="s">
        <v>206</v>
      </c>
      <c r="H216" s="219">
        <v>1605</v>
      </c>
      <c r="I216" s="220"/>
      <c r="J216" s="221">
        <f>ROUND(I216*H216,2)</f>
        <v>0</v>
      </c>
      <c r="K216" s="217" t="s">
        <v>1</v>
      </c>
      <c r="L216" s="42"/>
      <c r="M216" s="222" t="s">
        <v>1</v>
      </c>
      <c r="N216" s="223" t="s">
        <v>41</v>
      </c>
      <c r="O216" s="78"/>
      <c r="P216" s="224">
        <f>O216*H216</f>
        <v>0</v>
      </c>
      <c r="Q216" s="224">
        <v>0.27994</v>
      </c>
      <c r="R216" s="224">
        <f>Q216*H216</f>
        <v>449.30370000000005</v>
      </c>
      <c r="S216" s="224">
        <v>0</v>
      </c>
      <c r="T216" s="225">
        <f>S216*H216</f>
        <v>0</v>
      </c>
      <c r="AR216" s="16" t="s">
        <v>97</v>
      </c>
      <c r="AT216" s="16" t="s">
        <v>147</v>
      </c>
      <c r="AU216" s="16" t="s">
        <v>79</v>
      </c>
      <c r="AY216" s="16" t="s">
        <v>143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6" t="s">
        <v>77</v>
      </c>
      <c r="BK216" s="226">
        <f>ROUND(I216*H216,2)</f>
        <v>0</v>
      </c>
      <c r="BL216" s="16" t="s">
        <v>97</v>
      </c>
      <c r="BM216" s="16" t="s">
        <v>1159</v>
      </c>
    </row>
    <row r="217" spans="2:51" s="12" customFormat="1" ht="12">
      <c r="B217" s="232"/>
      <c r="C217" s="233"/>
      <c r="D217" s="234" t="s">
        <v>209</v>
      </c>
      <c r="E217" s="235" t="s">
        <v>1</v>
      </c>
      <c r="F217" s="236" t="s">
        <v>1127</v>
      </c>
      <c r="G217" s="233"/>
      <c r="H217" s="237">
        <v>548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209</v>
      </c>
      <c r="AU217" s="243" t="s">
        <v>79</v>
      </c>
      <c r="AV217" s="12" t="s">
        <v>79</v>
      </c>
      <c r="AW217" s="12" t="s">
        <v>34</v>
      </c>
      <c r="AX217" s="12" t="s">
        <v>70</v>
      </c>
      <c r="AY217" s="243" t="s">
        <v>143</v>
      </c>
    </row>
    <row r="218" spans="2:51" s="12" customFormat="1" ht="12">
      <c r="B218" s="232"/>
      <c r="C218" s="233"/>
      <c r="D218" s="234" t="s">
        <v>209</v>
      </c>
      <c r="E218" s="235" t="s">
        <v>1</v>
      </c>
      <c r="F218" s="236" t="s">
        <v>1128</v>
      </c>
      <c r="G218" s="233"/>
      <c r="H218" s="237">
        <v>1002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209</v>
      </c>
      <c r="AU218" s="243" t="s">
        <v>79</v>
      </c>
      <c r="AV218" s="12" t="s">
        <v>79</v>
      </c>
      <c r="AW218" s="12" t="s">
        <v>34</v>
      </c>
      <c r="AX218" s="12" t="s">
        <v>70</v>
      </c>
      <c r="AY218" s="243" t="s">
        <v>143</v>
      </c>
    </row>
    <row r="219" spans="2:51" s="12" customFormat="1" ht="12">
      <c r="B219" s="232"/>
      <c r="C219" s="233"/>
      <c r="D219" s="234" t="s">
        <v>209</v>
      </c>
      <c r="E219" s="235" t="s">
        <v>1</v>
      </c>
      <c r="F219" s="236" t="s">
        <v>1129</v>
      </c>
      <c r="G219" s="233"/>
      <c r="H219" s="237">
        <v>55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209</v>
      </c>
      <c r="AU219" s="243" t="s">
        <v>79</v>
      </c>
      <c r="AV219" s="12" t="s">
        <v>79</v>
      </c>
      <c r="AW219" s="12" t="s">
        <v>34</v>
      </c>
      <c r="AX219" s="12" t="s">
        <v>70</v>
      </c>
      <c r="AY219" s="243" t="s">
        <v>143</v>
      </c>
    </row>
    <row r="220" spans="2:51" s="13" customFormat="1" ht="12">
      <c r="B220" s="244"/>
      <c r="C220" s="245"/>
      <c r="D220" s="234" t="s">
        <v>209</v>
      </c>
      <c r="E220" s="246" t="s">
        <v>1</v>
      </c>
      <c r="F220" s="247" t="s">
        <v>215</v>
      </c>
      <c r="G220" s="245"/>
      <c r="H220" s="246" t="s">
        <v>1</v>
      </c>
      <c r="I220" s="248"/>
      <c r="J220" s="245"/>
      <c r="K220" s="245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209</v>
      </c>
      <c r="AU220" s="253" t="s">
        <v>79</v>
      </c>
      <c r="AV220" s="13" t="s">
        <v>77</v>
      </c>
      <c r="AW220" s="13" t="s">
        <v>34</v>
      </c>
      <c r="AX220" s="13" t="s">
        <v>70</v>
      </c>
      <c r="AY220" s="253" t="s">
        <v>143</v>
      </c>
    </row>
    <row r="221" spans="2:51" s="14" customFormat="1" ht="12">
      <c r="B221" s="254"/>
      <c r="C221" s="255"/>
      <c r="D221" s="234" t="s">
        <v>209</v>
      </c>
      <c r="E221" s="256" t="s">
        <v>1</v>
      </c>
      <c r="F221" s="257" t="s">
        <v>216</v>
      </c>
      <c r="G221" s="255"/>
      <c r="H221" s="258">
        <v>1605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209</v>
      </c>
      <c r="AU221" s="264" t="s">
        <v>79</v>
      </c>
      <c r="AV221" s="14" t="s">
        <v>97</v>
      </c>
      <c r="AW221" s="14" t="s">
        <v>34</v>
      </c>
      <c r="AX221" s="14" t="s">
        <v>77</v>
      </c>
      <c r="AY221" s="264" t="s">
        <v>143</v>
      </c>
    </row>
    <row r="222" spans="2:65" s="1" customFormat="1" ht="16.5" customHeight="1">
      <c r="B222" s="37"/>
      <c r="C222" s="215" t="s">
        <v>393</v>
      </c>
      <c r="D222" s="215" t="s">
        <v>147</v>
      </c>
      <c r="E222" s="216" t="s">
        <v>394</v>
      </c>
      <c r="F222" s="217" t="s">
        <v>395</v>
      </c>
      <c r="G222" s="218" t="s">
        <v>206</v>
      </c>
      <c r="H222" s="219">
        <v>2848</v>
      </c>
      <c r="I222" s="220"/>
      <c r="J222" s="221">
        <f>ROUND(I222*H222,2)</f>
        <v>0</v>
      </c>
      <c r="K222" s="217" t="s">
        <v>1</v>
      </c>
      <c r="L222" s="42"/>
      <c r="M222" s="222" t="s">
        <v>1</v>
      </c>
      <c r="N222" s="223" t="s">
        <v>41</v>
      </c>
      <c r="O222" s="78"/>
      <c r="P222" s="224">
        <f>O222*H222</f>
        <v>0</v>
      </c>
      <c r="Q222" s="224">
        <v>0.378</v>
      </c>
      <c r="R222" s="224">
        <f>Q222*H222</f>
        <v>1076.544</v>
      </c>
      <c r="S222" s="224">
        <v>0</v>
      </c>
      <c r="T222" s="225">
        <f>S222*H222</f>
        <v>0</v>
      </c>
      <c r="AR222" s="16" t="s">
        <v>97</v>
      </c>
      <c r="AT222" s="16" t="s">
        <v>147</v>
      </c>
      <c r="AU222" s="16" t="s">
        <v>79</v>
      </c>
      <c r="AY222" s="16" t="s">
        <v>143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6" t="s">
        <v>77</v>
      </c>
      <c r="BK222" s="226">
        <f>ROUND(I222*H222,2)</f>
        <v>0</v>
      </c>
      <c r="BL222" s="16" t="s">
        <v>97</v>
      </c>
      <c r="BM222" s="16" t="s">
        <v>1160</v>
      </c>
    </row>
    <row r="223" spans="2:51" s="12" customFormat="1" ht="12">
      <c r="B223" s="232"/>
      <c r="C223" s="233"/>
      <c r="D223" s="234" t="s">
        <v>209</v>
      </c>
      <c r="E223" s="235" t="s">
        <v>1</v>
      </c>
      <c r="F223" s="236" t="s">
        <v>1127</v>
      </c>
      <c r="G223" s="233"/>
      <c r="H223" s="237">
        <v>548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209</v>
      </c>
      <c r="AU223" s="243" t="s">
        <v>79</v>
      </c>
      <c r="AV223" s="12" t="s">
        <v>79</v>
      </c>
      <c r="AW223" s="12" t="s">
        <v>34</v>
      </c>
      <c r="AX223" s="12" t="s">
        <v>70</v>
      </c>
      <c r="AY223" s="243" t="s">
        <v>143</v>
      </c>
    </row>
    <row r="224" spans="2:51" s="12" customFormat="1" ht="12">
      <c r="B224" s="232"/>
      <c r="C224" s="233"/>
      <c r="D224" s="234" t="s">
        <v>209</v>
      </c>
      <c r="E224" s="235" t="s">
        <v>1</v>
      </c>
      <c r="F224" s="236" t="s">
        <v>1128</v>
      </c>
      <c r="G224" s="233"/>
      <c r="H224" s="237">
        <v>1002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209</v>
      </c>
      <c r="AU224" s="243" t="s">
        <v>79</v>
      </c>
      <c r="AV224" s="12" t="s">
        <v>79</v>
      </c>
      <c r="AW224" s="12" t="s">
        <v>34</v>
      </c>
      <c r="AX224" s="12" t="s">
        <v>70</v>
      </c>
      <c r="AY224" s="243" t="s">
        <v>143</v>
      </c>
    </row>
    <row r="225" spans="2:51" s="12" customFormat="1" ht="12">
      <c r="B225" s="232"/>
      <c r="C225" s="233"/>
      <c r="D225" s="234" t="s">
        <v>209</v>
      </c>
      <c r="E225" s="235" t="s">
        <v>1</v>
      </c>
      <c r="F225" s="236" t="s">
        <v>1129</v>
      </c>
      <c r="G225" s="233"/>
      <c r="H225" s="237">
        <v>55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209</v>
      </c>
      <c r="AU225" s="243" t="s">
        <v>79</v>
      </c>
      <c r="AV225" s="12" t="s">
        <v>79</v>
      </c>
      <c r="AW225" s="12" t="s">
        <v>34</v>
      </c>
      <c r="AX225" s="12" t="s">
        <v>70</v>
      </c>
      <c r="AY225" s="243" t="s">
        <v>143</v>
      </c>
    </row>
    <row r="226" spans="2:51" s="12" customFormat="1" ht="12">
      <c r="B226" s="232"/>
      <c r="C226" s="233"/>
      <c r="D226" s="234" t="s">
        <v>209</v>
      </c>
      <c r="E226" s="235" t="s">
        <v>1</v>
      </c>
      <c r="F226" s="236" t="s">
        <v>1130</v>
      </c>
      <c r="G226" s="233"/>
      <c r="H226" s="237">
        <v>1194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209</v>
      </c>
      <c r="AU226" s="243" t="s">
        <v>79</v>
      </c>
      <c r="AV226" s="12" t="s">
        <v>79</v>
      </c>
      <c r="AW226" s="12" t="s">
        <v>34</v>
      </c>
      <c r="AX226" s="12" t="s">
        <v>70</v>
      </c>
      <c r="AY226" s="243" t="s">
        <v>143</v>
      </c>
    </row>
    <row r="227" spans="2:51" s="12" customFormat="1" ht="12">
      <c r="B227" s="232"/>
      <c r="C227" s="233"/>
      <c r="D227" s="234" t="s">
        <v>209</v>
      </c>
      <c r="E227" s="235" t="s">
        <v>1</v>
      </c>
      <c r="F227" s="236" t="s">
        <v>1131</v>
      </c>
      <c r="G227" s="233"/>
      <c r="H227" s="237">
        <v>49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209</v>
      </c>
      <c r="AU227" s="243" t="s">
        <v>79</v>
      </c>
      <c r="AV227" s="12" t="s">
        <v>79</v>
      </c>
      <c r="AW227" s="12" t="s">
        <v>34</v>
      </c>
      <c r="AX227" s="12" t="s">
        <v>70</v>
      </c>
      <c r="AY227" s="243" t="s">
        <v>143</v>
      </c>
    </row>
    <row r="228" spans="2:51" s="13" customFormat="1" ht="12">
      <c r="B228" s="244"/>
      <c r="C228" s="245"/>
      <c r="D228" s="234" t="s">
        <v>209</v>
      </c>
      <c r="E228" s="246" t="s">
        <v>1</v>
      </c>
      <c r="F228" s="247" t="s">
        <v>215</v>
      </c>
      <c r="G228" s="245"/>
      <c r="H228" s="246" t="s">
        <v>1</v>
      </c>
      <c r="I228" s="248"/>
      <c r="J228" s="245"/>
      <c r="K228" s="245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209</v>
      </c>
      <c r="AU228" s="253" t="s">
        <v>79</v>
      </c>
      <c r="AV228" s="13" t="s">
        <v>77</v>
      </c>
      <c r="AW228" s="13" t="s">
        <v>34</v>
      </c>
      <c r="AX228" s="13" t="s">
        <v>70</v>
      </c>
      <c r="AY228" s="253" t="s">
        <v>143</v>
      </c>
    </row>
    <row r="229" spans="2:51" s="14" customFormat="1" ht="12">
      <c r="B229" s="254"/>
      <c r="C229" s="255"/>
      <c r="D229" s="234" t="s">
        <v>209</v>
      </c>
      <c r="E229" s="256" t="s">
        <v>1</v>
      </c>
      <c r="F229" s="257" t="s">
        <v>216</v>
      </c>
      <c r="G229" s="255"/>
      <c r="H229" s="258">
        <v>2848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209</v>
      </c>
      <c r="AU229" s="264" t="s">
        <v>79</v>
      </c>
      <c r="AV229" s="14" t="s">
        <v>97</v>
      </c>
      <c r="AW229" s="14" t="s">
        <v>34</v>
      </c>
      <c r="AX229" s="14" t="s">
        <v>77</v>
      </c>
      <c r="AY229" s="264" t="s">
        <v>143</v>
      </c>
    </row>
    <row r="230" spans="2:65" s="1" customFormat="1" ht="16.5" customHeight="1">
      <c r="B230" s="37"/>
      <c r="C230" s="215" t="s">
        <v>397</v>
      </c>
      <c r="D230" s="215" t="s">
        <v>147</v>
      </c>
      <c r="E230" s="216" t="s">
        <v>398</v>
      </c>
      <c r="F230" s="217" t="s">
        <v>399</v>
      </c>
      <c r="G230" s="218" t="s">
        <v>206</v>
      </c>
      <c r="H230" s="219">
        <v>548</v>
      </c>
      <c r="I230" s="220"/>
      <c r="J230" s="221">
        <f>ROUND(I230*H230,2)</f>
        <v>0</v>
      </c>
      <c r="K230" s="217" t="s">
        <v>1</v>
      </c>
      <c r="L230" s="42"/>
      <c r="M230" s="222" t="s">
        <v>1</v>
      </c>
      <c r="N230" s="223" t="s">
        <v>41</v>
      </c>
      <c r="O230" s="78"/>
      <c r="P230" s="224">
        <f>O230*H230</f>
        <v>0</v>
      </c>
      <c r="Q230" s="224">
        <v>0.211</v>
      </c>
      <c r="R230" s="224">
        <f>Q230*H230</f>
        <v>115.628</v>
      </c>
      <c r="S230" s="224">
        <v>0</v>
      </c>
      <c r="T230" s="225">
        <f>S230*H230</f>
        <v>0</v>
      </c>
      <c r="AR230" s="16" t="s">
        <v>97</v>
      </c>
      <c r="AT230" s="16" t="s">
        <v>147</v>
      </c>
      <c r="AU230" s="16" t="s">
        <v>79</v>
      </c>
      <c r="AY230" s="16" t="s">
        <v>143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6" t="s">
        <v>77</v>
      </c>
      <c r="BK230" s="226">
        <f>ROUND(I230*H230,2)</f>
        <v>0</v>
      </c>
      <c r="BL230" s="16" t="s">
        <v>97</v>
      </c>
      <c r="BM230" s="16" t="s">
        <v>1161</v>
      </c>
    </row>
    <row r="231" spans="2:51" s="12" customFormat="1" ht="12">
      <c r="B231" s="232"/>
      <c r="C231" s="233"/>
      <c r="D231" s="234" t="s">
        <v>209</v>
      </c>
      <c r="E231" s="235" t="s">
        <v>1</v>
      </c>
      <c r="F231" s="236" t="s">
        <v>1127</v>
      </c>
      <c r="G231" s="233"/>
      <c r="H231" s="237">
        <v>548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209</v>
      </c>
      <c r="AU231" s="243" t="s">
        <v>79</v>
      </c>
      <c r="AV231" s="12" t="s">
        <v>79</v>
      </c>
      <c r="AW231" s="12" t="s">
        <v>34</v>
      </c>
      <c r="AX231" s="12" t="s">
        <v>70</v>
      </c>
      <c r="AY231" s="243" t="s">
        <v>143</v>
      </c>
    </row>
    <row r="232" spans="2:51" s="13" customFormat="1" ht="12">
      <c r="B232" s="244"/>
      <c r="C232" s="245"/>
      <c r="D232" s="234" t="s">
        <v>209</v>
      </c>
      <c r="E232" s="246" t="s">
        <v>1</v>
      </c>
      <c r="F232" s="247" t="s">
        <v>215</v>
      </c>
      <c r="G232" s="245"/>
      <c r="H232" s="246" t="s">
        <v>1</v>
      </c>
      <c r="I232" s="248"/>
      <c r="J232" s="245"/>
      <c r="K232" s="245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209</v>
      </c>
      <c r="AU232" s="253" t="s">
        <v>79</v>
      </c>
      <c r="AV232" s="13" t="s">
        <v>77</v>
      </c>
      <c r="AW232" s="13" t="s">
        <v>34</v>
      </c>
      <c r="AX232" s="13" t="s">
        <v>70</v>
      </c>
      <c r="AY232" s="253" t="s">
        <v>143</v>
      </c>
    </row>
    <row r="233" spans="2:51" s="14" customFormat="1" ht="12">
      <c r="B233" s="254"/>
      <c r="C233" s="255"/>
      <c r="D233" s="234" t="s">
        <v>209</v>
      </c>
      <c r="E233" s="256" t="s">
        <v>1</v>
      </c>
      <c r="F233" s="257" t="s">
        <v>216</v>
      </c>
      <c r="G233" s="255"/>
      <c r="H233" s="258">
        <v>548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209</v>
      </c>
      <c r="AU233" s="264" t="s">
        <v>79</v>
      </c>
      <c r="AV233" s="14" t="s">
        <v>97</v>
      </c>
      <c r="AW233" s="14" t="s">
        <v>34</v>
      </c>
      <c r="AX233" s="14" t="s">
        <v>77</v>
      </c>
      <c r="AY233" s="264" t="s">
        <v>143</v>
      </c>
    </row>
    <row r="234" spans="2:65" s="1" customFormat="1" ht="16.5" customHeight="1">
      <c r="B234" s="37"/>
      <c r="C234" s="215" t="s">
        <v>401</v>
      </c>
      <c r="D234" s="215" t="s">
        <v>147</v>
      </c>
      <c r="E234" s="216" t="s">
        <v>402</v>
      </c>
      <c r="F234" s="217" t="s">
        <v>403</v>
      </c>
      <c r="G234" s="218" t="s">
        <v>206</v>
      </c>
      <c r="H234" s="219">
        <v>2</v>
      </c>
      <c r="I234" s="220"/>
      <c r="J234" s="221">
        <f>ROUND(I234*H234,2)</f>
        <v>0</v>
      </c>
      <c r="K234" s="217" t="s">
        <v>1</v>
      </c>
      <c r="L234" s="42"/>
      <c r="M234" s="222" t="s">
        <v>1</v>
      </c>
      <c r="N234" s="223" t="s">
        <v>41</v>
      </c>
      <c r="O234" s="78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AR234" s="16" t="s">
        <v>97</v>
      </c>
      <c r="AT234" s="16" t="s">
        <v>147</v>
      </c>
      <c r="AU234" s="16" t="s">
        <v>79</v>
      </c>
      <c r="AY234" s="16" t="s">
        <v>143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6" t="s">
        <v>77</v>
      </c>
      <c r="BK234" s="226">
        <f>ROUND(I234*H234,2)</f>
        <v>0</v>
      </c>
      <c r="BL234" s="16" t="s">
        <v>97</v>
      </c>
      <c r="BM234" s="16" t="s">
        <v>1162</v>
      </c>
    </row>
    <row r="235" spans="2:51" s="12" customFormat="1" ht="12">
      <c r="B235" s="232"/>
      <c r="C235" s="233"/>
      <c r="D235" s="234" t="s">
        <v>209</v>
      </c>
      <c r="E235" s="235" t="s">
        <v>1</v>
      </c>
      <c r="F235" s="236" t="s">
        <v>1163</v>
      </c>
      <c r="G235" s="233"/>
      <c r="H235" s="237">
        <v>2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209</v>
      </c>
      <c r="AU235" s="243" t="s">
        <v>79</v>
      </c>
      <c r="AV235" s="12" t="s">
        <v>79</v>
      </c>
      <c r="AW235" s="12" t="s">
        <v>34</v>
      </c>
      <c r="AX235" s="12" t="s">
        <v>70</v>
      </c>
      <c r="AY235" s="243" t="s">
        <v>143</v>
      </c>
    </row>
    <row r="236" spans="2:51" s="13" customFormat="1" ht="12">
      <c r="B236" s="244"/>
      <c r="C236" s="245"/>
      <c r="D236" s="234" t="s">
        <v>209</v>
      </c>
      <c r="E236" s="246" t="s">
        <v>1</v>
      </c>
      <c r="F236" s="247" t="s">
        <v>215</v>
      </c>
      <c r="G236" s="245"/>
      <c r="H236" s="246" t="s">
        <v>1</v>
      </c>
      <c r="I236" s="248"/>
      <c r="J236" s="245"/>
      <c r="K236" s="245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209</v>
      </c>
      <c r="AU236" s="253" t="s">
        <v>79</v>
      </c>
      <c r="AV236" s="13" t="s">
        <v>77</v>
      </c>
      <c r="AW236" s="13" t="s">
        <v>34</v>
      </c>
      <c r="AX236" s="13" t="s">
        <v>70</v>
      </c>
      <c r="AY236" s="253" t="s">
        <v>143</v>
      </c>
    </row>
    <row r="237" spans="2:51" s="14" customFormat="1" ht="12">
      <c r="B237" s="254"/>
      <c r="C237" s="255"/>
      <c r="D237" s="234" t="s">
        <v>209</v>
      </c>
      <c r="E237" s="256" t="s">
        <v>1</v>
      </c>
      <c r="F237" s="257" t="s">
        <v>216</v>
      </c>
      <c r="G237" s="255"/>
      <c r="H237" s="258">
        <v>2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209</v>
      </c>
      <c r="AU237" s="264" t="s">
        <v>79</v>
      </c>
      <c r="AV237" s="14" t="s">
        <v>97</v>
      </c>
      <c r="AW237" s="14" t="s">
        <v>34</v>
      </c>
      <c r="AX237" s="14" t="s">
        <v>77</v>
      </c>
      <c r="AY237" s="264" t="s">
        <v>143</v>
      </c>
    </row>
    <row r="238" spans="2:65" s="1" customFormat="1" ht="16.5" customHeight="1">
      <c r="B238" s="37"/>
      <c r="C238" s="215" t="s">
        <v>405</v>
      </c>
      <c r="D238" s="215" t="s">
        <v>147</v>
      </c>
      <c r="E238" s="216" t="s">
        <v>406</v>
      </c>
      <c r="F238" s="217" t="s">
        <v>407</v>
      </c>
      <c r="G238" s="218" t="s">
        <v>206</v>
      </c>
      <c r="H238" s="219">
        <v>548</v>
      </c>
      <c r="I238" s="220"/>
      <c r="J238" s="221">
        <f>ROUND(I238*H238,2)</f>
        <v>0</v>
      </c>
      <c r="K238" s="217" t="s">
        <v>1</v>
      </c>
      <c r="L238" s="42"/>
      <c r="M238" s="222" t="s">
        <v>1</v>
      </c>
      <c r="N238" s="223" t="s">
        <v>41</v>
      </c>
      <c r="O238" s="78"/>
      <c r="P238" s="224">
        <f>O238*H238</f>
        <v>0</v>
      </c>
      <c r="Q238" s="224">
        <v>0.00652</v>
      </c>
      <c r="R238" s="224">
        <f>Q238*H238</f>
        <v>3.5729599999999997</v>
      </c>
      <c r="S238" s="224">
        <v>0</v>
      </c>
      <c r="T238" s="225">
        <f>S238*H238</f>
        <v>0</v>
      </c>
      <c r="AR238" s="16" t="s">
        <v>97</v>
      </c>
      <c r="AT238" s="16" t="s">
        <v>147</v>
      </c>
      <c r="AU238" s="16" t="s">
        <v>79</v>
      </c>
      <c r="AY238" s="16" t="s">
        <v>143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6" t="s">
        <v>77</v>
      </c>
      <c r="BK238" s="226">
        <f>ROUND(I238*H238,2)</f>
        <v>0</v>
      </c>
      <c r="BL238" s="16" t="s">
        <v>97</v>
      </c>
      <c r="BM238" s="16" t="s">
        <v>1164</v>
      </c>
    </row>
    <row r="239" spans="2:51" s="12" customFormat="1" ht="12">
      <c r="B239" s="232"/>
      <c r="C239" s="233"/>
      <c r="D239" s="234" t="s">
        <v>209</v>
      </c>
      <c r="E239" s="235" t="s">
        <v>1</v>
      </c>
      <c r="F239" s="236" t="s">
        <v>1127</v>
      </c>
      <c r="G239" s="233"/>
      <c r="H239" s="237">
        <v>548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209</v>
      </c>
      <c r="AU239" s="243" t="s">
        <v>79</v>
      </c>
      <c r="AV239" s="12" t="s">
        <v>79</v>
      </c>
      <c r="AW239" s="12" t="s">
        <v>34</v>
      </c>
      <c r="AX239" s="12" t="s">
        <v>70</v>
      </c>
      <c r="AY239" s="243" t="s">
        <v>143</v>
      </c>
    </row>
    <row r="240" spans="2:51" s="13" customFormat="1" ht="12">
      <c r="B240" s="244"/>
      <c r="C240" s="245"/>
      <c r="D240" s="234" t="s">
        <v>209</v>
      </c>
      <c r="E240" s="246" t="s">
        <v>1</v>
      </c>
      <c r="F240" s="247" t="s">
        <v>215</v>
      </c>
      <c r="G240" s="245"/>
      <c r="H240" s="246" t="s">
        <v>1</v>
      </c>
      <c r="I240" s="248"/>
      <c r="J240" s="245"/>
      <c r="K240" s="245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209</v>
      </c>
      <c r="AU240" s="253" t="s">
        <v>79</v>
      </c>
      <c r="AV240" s="13" t="s">
        <v>77</v>
      </c>
      <c r="AW240" s="13" t="s">
        <v>34</v>
      </c>
      <c r="AX240" s="13" t="s">
        <v>70</v>
      </c>
      <c r="AY240" s="253" t="s">
        <v>143</v>
      </c>
    </row>
    <row r="241" spans="2:51" s="14" customFormat="1" ht="12">
      <c r="B241" s="254"/>
      <c r="C241" s="255"/>
      <c r="D241" s="234" t="s">
        <v>209</v>
      </c>
      <c r="E241" s="256" t="s">
        <v>1</v>
      </c>
      <c r="F241" s="257" t="s">
        <v>216</v>
      </c>
      <c r="G241" s="255"/>
      <c r="H241" s="258">
        <v>548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209</v>
      </c>
      <c r="AU241" s="264" t="s">
        <v>79</v>
      </c>
      <c r="AV241" s="14" t="s">
        <v>97</v>
      </c>
      <c r="AW241" s="14" t="s">
        <v>34</v>
      </c>
      <c r="AX241" s="14" t="s">
        <v>77</v>
      </c>
      <c r="AY241" s="264" t="s">
        <v>143</v>
      </c>
    </row>
    <row r="242" spans="2:65" s="1" customFormat="1" ht="16.5" customHeight="1">
      <c r="B242" s="37"/>
      <c r="C242" s="215" t="s">
        <v>409</v>
      </c>
      <c r="D242" s="215" t="s">
        <v>147</v>
      </c>
      <c r="E242" s="216" t="s">
        <v>410</v>
      </c>
      <c r="F242" s="217" t="s">
        <v>411</v>
      </c>
      <c r="G242" s="218" t="s">
        <v>206</v>
      </c>
      <c r="H242" s="219">
        <v>548</v>
      </c>
      <c r="I242" s="220"/>
      <c r="J242" s="221">
        <f>ROUND(I242*H242,2)</f>
        <v>0</v>
      </c>
      <c r="K242" s="217" t="s">
        <v>1</v>
      </c>
      <c r="L242" s="42"/>
      <c r="M242" s="222" t="s">
        <v>1</v>
      </c>
      <c r="N242" s="223" t="s">
        <v>41</v>
      </c>
      <c r="O242" s="78"/>
      <c r="P242" s="224">
        <f>O242*H242</f>
        <v>0</v>
      </c>
      <c r="Q242" s="224">
        <v>0.00071</v>
      </c>
      <c r="R242" s="224">
        <f>Q242*H242</f>
        <v>0.38908000000000004</v>
      </c>
      <c r="S242" s="224">
        <v>0</v>
      </c>
      <c r="T242" s="225">
        <f>S242*H242</f>
        <v>0</v>
      </c>
      <c r="AR242" s="16" t="s">
        <v>97</v>
      </c>
      <c r="AT242" s="16" t="s">
        <v>147</v>
      </c>
      <c r="AU242" s="16" t="s">
        <v>79</v>
      </c>
      <c r="AY242" s="16" t="s">
        <v>143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6" t="s">
        <v>77</v>
      </c>
      <c r="BK242" s="226">
        <f>ROUND(I242*H242,2)</f>
        <v>0</v>
      </c>
      <c r="BL242" s="16" t="s">
        <v>97</v>
      </c>
      <c r="BM242" s="16" t="s">
        <v>1165</v>
      </c>
    </row>
    <row r="243" spans="2:51" s="12" customFormat="1" ht="12">
      <c r="B243" s="232"/>
      <c r="C243" s="233"/>
      <c r="D243" s="234" t="s">
        <v>209</v>
      </c>
      <c r="E243" s="235" t="s">
        <v>1</v>
      </c>
      <c r="F243" s="236" t="s">
        <v>1127</v>
      </c>
      <c r="G243" s="233"/>
      <c r="H243" s="237">
        <v>548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209</v>
      </c>
      <c r="AU243" s="243" t="s">
        <v>79</v>
      </c>
      <c r="AV243" s="12" t="s">
        <v>79</v>
      </c>
      <c r="AW243" s="12" t="s">
        <v>34</v>
      </c>
      <c r="AX243" s="12" t="s">
        <v>70</v>
      </c>
      <c r="AY243" s="243" t="s">
        <v>143</v>
      </c>
    </row>
    <row r="244" spans="2:51" s="13" customFormat="1" ht="12">
      <c r="B244" s="244"/>
      <c r="C244" s="245"/>
      <c r="D244" s="234" t="s">
        <v>209</v>
      </c>
      <c r="E244" s="246" t="s">
        <v>1</v>
      </c>
      <c r="F244" s="247" t="s">
        <v>215</v>
      </c>
      <c r="G244" s="245"/>
      <c r="H244" s="246" t="s">
        <v>1</v>
      </c>
      <c r="I244" s="248"/>
      <c r="J244" s="245"/>
      <c r="K244" s="245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209</v>
      </c>
      <c r="AU244" s="253" t="s">
        <v>79</v>
      </c>
      <c r="AV244" s="13" t="s">
        <v>77</v>
      </c>
      <c r="AW244" s="13" t="s">
        <v>34</v>
      </c>
      <c r="AX244" s="13" t="s">
        <v>70</v>
      </c>
      <c r="AY244" s="253" t="s">
        <v>143</v>
      </c>
    </row>
    <row r="245" spans="2:51" s="14" customFormat="1" ht="12">
      <c r="B245" s="254"/>
      <c r="C245" s="255"/>
      <c r="D245" s="234" t="s">
        <v>209</v>
      </c>
      <c r="E245" s="256" t="s">
        <v>1</v>
      </c>
      <c r="F245" s="257" t="s">
        <v>216</v>
      </c>
      <c r="G245" s="255"/>
      <c r="H245" s="258">
        <v>548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209</v>
      </c>
      <c r="AU245" s="264" t="s">
        <v>79</v>
      </c>
      <c r="AV245" s="14" t="s">
        <v>97</v>
      </c>
      <c r="AW245" s="14" t="s">
        <v>34</v>
      </c>
      <c r="AX245" s="14" t="s">
        <v>77</v>
      </c>
      <c r="AY245" s="264" t="s">
        <v>143</v>
      </c>
    </row>
    <row r="246" spans="2:65" s="1" customFormat="1" ht="16.5" customHeight="1">
      <c r="B246" s="37"/>
      <c r="C246" s="215" t="s">
        <v>106</v>
      </c>
      <c r="D246" s="215" t="s">
        <v>147</v>
      </c>
      <c r="E246" s="216" t="s">
        <v>413</v>
      </c>
      <c r="F246" s="217" t="s">
        <v>414</v>
      </c>
      <c r="G246" s="218" t="s">
        <v>206</v>
      </c>
      <c r="H246" s="219">
        <v>548</v>
      </c>
      <c r="I246" s="220"/>
      <c r="J246" s="221">
        <f>ROUND(I246*H246,2)</f>
        <v>0</v>
      </c>
      <c r="K246" s="217" t="s">
        <v>1</v>
      </c>
      <c r="L246" s="42"/>
      <c r="M246" s="222" t="s">
        <v>1</v>
      </c>
      <c r="N246" s="223" t="s">
        <v>41</v>
      </c>
      <c r="O246" s="78"/>
      <c r="P246" s="224">
        <f>O246*H246</f>
        <v>0</v>
      </c>
      <c r="Q246" s="224">
        <v>0.10373</v>
      </c>
      <c r="R246" s="224">
        <f>Q246*H246</f>
        <v>56.84404</v>
      </c>
      <c r="S246" s="224">
        <v>0</v>
      </c>
      <c r="T246" s="225">
        <f>S246*H246</f>
        <v>0</v>
      </c>
      <c r="AR246" s="16" t="s">
        <v>97</v>
      </c>
      <c r="AT246" s="16" t="s">
        <v>147</v>
      </c>
      <c r="AU246" s="16" t="s">
        <v>79</v>
      </c>
      <c r="AY246" s="16" t="s">
        <v>143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6" t="s">
        <v>77</v>
      </c>
      <c r="BK246" s="226">
        <f>ROUND(I246*H246,2)</f>
        <v>0</v>
      </c>
      <c r="BL246" s="16" t="s">
        <v>97</v>
      </c>
      <c r="BM246" s="16" t="s">
        <v>1166</v>
      </c>
    </row>
    <row r="247" spans="2:51" s="12" customFormat="1" ht="12">
      <c r="B247" s="232"/>
      <c r="C247" s="233"/>
      <c r="D247" s="234" t="s">
        <v>209</v>
      </c>
      <c r="E247" s="235" t="s">
        <v>1</v>
      </c>
      <c r="F247" s="236" t="s">
        <v>1127</v>
      </c>
      <c r="G247" s="233"/>
      <c r="H247" s="237">
        <v>548</v>
      </c>
      <c r="I247" s="238"/>
      <c r="J247" s="233"/>
      <c r="K247" s="233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209</v>
      </c>
      <c r="AU247" s="243" t="s">
        <v>79</v>
      </c>
      <c r="AV247" s="12" t="s">
        <v>79</v>
      </c>
      <c r="AW247" s="12" t="s">
        <v>34</v>
      </c>
      <c r="AX247" s="12" t="s">
        <v>70</v>
      </c>
      <c r="AY247" s="243" t="s">
        <v>143</v>
      </c>
    </row>
    <row r="248" spans="2:51" s="13" customFormat="1" ht="12">
      <c r="B248" s="244"/>
      <c r="C248" s="245"/>
      <c r="D248" s="234" t="s">
        <v>209</v>
      </c>
      <c r="E248" s="246" t="s">
        <v>1</v>
      </c>
      <c r="F248" s="247" t="s">
        <v>215</v>
      </c>
      <c r="G248" s="245"/>
      <c r="H248" s="246" t="s">
        <v>1</v>
      </c>
      <c r="I248" s="248"/>
      <c r="J248" s="245"/>
      <c r="K248" s="245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209</v>
      </c>
      <c r="AU248" s="253" t="s">
        <v>79</v>
      </c>
      <c r="AV248" s="13" t="s">
        <v>77</v>
      </c>
      <c r="AW248" s="13" t="s">
        <v>34</v>
      </c>
      <c r="AX248" s="13" t="s">
        <v>70</v>
      </c>
      <c r="AY248" s="253" t="s">
        <v>143</v>
      </c>
    </row>
    <row r="249" spans="2:51" s="14" customFormat="1" ht="12">
      <c r="B249" s="254"/>
      <c r="C249" s="255"/>
      <c r="D249" s="234" t="s">
        <v>209</v>
      </c>
      <c r="E249" s="256" t="s">
        <v>1</v>
      </c>
      <c r="F249" s="257" t="s">
        <v>216</v>
      </c>
      <c r="G249" s="255"/>
      <c r="H249" s="258">
        <v>548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209</v>
      </c>
      <c r="AU249" s="264" t="s">
        <v>79</v>
      </c>
      <c r="AV249" s="14" t="s">
        <v>97</v>
      </c>
      <c r="AW249" s="14" t="s">
        <v>34</v>
      </c>
      <c r="AX249" s="14" t="s">
        <v>77</v>
      </c>
      <c r="AY249" s="264" t="s">
        <v>143</v>
      </c>
    </row>
    <row r="250" spans="2:65" s="1" customFormat="1" ht="16.5" customHeight="1">
      <c r="B250" s="37"/>
      <c r="C250" s="215" t="s">
        <v>416</v>
      </c>
      <c r="D250" s="215" t="s">
        <v>147</v>
      </c>
      <c r="E250" s="216" t="s">
        <v>417</v>
      </c>
      <c r="F250" s="217" t="s">
        <v>418</v>
      </c>
      <c r="G250" s="218" t="s">
        <v>206</v>
      </c>
      <c r="H250" s="219">
        <v>14</v>
      </c>
      <c r="I250" s="220"/>
      <c r="J250" s="221">
        <f>ROUND(I250*H250,2)</f>
        <v>0</v>
      </c>
      <c r="K250" s="217" t="s">
        <v>1</v>
      </c>
      <c r="L250" s="42"/>
      <c r="M250" s="222" t="s">
        <v>1</v>
      </c>
      <c r="N250" s="223" t="s">
        <v>41</v>
      </c>
      <c r="O250" s="78"/>
      <c r="P250" s="224">
        <f>O250*H250</f>
        <v>0</v>
      </c>
      <c r="Q250" s="224">
        <v>0.12966</v>
      </c>
      <c r="R250" s="224">
        <f>Q250*H250</f>
        <v>1.81524</v>
      </c>
      <c r="S250" s="224">
        <v>0</v>
      </c>
      <c r="T250" s="225">
        <f>S250*H250</f>
        <v>0</v>
      </c>
      <c r="AR250" s="16" t="s">
        <v>97</v>
      </c>
      <c r="AT250" s="16" t="s">
        <v>147</v>
      </c>
      <c r="AU250" s="16" t="s">
        <v>79</v>
      </c>
      <c r="AY250" s="16" t="s">
        <v>143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6" t="s">
        <v>77</v>
      </c>
      <c r="BK250" s="226">
        <f>ROUND(I250*H250,2)</f>
        <v>0</v>
      </c>
      <c r="BL250" s="16" t="s">
        <v>97</v>
      </c>
      <c r="BM250" s="16" t="s">
        <v>1167</v>
      </c>
    </row>
    <row r="251" spans="2:51" s="12" customFormat="1" ht="12">
      <c r="B251" s="232"/>
      <c r="C251" s="233"/>
      <c r="D251" s="234" t="s">
        <v>209</v>
      </c>
      <c r="E251" s="235" t="s">
        <v>1</v>
      </c>
      <c r="F251" s="236" t="s">
        <v>1168</v>
      </c>
      <c r="G251" s="233"/>
      <c r="H251" s="237">
        <v>14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209</v>
      </c>
      <c r="AU251" s="243" t="s">
        <v>79</v>
      </c>
      <c r="AV251" s="12" t="s">
        <v>79</v>
      </c>
      <c r="AW251" s="12" t="s">
        <v>34</v>
      </c>
      <c r="AX251" s="12" t="s">
        <v>70</v>
      </c>
      <c r="AY251" s="243" t="s">
        <v>143</v>
      </c>
    </row>
    <row r="252" spans="2:51" s="13" customFormat="1" ht="12">
      <c r="B252" s="244"/>
      <c r="C252" s="245"/>
      <c r="D252" s="234" t="s">
        <v>209</v>
      </c>
      <c r="E252" s="246" t="s">
        <v>1</v>
      </c>
      <c r="F252" s="247" t="s">
        <v>215</v>
      </c>
      <c r="G252" s="245"/>
      <c r="H252" s="246" t="s">
        <v>1</v>
      </c>
      <c r="I252" s="248"/>
      <c r="J252" s="245"/>
      <c r="K252" s="245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209</v>
      </c>
      <c r="AU252" s="253" t="s">
        <v>79</v>
      </c>
      <c r="AV252" s="13" t="s">
        <v>77</v>
      </c>
      <c r="AW252" s="13" t="s">
        <v>34</v>
      </c>
      <c r="AX252" s="13" t="s">
        <v>70</v>
      </c>
      <c r="AY252" s="253" t="s">
        <v>143</v>
      </c>
    </row>
    <row r="253" spans="2:51" s="14" customFormat="1" ht="12">
      <c r="B253" s="254"/>
      <c r="C253" s="255"/>
      <c r="D253" s="234" t="s">
        <v>209</v>
      </c>
      <c r="E253" s="256" t="s">
        <v>1</v>
      </c>
      <c r="F253" s="257" t="s">
        <v>216</v>
      </c>
      <c r="G253" s="255"/>
      <c r="H253" s="258">
        <v>14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AT253" s="264" t="s">
        <v>209</v>
      </c>
      <c r="AU253" s="264" t="s">
        <v>79</v>
      </c>
      <c r="AV253" s="14" t="s">
        <v>97</v>
      </c>
      <c r="AW253" s="14" t="s">
        <v>34</v>
      </c>
      <c r="AX253" s="14" t="s">
        <v>77</v>
      </c>
      <c r="AY253" s="264" t="s">
        <v>143</v>
      </c>
    </row>
    <row r="254" spans="2:65" s="1" customFormat="1" ht="16.5" customHeight="1">
      <c r="B254" s="37"/>
      <c r="C254" s="215" t="s">
        <v>109</v>
      </c>
      <c r="D254" s="215" t="s">
        <v>147</v>
      </c>
      <c r="E254" s="216" t="s">
        <v>420</v>
      </c>
      <c r="F254" s="217" t="s">
        <v>421</v>
      </c>
      <c r="G254" s="218" t="s">
        <v>206</v>
      </c>
      <c r="H254" s="219">
        <v>1243</v>
      </c>
      <c r="I254" s="220"/>
      <c r="J254" s="221">
        <f>ROUND(I254*H254,2)</f>
        <v>0</v>
      </c>
      <c r="K254" s="217" t="s">
        <v>1</v>
      </c>
      <c r="L254" s="42"/>
      <c r="M254" s="222" t="s">
        <v>1</v>
      </c>
      <c r="N254" s="223" t="s">
        <v>41</v>
      </c>
      <c r="O254" s="78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AR254" s="16" t="s">
        <v>97</v>
      </c>
      <c r="AT254" s="16" t="s">
        <v>147</v>
      </c>
      <c r="AU254" s="16" t="s">
        <v>79</v>
      </c>
      <c r="AY254" s="16" t="s">
        <v>143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6" t="s">
        <v>77</v>
      </c>
      <c r="BK254" s="226">
        <f>ROUND(I254*H254,2)</f>
        <v>0</v>
      </c>
      <c r="BL254" s="16" t="s">
        <v>97</v>
      </c>
      <c r="BM254" s="16" t="s">
        <v>1169</v>
      </c>
    </row>
    <row r="255" spans="2:51" s="12" customFormat="1" ht="12">
      <c r="B255" s="232"/>
      <c r="C255" s="233"/>
      <c r="D255" s="234" t="s">
        <v>209</v>
      </c>
      <c r="E255" s="235" t="s">
        <v>1</v>
      </c>
      <c r="F255" s="236" t="s">
        <v>1130</v>
      </c>
      <c r="G255" s="233"/>
      <c r="H255" s="237">
        <v>1194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209</v>
      </c>
      <c r="AU255" s="243" t="s">
        <v>79</v>
      </c>
      <c r="AV255" s="12" t="s">
        <v>79</v>
      </c>
      <c r="AW255" s="12" t="s">
        <v>34</v>
      </c>
      <c r="AX255" s="12" t="s">
        <v>70</v>
      </c>
      <c r="AY255" s="243" t="s">
        <v>143</v>
      </c>
    </row>
    <row r="256" spans="2:51" s="12" customFormat="1" ht="12">
      <c r="B256" s="232"/>
      <c r="C256" s="233"/>
      <c r="D256" s="234" t="s">
        <v>209</v>
      </c>
      <c r="E256" s="235" t="s">
        <v>1</v>
      </c>
      <c r="F256" s="236" t="s">
        <v>1131</v>
      </c>
      <c r="G256" s="233"/>
      <c r="H256" s="237">
        <v>49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209</v>
      </c>
      <c r="AU256" s="243" t="s">
        <v>79</v>
      </c>
      <c r="AV256" s="12" t="s">
        <v>79</v>
      </c>
      <c r="AW256" s="12" t="s">
        <v>34</v>
      </c>
      <c r="AX256" s="12" t="s">
        <v>70</v>
      </c>
      <c r="AY256" s="243" t="s">
        <v>143</v>
      </c>
    </row>
    <row r="257" spans="2:51" s="13" customFormat="1" ht="12">
      <c r="B257" s="244"/>
      <c r="C257" s="245"/>
      <c r="D257" s="234" t="s">
        <v>209</v>
      </c>
      <c r="E257" s="246" t="s">
        <v>1</v>
      </c>
      <c r="F257" s="247" t="s">
        <v>215</v>
      </c>
      <c r="G257" s="245"/>
      <c r="H257" s="246" t="s">
        <v>1</v>
      </c>
      <c r="I257" s="248"/>
      <c r="J257" s="245"/>
      <c r="K257" s="245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209</v>
      </c>
      <c r="AU257" s="253" t="s">
        <v>79</v>
      </c>
      <c r="AV257" s="13" t="s">
        <v>77</v>
      </c>
      <c r="AW257" s="13" t="s">
        <v>34</v>
      </c>
      <c r="AX257" s="13" t="s">
        <v>70</v>
      </c>
      <c r="AY257" s="253" t="s">
        <v>143</v>
      </c>
    </row>
    <row r="258" spans="2:51" s="14" customFormat="1" ht="12">
      <c r="B258" s="254"/>
      <c r="C258" s="255"/>
      <c r="D258" s="234" t="s">
        <v>209</v>
      </c>
      <c r="E258" s="256" t="s">
        <v>1</v>
      </c>
      <c r="F258" s="257" t="s">
        <v>216</v>
      </c>
      <c r="G258" s="255"/>
      <c r="H258" s="258">
        <v>1243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209</v>
      </c>
      <c r="AU258" s="264" t="s">
        <v>79</v>
      </c>
      <c r="AV258" s="14" t="s">
        <v>97</v>
      </c>
      <c r="AW258" s="14" t="s">
        <v>34</v>
      </c>
      <c r="AX258" s="14" t="s">
        <v>77</v>
      </c>
      <c r="AY258" s="264" t="s">
        <v>143</v>
      </c>
    </row>
    <row r="259" spans="2:65" s="1" customFormat="1" ht="16.5" customHeight="1">
      <c r="B259" s="37"/>
      <c r="C259" s="265" t="s">
        <v>112</v>
      </c>
      <c r="D259" s="265" t="s">
        <v>294</v>
      </c>
      <c r="E259" s="266" t="s">
        <v>423</v>
      </c>
      <c r="F259" s="267" t="s">
        <v>424</v>
      </c>
      <c r="G259" s="268" t="s">
        <v>206</v>
      </c>
      <c r="H259" s="269">
        <v>1229.82</v>
      </c>
      <c r="I259" s="270"/>
      <c r="J259" s="271">
        <f>ROUND(I259*H259,2)</f>
        <v>0</v>
      </c>
      <c r="K259" s="267" t="s">
        <v>1</v>
      </c>
      <c r="L259" s="272"/>
      <c r="M259" s="273" t="s">
        <v>1</v>
      </c>
      <c r="N259" s="274" t="s">
        <v>41</v>
      </c>
      <c r="O259" s="78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AR259" s="16" t="s">
        <v>177</v>
      </c>
      <c r="AT259" s="16" t="s">
        <v>294</v>
      </c>
      <c r="AU259" s="16" t="s">
        <v>79</v>
      </c>
      <c r="AY259" s="16" t="s">
        <v>143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6" t="s">
        <v>77</v>
      </c>
      <c r="BK259" s="226">
        <f>ROUND(I259*H259,2)</f>
        <v>0</v>
      </c>
      <c r="BL259" s="16" t="s">
        <v>97</v>
      </c>
      <c r="BM259" s="16" t="s">
        <v>1170</v>
      </c>
    </row>
    <row r="260" spans="2:51" s="12" customFormat="1" ht="12">
      <c r="B260" s="232"/>
      <c r="C260" s="233"/>
      <c r="D260" s="234" t="s">
        <v>209</v>
      </c>
      <c r="E260" s="235" t="s">
        <v>1</v>
      </c>
      <c r="F260" s="236" t="s">
        <v>1171</v>
      </c>
      <c r="G260" s="233"/>
      <c r="H260" s="237">
        <v>1229.82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209</v>
      </c>
      <c r="AU260" s="243" t="s">
        <v>79</v>
      </c>
      <c r="AV260" s="12" t="s">
        <v>79</v>
      </c>
      <c r="AW260" s="12" t="s">
        <v>34</v>
      </c>
      <c r="AX260" s="12" t="s">
        <v>70</v>
      </c>
      <c r="AY260" s="243" t="s">
        <v>143</v>
      </c>
    </row>
    <row r="261" spans="2:51" s="14" customFormat="1" ht="12">
      <c r="B261" s="254"/>
      <c r="C261" s="255"/>
      <c r="D261" s="234" t="s">
        <v>209</v>
      </c>
      <c r="E261" s="256" t="s">
        <v>1</v>
      </c>
      <c r="F261" s="257" t="s">
        <v>216</v>
      </c>
      <c r="G261" s="255"/>
      <c r="H261" s="258">
        <v>1229.82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209</v>
      </c>
      <c r="AU261" s="264" t="s">
        <v>79</v>
      </c>
      <c r="AV261" s="14" t="s">
        <v>97</v>
      </c>
      <c r="AW261" s="14" t="s">
        <v>34</v>
      </c>
      <c r="AX261" s="14" t="s">
        <v>77</v>
      </c>
      <c r="AY261" s="264" t="s">
        <v>143</v>
      </c>
    </row>
    <row r="262" spans="2:65" s="1" customFormat="1" ht="16.5" customHeight="1">
      <c r="B262" s="37"/>
      <c r="C262" s="265" t="s">
        <v>427</v>
      </c>
      <c r="D262" s="265" t="s">
        <v>294</v>
      </c>
      <c r="E262" s="266" t="s">
        <v>428</v>
      </c>
      <c r="F262" s="267" t="s">
        <v>429</v>
      </c>
      <c r="G262" s="268" t="s">
        <v>206</v>
      </c>
      <c r="H262" s="269">
        <v>50.47</v>
      </c>
      <c r="I262" s="270"/>
      <c r="J262" s="271">
        <f>ROUND(I262*H262,2)</f>
        <v>0</v>
      </c>
      <c r="K262" s="267" t="s">
        <v>1</v>
      </c>
      <c r="L262" s="272"/>
      <c r="M262" s="273" t="s">
        <v>1</v>
      </c>
      <c r="N262" s="274" t="s">
        <v>41</v>
      </c>
      <c r="O262" s="78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AR262" s="16" t="s">
        <v>177</v>
      </c>
      <c r="AT262" s="16" t="s">
        <v>294</v>
      </c>
      <c r="AU262" s="16" t="s">
        <v>79</v>
      </c>
      <c r="AY262" s="16" t="s">
        <v>143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6" t="s">
        <v>77</v>
      </c>
      <c r="BK262" s="226">
        <f>ROUND(I262*H262,2)</f>
        <v>0</v>
      </c>
      <c r="BL262" s="16" t="s">
        <v>97</v>
      </c>
      <c r="BM262" s="16" t="s">
        <v>1172</v>
      </c>
    </row>
    <row r="263" spans="2:51" s="12" customFormat="1" ht="12">
      <c r="B263" s="232"/>
      <c r="C263" s="233"/>
      <c r="D263" s="234" t="s">
        <v>209</v>
      </c>
      <c r="E263" s="235" t="s">
        <v>1</v>
      </c>
      <c r="F263" s="236" t="s">
        <v>1173</v>
      </c>
      <c r="G263" s="233"/>
      <c r="H263" s="237">
        <v>50.47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209</v>
      </c>
      <c r="AU263" s="243" t="s">
        <v>79</v>
      </c>
      <c r="AV263" s="12" t="s">
        <v>79</v>
      </c>
      <c r="AW263" s="12" t="s">
        <v>34</v>
      </c>
      <c r="AX263" s="12" t="s">
        <v>70</v>
      </c>
      <c r="AY263" s="243" t="s">
        <v>143</v>
      </c>
    </row>
    <row r="264" spans="2:51" s="14" customFormat="1" ht="12">
      <c r="B264" s="254"/>
      <c r="C264" s="255"/>
      <c r="D264" s="234" t="s">
        <v>209</v>
      </c>
      <c r="E264" s="256" t="s">
        <v>1</v>
      </c>
      <c r="F264" s="257" t="s">
        <v>216</v>
      </c>
      <c r="G264" s="255"/>
      <c r="H264" s="258">
        <v>50.47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AT264" s="264" t="s">
        <v>209</v>
      </c>
      <c r="AU264" s="264" t="s">
        <v>79</v>
      </c>
      <c r="AV264" s="14" t="s">
        <v>97</v>
      </c>
      <c r="AW264" s="14" t="s">
        <v>34</v>
      </c>
      <c r="AX264" s="14" t="s">
        <v>77</v>
      </c>
      <c r="AY264" s="264" t="s">
        <v>143</v>
      </c>
    </row>
    <row r="265" spans="2:65" s="1" customFormat="1" ht="16.5" customHeight="1">
      <c r="B265" s="37"/>
      <c r="C265" s="215" t="s">
        <v>432</v>
      </c>
      <c r="D265" s="215" t="s">
        <v>147</v>
      </c>
      <c r="E265" s="216" t="s">
        <v>433</v>
      </c>
      <c r="F265" s="217" t="s">
        <v>434</v>
      </c>
      <c r="G265" s="218" t="s">
        <v>206</v>
      </c>
      <c r="H265" s="219">
        <v>1057</v>
      </c>
      <c r="I265" s="220"/>
      <c r="J265" s="221">
        <f>ROUND(I265*H265,2)</f>
        <v>0</v>
      </c>
      <c r="K265" s="217" t="s">
        <v>1</v>
      </c>
      <c r="L265" s="42"/>
      <c r="M265" s="222" t="s">
        <v>1</v>
      </c>
      <c r="N265" s="223" t="s">
        <v>41</v>
      </c>
      <c r="O265" s="78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AR265" s="16" t="s">
        <v>97</v>
      </c>
      <c r="AT265" s="16" t="s">
        <v>147</v>
      </c>
      <c r="AU265" s="16" t="s">
        <v>79</v>
      </c>
      <c r="AY265" s="16" t="s">
        <v>143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6" t="s">
        <v>77</v>
      </c>
      <c r="BK265" s="226">
        <f>ROUND(I265*H265,2)</f>
        <v>0</v>
      </c>
      <c r="BL265" s="16" t="s">
        <v>97</v>
      </c>
      <c r="BM265" s="16" t="s">
        <v>1174</v>
      </c>
    </row>
    <row r="266" spans="2:51" s="12" customFormat="1" ht="12">
      <c r="B266" s="232"/>
      <c r="C266" s="233"/>
      <c r="D266" s="234" t="s">
        <v>209</v>
      </c>
      <c r="E266" s="235" t="s">
        <v>1</v>
      </c>
      <c r="F266" s="236" t="s">
        <v>1128</v>
      </c>
      <c r="G266" s="233"/>
      <c r="H266" s="237">
        <v>1002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209</v>
      </c>
      <c r="AU266" s="243" t="s">
        <v>79</v>
      </c>
      <c r="AV266" s="12" t="s">
        <v>79</v>
      </c>
      <c r="AW266" s="12" t="s">
        <v>34</v>
      </c>
      <c r="AX266" s="12" t="s">
        <v>70</v>
      </c>
      <c r="AY266" s="243" t="s">
        <v>143</v>
      </c>
    </row>
    <row r="267" spans="2:51" s="12" customFormat="1" ht="12">
      <c r="B267" s="232"/>
      <c r="C267" s="233"/>
      <c r="D267" s="234" t="s">
        <v>209</v>
      </c>
      <c r="E267" s="235" t="s">
        <v>1</v>
      </c>
      <c r="F267" s="236" t="s">
        <v>1129</v>
      </c>
      <c r="G267" s="233"/>
      <c r="H267" s="237">
        <v>55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209</v>
      </c>
      <c r="AU267" s="243" t="s">
        <v>79</v>
      </c>
      <c r="AV267" s="12" t="s">
        <v>79</v>
      </c>
      <c r="AW267" s="12" t="s">
        <v>34</v>
      </c>
      <c r="AX267" s="12" t="s">
        <v>70</v>
      </c>
      <c r="AY267" s="243" t="s">
        <v>143</v>
      </c>
    </row>
    <row r="268" spans="2:51" s="13" customFormat="1" ht="12">
      <c r="B268" s="244"/>
      <c r="C268" s="245"/>
      <c r="D268" s="234" t="s">
        <v>209</v>
      </c>
      <c r="E268" s="246" t="s">
        <v>1</v>
      </c>
      <c r="F268" s="247" t="s">
        <v>215</v>
      </c>
      <c r="G268" s="245"/>
      <c r="H268" s="246" t="s">
        <v>1</v>
      </c>
      <c r="I268" s="248"/>
      <c r="J268" s="245"/>
      <c r="K268" s="245"/>
      <c r="L268" s="249"/>
      <c r="M268" s="250"/>
      <c r="N268" s="251"/>
      <c r="O268" s="251"/>
      <c r="P268" s="251"/>
      <c r="Q268" s="251"/>
      <c r="R268" s="251"/>
      <c r="S268" s="251"/>
      <c r="T268" s="252"/>
      <c r="AT268" s="253" t="s">
        <v>209</v>
      </c>
      <c r="AU268" s="253" t="s">
        <v>79</v>
      </c>
      <c r="AV268" s="13" t="s">
        <v>77</v>
      </c>
      <c r="AW268" s="13" t="s">
        <v>34</v>
      </c>
      <c r="AX268" s="13" t="s">
        <v>70</v>
      </c>
      <c r="AY268" s="253" t="s">
        <v>143</v>
      </c>
    </row>
    <row r="269" spans="2:51" s="14" customFormat="1" ht="12">
      <c r="B269" s="254"/>
      <c r="C269" s="255"/>
      <c r="D269" s="234" t="s">
        <v>209</v>
      </c>
      <c r="E269" s="256" t="s">
        <v>1</v>
      </c>
      <c r="F269" s="257" t="s">
        <v>216</v>
      </c>
      <c r="G269" s="255"/>
      <c r="H269" s="258">
        <v>1057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AT269" s="264" t="s">
        <v>209</v>
      </c>
      <c r="AU269" s="264" t="s">
        <v>79</v>
      </c>
      <c r="AV269" s="14" t="s">
        <v>97</v>
      </c>
      <c r="AW269" s="14" t="s">
        <v>34</v>
      </c>
      <c r="AX269" s="14" t="s">
        <v>77</v>
      </c>
      <c r="AY269" s="264" t="s">
        <v>143</v>
      </c>
    </row>
    <row r="270" spans="2:65" s="1" customFormat="1" ht="16.5" customHeight="1">
      <c r="B270" s="37"/>
      <c r="C270" s="265" t="s">
        <v>436</v>
      </c>
      <c r="D270" s="265" t="s">
        <v>294</v>
      </c>
      <c r="E270" s="266" t="s">
        <v>437</v>
      </c>
      <c r="F270" s="267" t="s">
        <v>438</v>
      </c>
      <c r="G270" s="268" t="s">
        <v>206</v>
      </c>
      <c r="H270" s="269">
        <v>1057.285</v>
      </c>
      <c r="I270" s="270"/>
      <c r="J270" s="271">
        <f>ROUND(I270*H270,2)</f>
        <v>0</v>
      </c>
      <c r="K270" s="267" t="s">
        <v>1</v>
      </c>
      <c r="L270" s="272"/>
      <c r="M270" s="273" t="s">
        <v>1</v>
      </c>
      <c r="N270" s="274" t="s">
        <v>41</v>
      </c>
      <c r="O270" s="78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AR270" s="16" t="s">
        <v>177</v>
      </c>
      <c r="AT270" s="16" t="s">
        <v>294</v>
      </c>
      <c r="AU270" s="16" t="s">
        <v>79</v>
      </c>
      <c r="AY270" s="16" t="s">
        <v>143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6" t="s">
        <v>77</v>
      </c>
      <c r="BK270" s="226">
        <f>ROUND(I270*H270,2)</f>
        <v>0</v>
      </c>
      <c r="BL270" s="16" t="s">
        <v>97</v>
      </c>
      <c r="BM270" s="16" t="s">
        <v>1175</v>
      </c>
    </row>
    <row r="271" spans="2:65" s="1" customFormat="1" ht="16.5" customHeight="1">
      <c r="B271" s="37"/>
      <c r="C271" s="265" t="s">
        <v>440</v>
      </c>
      <c r="D271" s="265" t="s">
        <v>294</v>
      </c>
      <c r="E271" s="266" t="s">
        <v>441</v>
      </c>
      <c r="F271" s="267" t="s">
        <v>442</v>
      </c>
      <c r="G271" s="268" t="s">
        <v>206</v>
      </c>
      <c r="H271" s="269">
        <v>31.425</v>
      </c>
      <c r="I271" s="270"/>
      <c r="J271" s="271">
        <f>ROUND(I271*H271,2)</f>
        <v>0</v>
      </c>
      <c r="K271" s="267" t="s">
        <v>1</v>
      </c>
      <c r="L271" s="272"/>
      <c r="M271" s="273" t="s">
        <v>1</v>
      </c>
      <c r="N271" s="274" t="s">
        <v>41</v>
      </c>
      <c r="O271" s="78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AR271" s="16" t="s">
        <v>177</v>
      </c>
      <c r="AT271" s="16" t="s">
        <v>294</v>
      </c>
      <c r="AU271" s="16" t="s">
        <v>79</v>
      </c>
      <c r="AY271" s="16" t="s">
        <v>143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6" t="s">
        <v>77</v>
      </c>
      <c r="BK271" s="226">
        <f>ROUND(I271*H271,2)</f>
        <v>0</v>
      </c>
      <c r="BL271" s="16" t="s">
        <v>97</v>
      </c>
      <c r="BM271" s="16" t="s">
        <v>1176</v>
      </c>
    </row>
    <row r="272" spans="2:63" s="11" customFormat="1" ht="22.8" customHeight="1">
      <c r="B272" s="199"/>
      <c r="C272" s="200"/>
      <c r="D272" s="201" t="s">
        <v>69</v>
      </c>
      <c r="E272" s="213" t="s">
        <v>177</v>
      </c>
      <c r="F272" s="213" t="s">
        <v>444</v>
      </c>
      <c r="G272" s="200"/>
      <c r="H272" s="200"/>
      <c r="I272" s="203"/>
      <c r="J272" s="214">
        <f>BK272</f>
        <v>0</v>
      </c>
      <c r="K272" s="200"/>
      <c r="L272" s="205"/>
      <c r="M272" s="206"/>
      <c r="N272" s="207"/>
      <c r="O272" s="207"/>
      <c r="P272" s="208">
        <f>P273</f>
        <v>0</v>
      </c>
      <c r="Q272" s="207"/>
      <c r="R272" s="208">
        <f>R273</f>
        <v>0</v>
      </c>
      <c r="S272" s="207"/>
      <c r="T272" s="209">
        <f>T273</f>
        <v>0</v>
      </c>
      <c r="AR272" s="210" t="s">
        <v>77</v>
      </c>
      <c r="AT272" s="211" t="s">
        <v>69</v>
      </c>
      <c r="AU272" s="211" t="s">
        <v>77</v>
      </c>
      <c r="AY272" s="210" t="s">
        <v>143</v>
      </c>
      <c r="BK272" s="212">
        <f>BK273</f>
        <v>0</v>
      </c>
    </row>
    <row r="273" spans="2:65" s="1" customFormat="1" ht="16.5" customHeight="1">
      <c r="B273" s="37"/>
      <c r="C273" s="215" t="s">
        <v>445</v>
      </c>
      <c r="D273" s="215" t="s">
        <v>147</v>
      </c>
      <c r="E273" s="216" t="s">
        <v>446</v>
      </c>
      <c r="F273" s="217" t="s">
        <v>447</v>
      </c>
      <c r="G273" s="218" t="s">
        <v>150</v>
      </c>
      <c r="H273" s="219">
        <v>6</v>
      </c>
      <c r="I273" s="220"/>
      <c r="J273" s="221">
        <f>ROUND(I273*H273,2)</f>
        <v>0</v>
      </c>
      <c r="K273" s="217" t="s">
        <v>1</v>
      </c>
      <c r="L273" s="42"/>
      <c r="M273" s="222" t="s">
        <v>1</v>
      </c>
      <c r="N273" s="223" t="s">
        <v>41</v>
      </c>
      <c r="O273" s="78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AR273" s="16" t="s">
        <v>97</v>
      </c>
      <c r="AT273" s="16" t="s">
        <v>147</v>
      </c>
      <c r="AU273" s="16" t="s">
        <v>79</v>
      </c>
      <c r="AY273" s="16" t="s">
        <v>143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6" t="s">
        <v>77</v>
      </c>
      <c r="BK273" s="226">
        <f>ROUND(I273*H273,2)</f>
        <v>0</v>
      </c>
      <c r="BL273" s="16" t="s">
        <v>97</v>
      </c>
      <c r="BM273" s="16" t="s">
        <v>1177</v>
      </c>
    </row>
    <row r="274" spans="2:63" s="11" customFormat="1" ht="22.8" customHeight="1">
      <c r="B274" s="199"/>
      <c r="C274" s="200"/>
      <c r="D274" s="201" t="s">
        <v>69</v>
      </c>
      <c r="E274" s="213" t="s">
        <v>240</v>
      </c>
      <c r="F274" s="213" t="s">
        <v>449</v>
      </c>
      <c r="G274" s="200"/>
      <c r="H274" s="200"/>
      <c r="I274" s="203"/>
      <c r="J274" s="214">
        <f>BK274</f>
        <v>0</v>
      </c>
      <c r="K274" s="200"/>
      <c r="L274" s="205"/>
      <c r="M274" s="206"/>
      <c r="N274" s="207"/>
      <c r="O274" s="207"/>
      <c r="P274" s="208">
        <f>SUM(P275:P312)</f>
        <v>0</v>
      </c>
      <c r="Q274" s="207"/>
      <c r="R274" s="208">
        <f>SUM(R275:R312)</f>
        <v>156.68534907925</v>
      </c>
      <c r="S274" s="207"/>
      <c r="T274" s="209">
        <f>SUM(T275:T312)</f>
        <v>0</v>
      </c>
      <c r="AR274" s="210" t="s">
        <v>77</v>
      </c>
      <c r="AT274" s="211" t="s">
        <v>69</v>
      </c>
      <c r="AU274" s="211" t="s">
        <v>77</v>
      </c>
      <c r="AY274" s="210" t="s">
        <v>143</v>
      </c>
      <c r="BK274" s="212">
        <f>SUM(BK275:BK312)</f>
        <v>0</v>
      </c>
    </row>
    <row r="275" spans="2:65" s="1" customFormat="1" ht="16.5" customHeight="1">
      <c r="B275" s="37"/>
      <c r="C275" s="215" t="s">
        <v>450</v>
      </c>
      <c r="D275" s="215" t="s">
        <v>147</v>
      </c>
      <c r="E275" s="216" t="s">
        <v>451</v>
      </c>
      <c r="F275" s="217" t="s">
        <v>452</v>
      </c>
      <c r="G275" s="218" t="s">
        <v>150</v>
      </c>
      <c r="H275" s="219">
        <v>8</v>
      </c>
      <c r="I275" s="220"/>
      <c r="J275" s="221">
        <f>ROUND(I275*H275,2)</f>
        <v>0</v>
      </c>
      <c r="K275" s="217" t="s">
        <v>1</v>
      </c>
      <c r="L275" s="42"/>
      <c r="M275" s="222" t="s">
        <v>1</v>
      </c>
      <c r="N275" s="223" t="s">
        <v>41</v>
      </c>
      <c r="O275" s="78"/>
      <c r="P275" s="224">
        <f>O275*H275</f>
        <v>0</v>
      </c>
      <c r="Q275" s="224">
        <v>0.0007</v>
      </c>
      <c r="R275" s="224">
        <f>Q275*H275</f>
        <v>0.0056</v>
      </c>
      <c r="S275" s="224">
        <v>0</v>
      </c>
      <c r="T275" s="225">
        <f>S275*H275</f>
        <v>0</v>
      </c>
      <c r="AR275" s="16" t="s">
        <v>97</v>
      </c>
      <c r="AT275" s="16" t="s">
        <v>147</v>
      </c>
      <c r="AU275" s="16" t="s">
        <v>79</v>
      </c>
      <c r="AY275" s="16" t="s">
        <v>143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6" t="s">
        <v>77</v>
      </c>
      <c r="BK275" s="226">
        <f>ROUND(I275*H275,2)</f>
        <v>0</v>
      </c>
      <c r="BL275" s="16" t="s">
        <v>97</v>
      </c>
      <c r="BM275" s="16" t="s">
        <v>1178</v>
      </c>
    </row>
    <row r="276" spans="2:65" s="1" customFormat="1" ht="16.5" customHeight="1">
      <c r="B276" s="37"/>
      <c r="C276" s="265" t="s">
        <v>454</v>
      </c>
      <c r="D276" s="265" t="s">
        <v>294</v>
      </c>
      <c r="E276" s="266" t="s">
        <v>455</v>
      </c>
      <c r="F276" s="267" t="s">
        <v>456</v>
      </c>
      <c r="G276" s="268" t="s">
        <v>150</v>
      </c>
      <c r="H276" s="269">
        <v>4</v>
      </c>
      <c r="I276" s="270"/>
      <c r="J276" s="271">
        <f>ROUND(I276*H276,2)</f>
        <v>0</v>
      </c>
      <c r="K276" s="267" t="s">
        <v>1</v>
      </c>
      <c r="L276" s="272"/>
      <c r="M276" s="273" t="s">
        <v>1</v>
      </c>
      <c r="N276" s="274" t="s">
        <v>41</v>
      </c>
      <c r="O276" s="78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AR276" s="16" t="s">
        <v>177</v>
      </c>
      <c r="AT276" s="16" t="s">
        <v>294</v>
      </c>
      <c r="AU276" s="16" t="s">
        <v>79</v>
      </c>
      <c r="AY276" s="16" t="s">
        <v>143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6" t="s">
        <v>77</v>
      </c>
      <c r="BK276" s="226">
        <f>ROUND(I276*H276,2)</f>
        <v>0</v>
      </c>
      <c r="BL276" s="16" t="s">
        <v>97</v>
      </c>
      <c r="BM276" s="16" t="s">
        <v>1179</v>
      </c>
    </row>
    <row r="277" spans="2:65" s="1" customFormat="1" ht="16.5" customHeight="1">
      <c r="B277" s="37"/>
      <c r="C277" s="265" t="s">
        <v>458</v>
      </c>
      <c r="D277" s="265" t="s">
        <v>294</v>
      </c>
      <c r="E277" s="266" t="s">
        <v>463</v>
      </c>
      <c r="F277" s="267" t="s">
        <v>1180</v>
      </c>
      <c r="G277" s="268" t="s">
        <v>150</v>
      </c>
      <c r="H277" s="269">
        <v>2</v>
      </c>
      <c r="I277" s="270"/>
      <c r="J277" s="271">
        <f>ROUND(I277*H277,2)</f>
        <v>0</v>
      </c>
      <c r="K277" s="267" t="s">
        <v>1</v>
      </c>
      <c r="L277" s="272"/>
      <c r="M277" s="273" t="s">
        <v>1</v>
      </c>
      <c r="N277" s="274" t="s">
        <v>41</v>
      </c>
      <c r="O277" s="78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AR277" s="16" t="s">
        <v>177</v>
      </c>
      <c r="AT277" s="16" t="s">
        <v>294</v>
      </c>
      <c r="AU277" s="16" t="s">
        <v>79</v>
      </c>
      <c r="AY277" s="16" t="s">
        <v>143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6" t="s">
        <v>77</v>
      </c>
      <c r="BK277" s="226">
        <f>ROUND(I277*H277,2)</f>
        <v>0</v>
      </c>
      <c r="BL277" s="16" t="s">
        <v>97</v>
      </c>
      <c r="BM277" s="16" t="s">
        <v>1181</v>
      </c>
    </row>
    <row r="278" spans="2:65" s="1" customFormat="1" ht="16.5" customHeight="1">
      <c r="B278" s="37"/>
      <c r="C278" s="265" t="s">
        <v>462</v>
      </c>
      <c r="D278" s="265" t="s">
        <v>294</v>
      </c>
      <c r="E278" s="266" t="s">
        <v>467</v>
      </c>
      <c r="F278" s="267" t="s">
        <v>468</v>
      </c>
      <c r="G278" s="268" t="s">
        <v>150</v>
      </c>
      <c r="H278" s="269">
        <v>1</v>
      </c>
      <c r="I278" s="270"/>
      <c r="J278" s="271">
        <f>ROUND(I278*H278,2)</f>
        <v>0</v>
      </c>
      <c r="K278" s="267" t="s">
        <v>1</v>
      </c>
      <c r="L278" s="272"/>
      <c r="M278" s="273" t="s">
        <v>1</v>
      </c>
      <c r="N278" s="274" t="s">
        <v>41</v>
      </c>
      <c r="O278" s="78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AR278" s="16" t="s">
        <v>177</v>
      </c>
      <c r="AT278" s="16" t="s">
        <v>294</v>
      </c>
      <c r="AU278" s="16" t="s">
        <v>79</v>
      </c>
      <c r="AY278" s="16" t="s">
        <v>143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6" t="s">
        <v>77</v>
      </c>
      <c r="BK278" s="226">
        <f>ROUND(I278*H278,2)</f>
        <v>0</v>
      </c>
      <c r="BL278" s="16" t="s">
        <v>97</v>
      </c>
      <c r="BM278" s="16" t="s">
        <v>1182</v>
      </c>
    </row>
    <row r="279" spans="2:65" s="1" customFormat="1" ht="16.5" customHeight="1">
      <c r="B279" s="37"/>
      <c r="C279" s="265" t="s">
        <v>466</v>
      </c>
      <c r="D279" s="265" t="s">
        <v>294</v>
      </c>
      <c r="E279" s="266" t="s">
        <v>1183</v>
      </c>
      <c r="F279" s="267" t="s">
        <v>1184</v>
      </c>
      <c r="G279" s="268" t="s">
        <v>150</v>
      </c>
      <c r="H279" s="269">
        <v>1</v>
      </c>
      <c r="I279" s="270"/>
      <c r="J279" s="271">
        <f>ROUND(I279*H279,2)</f>
        <v>0</v>
      </c>
      <c r="K279" s="267" t="s">
        <v>1</v>
      </c>
      <c r="L279" s="272"/>
      <c r="M279" s="273" t="s">
        <v>1</v>
      </c>
      <c r="N279" s="274" t="s">
        <v>41</v>
      </c>
      <c r="O279" s="78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AR279" s="16" t="s">
        <v>177</v>
      </c>
      <c r="AT279" s="16" t="s">
        <v>294</v>
      </c>
      <c r="AU279" s="16" t="s">
        <v>79</v>
      </c>
      <c r="AY279" s="16" t="s">
        <v>143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6" t="s">
        <v>77</v>
      </c>
      <c r="BK279" s="226">
        <f>ROUND(I279*H279,2)</f>
        <v>0</v>
      </c>
      <c r="BL279" s="16" t="s">
        <v>97</v>
      </c>
      <c r="BM279" s="16" t="s">
        <v>1185</v>
      </c>
    </row>
    <row r="280" spans="2:65" s="1" customFormat="1" ht="16.5" customHeight="1">
      <c r="B280" s="37"/>
      <c r="C280" s="215" t="s">
        <v>470</v>
      </c>
      <c r="D280" s="215" t="s">
        <v>147</v>
      </c>
      <c r="E280" s="216" t="s">
        <v>475</v>
      </c>
      <c r="F280" s="217" t="s">
        <v>476</v>
      </c>
      <c r="G280" s="218" t="s">
        <v>150</v>
      </c>
      <c r="H280" s="219">
        <v>7</v>
      </c>
      <c r="I280" s="220"/>
      <c r="J280" s="221">
        <f>ROUND(I280*H280,2)</f>
        <v>0</v>
      </c>
      <c r="K280" s="217" t="s">
        <v>1</v>
      </c>
      <c r="L280" s="42"/>
      <c r="M280" s="222" t="s">
        <v>1</v>
      </c>
      <c r="N280" s="223" t="s">
        <v>41</v>
      </c>
      <c r="O280" s="78"/>
      <c r="P280" s="224">
        <f>O280*H280</f>
        <v>0</v>
      </c>
      <c r="Q280" s="224">
        <v>0.112405</v>
      </c>
      <c r="R280" s="224">
        <f>Q280*H280</f>
        <v>0.7868350000000001</v>
      </c>
      <c r="S280" s="224">
        <v>0</v>
      </c>
      <c r="T280" s="225">
        <f>S280*H280</f>
        <v>0</v>
      </c>
      <c r="AR280" s="16" t="s">
        <v>97</v>
      </c>
      <c r="AT280" s="16" t="s">
        <v>147</v>
      </c>
      <c r="AU280" s="16" t="s">
        <v>79</v>
      </c>
      <c r="AY280" s="16" t="s">
        <v>143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6" t="s">
        <v>77</v>
      </c>
      <c r="BK280" s="226">
        <f>ROUND(I280*H280,2)</f>
        <v>0</v>
      </c>
      <c r="BL280" s="16" t="s">
        <v>97</v>
      </c>
      <c r="BM280" s="16" t="s">
        <v>1186</v>
      </c>
    </row>
    <row r="281" spans="2:65" s="1" customFormat="1" ht="16.5" customHeight="1">
      <c r="B281" s="37"/>
      <c r="C281" s="265" t="s">
        <v>474</v>
      </c>
      <c r="D281" s="265" t="s">
        <v>294</v>
      </c>
      <c r="E281" s="266" t="s">
        <v>479</v>
      </c>
      <c r="F281" s="267" t="s">
        <v>480</v>
      </c>
      <c r="G281" s="268" t="s">
        <v>150</v>
      </c>
      <c r="H281" s="269">
        <v>7</v>
      </c>
      <c r="I281" s="270"/>
      <c r="J281" s="271">
        <f>ROUND(I281*H281,2)</f>
        <v>0</v>
      </c>
      <c r="K281" s="267" t="s">
        <v>1</v>
      </c>
      <c r="L281" s="272"/>
      <c r="M281" s="273" t="s">
        <v>1</v>
      </c>
      <c r="N281" s="274" t="s">
        <v>41</v>
      </c>
      <c r="O281" s="78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AR281" s="16" t="s">
        <v>177</v>
      </c>
      <c r="AT281" s="16" t="s">
        <v>294</v>
      </c>
      <c r="AU281" s="16" t="s">
        <v>79</v>
      </c>
      <c r="AY281" s="16" t="s">
        <v>143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6" t="s">
        <v>77</v>
      </c>
      <c r="BK281" s="226">
        <f>ROUND(I281*H281,2)</f>
        <v>0</v>
      </c>
      <c r="BL281" s="16" t="s">
        <v>97</v>
      </c>
      <c r="BM281" s="16" t="s">
        <v>1187</v>
      </c>
    </row>
    <row r="282" spans="2:65" s="1" customFormat="1" ht="16.5" customHeight="1">
      <c r="B282" s="37"/>
      <c r="C282" s="265" t="s">
        <v>478</v>
      </c>
      <c r="D282" s="265" t="s">
        <v>294</v>
      </c>
      <c r="E282" s="266" t="s">
        <v>483</v>
      </c>
      <c r="F282" s="267" t="s">
        <v>484</v>
      </c>
      <c r="G282" s="268" t="s">
        <v>150</v>
      </c>
      <c r="H282" s="269">
        <v>7</v>
      </c>
      <c r="I282" s="270"/>
      <c r="J282" s="271">
        <f>ROUND(I282*H282,2)</f>
        <v>0</v>
      </c>
      <c r="K282" s="267" t="s">
        <v>1</v>
      </c>
      <c r="L282" s="272"/>
      <c r="M282" s="273" t="s">
        <v>1</v>
      </c>
      <c r="N282" s="274" t="s">
        <v>41</v>
      </c>
      <c r="O282" s="78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AR282" s="16" t="s">
        <v>177</v>
      </c>
      <c r="AT282" s="16" t="s">
        <v>294</v>
      </c>
      <c r="AU282" s="16" t="s">
        <v>79</v>
      </c>
      <c r="AY282" s="16" t="s">
        <v>143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6" t="s">
        <v>77</v>
      </c>
      <c r="BK282" s="226">
        <f>ROUND(I282*H282,2)</f>
        <v>0</v>
      </c>
      <c r="BL282" s="16" t="s">
        <v>97</v>
      </c>
      <c r="BM282" s="16" t="s">
        <v>1188</v>
      </c>
    </row>
    <row r="283" spans="2:65" s="1" customFormat="1" ht="16.5" customHeight="1">
      <c r="B283" s="37"/>
      <c r="C283" s="265" t="s">
        <v>482</v>
      </c>
      <c r="D283" s="265" t="s">
        <v>294</v>
      </c>
      <c r="E283" s="266" t="s">
        <v>487</v>
      </c>
      <c r="F283" s="267" t="s">
        <v>488</v>
      </c>
      <c r="G283" s="268" t="s">
        <v>150</v>
      </c>
      <c r="H283" s="269">
        <v>7</v>
      </c>
      <c r="I283" s="270"/>
      <c r="J283" s="271">
        <f>ROUND(I283*H283,2)</f>
        <v>0</v>
      </c>
      <c r="K283" s="267" t="s">
        <v>1</v>
      </c>
      <c r="L283" s="272"/>
      <c r="M283" s="273" t="s">
        <v>1</v>
      </c>
      <c r="N283" s="274" t="s">
        <v>41</v>
      </c>
      <c r="O283" s="78"/>
      <c r="P283" s="224">
        <f>O283*H283</f>
        <v>0</v>
      </c>
      <c r="Q283" s="224">
        <v>0</v>
      </c>
      <c r="R283" s="224">
        <f>Q283*H283</f>
        <v>0</v>
      </c>
      <c r="S283" s="224">
        <v>0</v>
      </c>
      <c r="T283" s="225">
        <f>S283*H283</f>
        <v>0</v>
      </c>
      <c r="AR283" s="16" t="s">
        <v>177</v>
      </c>
      <c r="AT283" s="16" t="s">
        <v>294</v>
      </c>
      <c r="AU283" s="16" t="s">
        <v>79</v>
      </c>
      <c r="AY283" s="16" t="s">
        <v>143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6" t="s">
        <v>77</v>
      </c>
      <c r="BK283" s="226">
        <f>ROUND(I283*H283,2)</f>
        <v>0</v>
      </c>
      <c r="BL283" s="16" t="s">
        <v>97</v>
      </c>
      <c r="BM283" s="16" t="s">
        <v>1189</v>
      </c>
    </row>
    <row r="284" spans="2:65" s="1" customFormat="1" ht="16.5" customHeight="1">
      <c r="B284" s="37"/>
      <c r="C284" s="265" t="s">
        <v>486</v>
      </c>
      <c r="D284" s="265" t="s">
        <v>294</v>
      </c>
      <c r="E284" s="266" t="s">
        <v>491</v>
      </c>
      <c r="F284" s="267" t="s">
        <v>492</v>
      </c>
      <c r="G284" s="268" t="s">
        <v>150</v>
      </c>
      <c r="H284" s="269">
        <v>20</v>
      </c>
      <c r="I284" s="270"/>
      <c r="J284" s="271">
        <f>ROUND(I284*H284,2)</f>
        <v>0</v>
      </c>
      <c r="K284" s="267" t="s">
        <v>1</v>
      </c>
      <c r="L284" s="272"/>
      <c r="M284" s="273" t="s">
        <v>1</v>
      </c>
      <c r="N284" s="274" t="s">
        <v>41</v>
      </c>
      <c r="O284" s="78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AR284" s="16" t="s">
        <v>177</v>
      </c>
      <c r="AT284" s="16" t="s">
        <v>294</v>
      </c>
      <c r="AU284" s="16" t="s">
        <v>79</v>
      </c>
      <c r="AY284" s="16" t="s">
        <v>143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6" t="s">
        <v>77</v>
      </c>
      <c r="BK284" s="226">
        <f>ROUND(I284*H284,2)</f>
        <v>0</v>
      </c>
      <c r="BL284" s="16" t="s">
        <v>97</v>
      </c>
      <c r="BM284" s="16" t="s">
        <v>1190</v>
      </c>
    </row>
    <row r="285" spans="2:65" s="1" customFormat="1" ht="16.5" customHeight="1">
      <c r="B285" s="37"/>
      <c r="C285" s="215" t="s">
        <v>490</v>
      </c>
      <c r="D285" s="215" t="s">
        <v>147</v>
      </c>
      <c r="E285" s="216" t="s">
        <v>495</v>
      </c>
      <c r="F285" s="217" t="s">
        <v>496</v>
      </c>
      <c r="G285" s="218" t="s">
        <v>206</v>
      </c>
      <c r="H285" s="219">
        <v>9</v>
      </c>
      <c r="I285" s="220"/>
      <c r="J285" s="221">
        <f>ROUND(I285*H285,2)</f>
        <v>0</v>
      </c>
      <c r="K285" s="217" t="s">
        <v>1</v>
      </c>
      <c r="L285" s="42"/>
      <c r="M285" s="222" t="s">
        <v>1</v>
      </c>
      <c r="N285" s="223" t="s">
        <v>41</v>
      </c>
      <c r="O285" s="78"/>
      <c r="P285" s="224">
        <f>O285*H285</f>
        <v>0</v>
      </c>
      <c r="Q285" s="224">
        <v>0.0016</v>
      </c>
      <c r="R285" s="224">
        <f>Q285*H285</f>
        <v>0.014400000000000001</v>
      </c>
      <c r="S285" s="224">
        <v>0</v>
      </c>
      <c r="T285" s="225">
        <f>S285*H285</f>
        <v>0</v>
      </c>
      <c r="AR285" s="16" t="s">
        <v>97</v>
      </c>
      <c r="AT285" s="16" t="s">
        <v>147</v>
      </c>
      <c r="AU285" s="16" t="s">
        <v>79</v>
      </c>
      <c r="AY285" s="16" t="s">
        <v>143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6" t="s">
        <v>77</v>
      </c>
      <c r="BK285" s="226">
        <f>ROUND(I285*H285,2)</f>
        <v>0</v>
      </c>
      <c r="BL285" s="16" t="s">
        <v>97</v>
      </c>
      <c r="BM285" s="16" t="s">
        <v>1191</v>
      </c>
    </row>
    <row r="286" spans="2:51" s="12" customFormat="1" ht="12">
      <c r="B286" s="232"/>
      <c r="C286" s="233"/>
      <c r="D286" s="234" t="s">
        <v>209</v>
      </c>
      <c r="E286" s="235" t="s">
        <v>1</v>
      </c>
      <c r="F286" s="236" t="s">
        <v>1192</v>
      </c>
      <c r="G286" s="233"/>
      <c r="H286" s="237">
        <v>9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209</v>
      </c>
      <c r="AU286" s="243" t="s">
        <v>79</v>
      </c>
      <c r="AV286" s="12" t="s">
        <v>79</v>
      </c>
      <c r="AW286" s="12" t="s">
        <v>34</v>
      </c>
      <c r="AX286" s="12" t="s">
        <v>70</v>
      </c>
      <c r="AY286" s="243" t="s">
        <v>143</v>
      </c>
    </row>
    <row r="287" spans="2:51" s="14" customFormat="1" ht="12">
      <c r="B287" s="254"/>
      <c r="C287" s="255"/>
      <c r="D287" s="234" t="s">
        <v>209</v>
      </c>
      <c r="E287" s="256" t="s">
        <v>1</v>
      </c>
      <c r="F287" s="257" t="s">
        <v>216</v>
      </c>
      <c r="G287" s="255"/>
      <c r="H287" s="258">
        <v>9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209</v>
      </c>
      <c r="AU287" s="264" t="s">
        <v>79</v>
      </c>
      <c r="AV287" s="14" t="s">
        <v>97</v>
      </c>
      <c r="AW287" s="14" t="s">
        <v>34</v>
      </c>
      <c r="AX287" s="14" t="s">
        <v>77</v>
      </c>
      <c r="AY287" s="264" t="s">
        <v>143</v>
      </c>
    </row>
    <row r="288" spans="2:65" s="1" customFormat="1" ht="16.5" customHeight="1">
      <c r="B288" s="37"/>
      <c r="C288" s="215" t="s">
        <v>494</v>
      </c>
      <c r="D288" s="215" t="s">
        <v>147</v>
      </c>
      <c r="E288" s="216" t="s">
        <v>500</v>
      </c>
      <c r="F288" s="217" t="s">
        <v>501</v>
      </c>
      <c r="G288" s="218" t="s">
        <v>206</v>
      </c>
      <c r="H288" s="219">
        <v>9</v>
      </c>
      <c r="I288" s="220"/>
      <c r="J288" s="221">
        <f>ROUND(I288*H288,2)</f>
        <v>0</v>
      </c>
      <c r="K288" s="217" t="s">
        <v>1</v>
      </c>
      <c r="L288" s="42"/>
      <c r="M288" s="222" t="s">
        <v>1</v>
      </c>
      <c r="N288" s="223" t="s">
        <v>41</v>
      </c>
      <c r="O288" s="78"/>
      <c r="P288" s="224">
        <f>O288*H288</f>
        <v>0</v>
      </c>
      <c r="Q288" s="224">
        <v>9.38E-06</v>
      </c>
      <c r="R288" s="224">
        <f>Q288*H288</f>
        <v>8.442E-05</v>
      </c>
      <c r="S288" s="224">
        <v>0</v>
      </c>
      <c r="T288" s="225">
        <f>S288*H288</f>
        <v>0</v>
      </c>
      <c r="AR288" s="16" t="s">
        <v>97</v>
      </c>
      <c r="AT288" s="16" t="s">
        <v>147</v>
      </c>
      <c r="AU288" s="16" t="s">
        <v>79</v>
      </c>
      <c r="AY288" s="16" t="s">
        <v>143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6" t="s">
        <v>77</v>
      </c>
      <c r="BK288" s="226">
        <f>ROUND(I288*H288,2)</f>
        <v>0</v>
      </c>
      <c r="BL288" s="16" t="s">
        <v>97</v>
      </c>
      <c r="BM288" s="16" t="s">
        <v>1193</v>
      </c>
    </row>
    <row r="289" spans="2:51" s="12" customFormat="1" ht="12">
      <c r="B289" s="232"/>
      <c r="C289" s="233"/>
      <c r="D289" s="234" t="s">
        <v>209</v>
      </c>
      <c r="E289" s="235" t="s">
        <v>1</v>
      </c>
      <c r="F289" s="236" t="s">
        <v>1192</v>
      </c>
      <c r="G289" s="233"/>
      <c r="H289" s="237">
        <v>9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209</v>
      </c>
      <c r="AU289" s="243" t="s">
        <v>79</v>
      </c>
      <c r="AV289" s="12" t="s">
        <v>79</v>
      </c>
      <c r="AW289" s="12" t="s">
        <v>34</v>
      </c>
      <c r="AX289" s="12" t="s">
        <v>70</v>
      </c>
      <c r="AY289" s="243" t="s">
        <v>143</v>
      </c>
    </row>
    <row r="290" spans="2:51" s="14" customFormat="1" ht="12">
      <c r="B290" s="254"/>
      <c r="C290" s="255"/>
      <c r="D290" s="234" t="s">
        <v>209</v>
      </c>
      <c r="E290" s="256" t="s">
        <v>1</v>
      </c>
      <c r="F290" s="257" t="s">
        <v>216</v>
      </c>
      <c r="G290" s="255"/>
      <c r="H290" s="258">
        <v>9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AT290" s="264" t="s">
        <v>209</v>
      </c>
      <c r="AU290" s="264" t="s">
        <v>79</v>
      </c>
      <c r="AV290" s="14" t="s">
        <v>97</v>
      </c>
      <c r="AW290" s="14" t="s">
        <v>34</v>
      </c>
      <c r="AX290" s="14" t="s">
        <v>77</v>
      </c>
      <c r="AY290" s="264" t="s">
        <v>143</v>
      </c>
    </row>
    <row r="291" spans="2:65" s="1" customFormat="1" ht="16.5" customHeight="1">
      <c r="B291" s="37"/>
      <c r="C291" s="215" t="s">
        <v>499</v>
      </c>
      <c r="D291" s="215" t="s">
        <v>147</v>
      </c>
      <c r="E291" s="216" t="s">
        <v>504</v>
      </c>
      <c r="F291" s="217" t="s">
        <v>505</v>
      </c>
      <c r="G291" s="218" t="s">
        <v>150</v>
      </c>
      <c r="H291" s="219">
        <v>7</v>
      </c>
      <c r="I291" s="220"/>
      <c r="J291" s="221">
        <f>ROUND(I291*H291,2)</f>
        <v>0</v>
      </c>
      <c r="K291" s="217" t="s">
        <v>1</v>
      </c>
      <c r="L291" s="42"/>
      <c r="M291" s="222" t="s">
        <v>1</v>
      </c>
      <c r="N291" s="223" t="s">
        <v>41</v>
      </c>
      <c r="O291" s="78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AR291" s="16" t="s">
        <v>97</v>
      </c>
      <c r="AT291" s="16" t="s">
        <v>147</v>
      </c>
      <c r="AU291" s="16" t="s">
        <v>79</v>
      </c>
      <c r="AY291" s="16" t="s">
        <v>143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6" t="s">
        <v>77</v>
      </c>
      <c r="BK291" s="226">
        <f>ROUND(I291*H291,2)</f>
        <v>0</v>
      </c>
      <c r="BL291" s="16" t="s">
        <v>97</v>
      </c>
      <c r="BM291" s="16" t="s">
        <v>1194</v>
      </c>
    </row>
    <row r="292" spans="2:65" s="1" customFormat="1" ht="16.5" customHeight="1">
      <c r="B292" s="37"/>
      <c r="C292" s="215" t="s">
        <v>503</v>
      </c>
      <c r="D292" s="215" t="s">
        <v>147</v>
      </c>
      <c r="E292" s="216" t="s">
        <v>508</v>
      </c>
      <c r="F292" s="217" t="s">
        <v>509</v>
      </c>
      <c r="G292" s="218" t="s">
        <v>236</v>
      </c>
      <c r="H292" s="219">
        <v>454</v>
      </c>
      <c r="I292" s="220"/>
      <c r="J292" s="221">
        <f>ROUND(I292*H292,2)</f>
        <v>0</v>
      </c>
      <c r="K292" s="217" t="s">
        <v>1</v>
      </c>
      <c r="L292" s="42"/>
      <c r="M292" s="222" t="s">
        <v>1</v>
      </c>
      <c r="N292" s="223" t="s">
        <v>41</v>
      </c>
      <c r="O292" s="78"/>
      <c r="P292" s="224">
        <f>O292*H292</f>
        <v>0</v>
      </c>
      <c r="Q292" s="224">
        <v>0.15539952</v>
      </c>
      <c r="R292" s="224">
        <f>Q292*H292</f>
        <v>70.55138208000001</v>
      </c>
      <c r="S292" s="224">
        <v>0</v>
      </c>
      <c r="T292" s="225">
        <f>S292*H292</f>
        <v>0</v>
      </c>
      <c r="AR292" s="16" t="s">
        <v>97</v>
      </c>
      <c r="AT292" s="16" t="s">
        <v>147</v>
      </c>
      <c r="AU292" s="16" t="s">
        <v>79</v>
      </c>
      <c r="AY292" s="16" t="s">
        <v>143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6" t="s">
        <v>77</v>
      </c>
      <c r="BK292" s="226">
        <f>ROUND(I292*H292,2)</f>
        <v>0</v>
      </c>
      <c r="BL292" s="16" t="s">
        <v>97</v>
      </c>
      <c r="BM292" s="16" t="s">
        <v>1195</v>
      </c>
    </row>
    <row r="293" spans="2:51" s="12" customFormat="1" ht="12">
      <c r="B293" s="232"/>
      <c r="C293" s="233"/>
      <c r="D293" s="234" t="s">
        <v>209</v>
      </c>
      <c r="E293" s="235" t="s">
        <v>1</v>
      </c>
      <c r="F293" s="236" t="s">
        <v>1196</v>
      </c>
      <c r="G293" s="233"/>
      <c r="H293" s="237">
        <v>454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209</v>
      </c>
      <c r="AU293" s="243" t="s">
        <v>79</v>
      </c>
      <c r="AV293" s="12" t="s">
        <v>79</v>
      </c>
      <c r="AW293" s="12" t="s">
        <v>34</v>
      </c>
      <c r="AX293" s="12" t="s">
        <v>70</v>
      </c>
      <c r="AY293" s="243" t="s">
        <v>143</v>
      </c>
    </row>
    <row r="294" spans="2:51" s="14" customFormat="1" ht="12">
      <c r="B294" s="254"/>
      <c r="C294" s="255"/>
      <c r="D294" s="234" t="s">
        <v>209</v>
      </c>
      <c r="E294" s="256" t="s">
        <v>1</v>
      </c>
      <c r="F294" s="257" t="s">
        <v>216</v>
      </c>
      <c r="G294" s="255"/>
      <c r="H294" s="258">
        <v>454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AT294" s="264" t="s">
        <v>209</v>
      </c>
      <c r="AU294" s="264" t="s">
        <v>79</v>
      </c>
      <c r="AV294" s="14" t="s">
        <v>97</v>
      </c>
      <c r="AW294" s="14" t="s">
        <v>34</v>
      </c>
      <c r="AX294" s="14" t="s">
        <v>77</v>
      </c>
      <c r="AY294" s="264" t="s">
        <v>143</v>
      </c>
    </row>
    <row r="295" spans="2:65" s="1" customFormat="1" ht="16.5" customHeight="1">
      <c r="B295" s="37"/>
      <c r="C295" s="265" t="s">
        <v>507</v>
      </c>
      <c r="D295" s="265" t="s">
        <v>294</v>
      </c>
      <c r="E295" s="266" t="s">
        <v>513</v>
      </c>
      <c r="F295" s="267" t="s">
        <v>514</v>
      </c>
      <c r="G295" s="268" t="s">
        <v>236</v>
      </c>
      <c r="H295" s="269">
        <v>375.36</v>
      </c>
      <c r="I295" s="270"/>
      <c r="J295" s="271">
        <f>ROUND(I295*H295,2)</f>
        <v>0</v>
      </c>
      <c r="K295" s="267" t="s">
        <v>1</v>
      </c>
      <c r="L295" s="272"/>
      <c r="M295" s="273" t="s">
        <v>1</v>
      </c>
      <c r="N295" s="274" t="s">
        <v>41</v>
      </c>
      <c r="O295" s="78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AR295" s="16" t="s">
        <v>177</v>
      </c>
      <c r="AT295" s="16" t="s">
        <v>294</v>
      </c>
      <c r="AU295" s="16" t="s">
        <v>79</v>
      </c>
      <c r="AY295" s="16" t="s">
        <v>143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6" t="s">
        <v>77</v>
      </c>
      <c r="BK295" s="226">
        <f>ROUND(I295*H295,2)</f>
        <v>0</v>
      </c>
      <c r="BL295" s="16" t="s">
        <v>97</v>
      </c>
      <c r="BM295" s="16" t="s">
        <v>1197</v>
      </c>
    </row>
    <row r="296" spans="2:51" s="12" customFormat="1" ht="12">
      <c r="B296" s="232"/>
      <c r="C296" s="233"/>
      <c r="D296" s="234" t="s">
        <v>209</v>
      </c>
      <c r="E296" s="235" t="s">
        <v>1</v>
      </c>
      <c r="F296" s="236" t="s">
        <v>1198</v>
      </c>
      <c r="G296" s="233"/>
      <c r="H296" s="237">
        <v>375.36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209</v>
      </c>
      <c r="AU296" s="243" t="s">
        <v>79</v>
      </c>
      <c r="AV296" s="12" t="s">
        <v>79</v>
      </c>
      <c r="AW296" s="12" t="s">
        <v>34</v>
      </c>
      <c r="AX296" s="12" t="s">
        <v>70</v>
      </c>
      <c r="AY296" s="243" t="s">
        <v>143</v>
      </c>
    </row>
    <row r="297" spans="2:51" s="14" customFormat="1" ht="12">
      <c r="B297" s="254"/>
      <c r="C297" s="255"/>
      <c r="D297" s="234" t="s">
        <v>209</v>
      </c>
      <c r="E297" s="256" t="s">
        <v>1</v>
      </c>
      <c r="F297" s="257" t="s">
        <v>216</v>
      </c>
      <c r="G297" s="255"/>
      <c r="H297" s="258">
        <v>375.36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209</v>
      </c>
      <c r="AU297" s="264" t="s">
        <v>79</v>
      </c>
      <c r="AV297" s="14" t="s">
        <v>97</v>
      </c>
      <c r="AW297" s="14" t="s">
        <v>34</v>
      </c>
      <c r="AX297" s="14" t="s">
        <v>77</v>
      </c>
      <c r="AY297" s="264" t="s">
        <v>143</v>
      </c>
    </row>
    <row r="298" spans="2:65" s="1" customFormat="1" ht="16.5" customHeight="1">
      <c r="B298" s="37"/>
      <c r="C298" s="265" t="s">
        <v>512</v>
      </c>
      <c r="D298" s="265" t="s">
        <v>294</v>
      </c>
      <c r="E298" s="266" t="s">
        <v>518</v>
      </c>
      <c r="F298" s="267" t="s">
        <v>519</v>
      </c>
      <c r="G298" s="268" t="s">
        <v>236</v>
      </c>
      <c r="H298" s="269">
        <v>67.32</v>
      </c>
      <c r="I298" s="270"/>
      <c r="J298" s="271">
        <f>ROUND(I298*H298,2)</f>
        <v>0</v>
      </c>
      <c r="K298" s="267" t="s">
        <v>1</v>
      </c>
      <c r="L298" s="272"/>
      <c r="M298" s="273" t="s">
        <v>1</v>
      </c>
      <c r="N298" s="274" t="s">
        <v>41</v>
      </c>
      <c r="O298" s="78"/>
      <c r="P298" s="224">
        <f>O298*H298</f>
        <v>0</v>
      </c>
      <c r="Q298" s="224">
        <v>0</v>
      </c>
      <c r="R298" s="224">
        <f>Q298*H298</f>
        <v>0</v>
      </c>
      <c r="S298" s="224">
        <v>0</v>
      </c>
      <c r="T298" s="225">
        <f>S298*H298</f>
        <v>0</v>
      </c>
      <c r="AR298" s="16" t="s">
        <v>177</v>
      </c>
      <c r="AT298" s="16" t="s">
        <v>294</v>
      </c>
      <c r="AU298" s="16" t="s">
        <v>79</v>
      </c>
      <c r="AY298" s="16" t="s">
        <v>143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6" t="s">
        <v>77</v>
      </c>
      <c r="BK298" s="226">
        <f>ROUND(I298*H298,2)</f>
        <v>0</v>
      </c>
      <c r="BL298" s="16" t="s">
        <v>97</v>
      </c>
      <c r="BM298" s="16" t="s">
        <v>1199</v>
      </c>
    </row>
    <row r="299" spans="2:51" s="12" customFormat="1" ht="12">
      <c r="B299" s="232"/>
      <c r="C299" s="233"/>
      <c r="D299" s="234" t="s">
        <v>209</v>
      </c>
      <c r="E299" s="235" t="s">
        <v>1</v>
      </c>
      <c r="F299" s="236" t="s">
        <v>1200</v>
      </c>
      <c r="G299" s="233"/>
      <c r="H299" s="237">
        <v>67.32000000000001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209</v>
      </c>
      <c r="AU299" s="243" t="s">
        <v>79</v>
      </c>
      <c r="AV299" s="12" t="s">
        <v>79</v>
      </c>
      <c r="AW299" s="12" t="s">
        <v>34</v>
      </c>
      <c r="AX299" s="12" t="s">
        <v>70</v>
      </c>
      <c r="AY299" s="243" t="s">
        <v>143</v>
      </c>
    </row>
    <row r="300" spans="2:51" s="14" customFormat="1" ht="12">
      <c r="B300" s="254"/>
      <c r="C300" s="255"/>
      <c r="D300" s="234" t="s">
        <v>209</v>
      </c>
      <c r="E300" s="256" t="s">
        <v>1</v>
      </c>
      <c r="F300" s="257" t="s">
        <v>216</v>
      </c>
      <c r="G300" s="255"/>
      <c r="H300" s="258">
        <v>67.32000000000001</v>
      </c>
      <c r="I300" s="259"/>
      <c r="J300" s="255"/>
      <c r="K300" s="255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209</v>
      </c>
      <c r="AU300" s="264" t="s">
        <v>79</v>
      </c>
      <c r="AV300" s="14" t="s">
        <v>97</v>
      </c>
      <c r="AW300" s="14" t="s">
        <v>34</v>
      </c>
      <c r="AX300" s="14" t="s">
        <v>77</v>
      </c>
      <c r="AY300" s="264" t="s">
        <v>143</v>
      </c>
    </row>
    <row r="301" spans="2:65" s="1" customFormat="1" ht="16.5" customHeight="1">
      <c r="B301" s="37"/>
      <c r="C301" s="265" t="s">
        <v>517</v>
      </c>
      <c r="D301" s="265" t="s">
        <v>294</v>
      </c>
      <c r="E301" s="266" t="s">
        <v>523</v>
      </c>
      <c r="F301" s="267" t="s">
        <v>524</v>
      </c>
      <c r="G301" s="268" t="s">
        <v>236</v>
      </c>
      <c r="H301" s="269">
        <v>20.4</v>
      </c>
      <c r="I301" s="270"/>
      <c r="J301" s="271">
        <f>ROUND(I301*H301,2)</f>
        <v>0</v>
      </c>
      <c r="K301" s="267" t="s">
        <v>1</v>
      </c>
      <c r="L301" s="272"/>
      <c r="M301" s="273" t="s">
        <v>1</v>
      </c>
      <c r="N301" s="274" t="s">
        <v>41</v>
      </c>
      <c r="O301" s="78"/>
      <c r="P301" s="224">
        <f>O301*H301</f>
        <v>0</v>
      </c>
      <c r="Q301" s="224">
        <v>0</v>
      </c>
      <c r="R301" s="224">
        <f>Q301*H301</f>
        <v>0</v>
      </c>
      <c r="S301" s="224">
        <v>0</v>
      </c>
      <c r="T301" s="225">
        <f>S301*H301</f>
        <v>0</v>
      </c>
      <c r="AR301" s="16" t="s">
        <v>177</v>
      </c>
      <c r="AT301" s="16" t="s">
        <v>294</v>
      </c>
      <c r="AU301" s="16" t="s">
        <v>79</v>
      </c>
      <c r="AY301" s="16" t="s">
        <v>143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6" t="s">
        <v>77</v>
      </c>
      <c r="BK301" s="226">
        <f>ROUND(I301*H301,2)</f>
        <v>0</v>
      </c>
      <c r="BL301" s="16" t="s">
        <v>97</v>
      </c>
      <c r="BM301" s="16" t="s">
        <v>1201</v>
      </c>
    </row>
    <row r="302" spans="2:51" s="12" customFormat="1" ht="12">
      <c r="B302" s="232"/>
      <c r="C302" s="233"/>
      <c r="D302" s="234" t="s">
        <v>209</v>
      </c>
      <c r="E302" s="235" t="s">
        <v>1</v>
      </c>
      <c r="F302" s="236" t="s">
        <v>1202</v>
      </c>
      <c r="G302" s="233"/>
      <c r="H302" s="237">
        <v>20.4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209</v>
      </c>
      <c r="AU302" s="243" t="s">
        <v>79</v>
      </c>
      <c r="AV302" s="12" t="s">
        <v>79</v>
      </c>
      <c r="AW302" s="12" t="s">
        <v>34</v>
      </c>
      <c r="AX302" s="12" t="s">
        <v>70</v>
      </c>
      <c r="AY302" s="243" t="s">
        <v>143</v>
      </c>
    </row>
    <row r="303" spans="2:51" s="14" customFormat="1" ht="12">
      <c r="B303" s="254"/>
      <c r="C303" s="255"/>
      <c r="D303" s="234" t="s">
        <v>209</v>
      </c>
      <c r="E303" s="256" t="s">
        <v>1</v>
      </c>
      <c r="F303" s="257" t="s">
        <v>216</v>
      </c>
      <c r="G303" s="255"/>
      <c r="H303" s="258">
        <v>20.4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AT303" s="264" t="s">
        <v>209</v>
      </c>
      <c r="AU303" s="264" t="s">
        <v>79</v>
      </c>
      <c r="AV303" s="14" t="s">
        <v>97</v>
      </c>
      <c r="AW303" s="14" t="s">
        <v>34</v>
      </c>
      <c r="AX303" s="14" t="s">
        <v>77</v>
      </c>
      <c r="AY303" s="264" t="s">
        <v>143</v>
      </c>
    </row>
    <row r="304" spans="2:65" s="1" customFormat="1" ht="16.5" customHeight="1">
      <c r="B304" s="37"/>
      <c r="C304" s="215" t="s">
        <v>522</v>
      </c>
      <c r="D304" s="215" t="s">
        <v>147</v>
      </c>
      <c r="E304" s="216" t="s">
        <v>528</v>
      </c>
      <c r="F304" s="217" t="s">
        <v>529</v>
      </c>
      <c r="G304" s="218" t="s">
        <v>236</v>
      </c>
      <c r="H304" s="219">
        <v>845</v>
      </c>
      <c r="I304" s="220"/>
      <c r="J304" s="221">
        <f>ROUND(I304*H304,2)</f>
        <v>0</v>
      </c>
      <c r="K304" s="217" t="s">
        <v>1</v>
      </c>
      <c r="L304" s="42"/>
      <c r="M304" s="222" t="s">
        <v>1</v>
      </c>
      <c r="N304" s="223" t="s">
        <v>41</v>
      </c>
      <c r="O304" s="78"/>
      <c r="P304" s="224">
        <f>O304*H304</f>
        <v>0</v>
      </c>
      <c r="Q304" s="224">
        <v>0.100946</v>
      </c>
      <c r="R304" s="224">
        <f>Q304*H304</f>
        <v>85.29937</v>
      </c>
      <c r="S304" s="224">
        <v>0</v>
      </c>
      <c r="T304" s="225">
        <f>S304*H304</f>
        <v>0</v>
      </c>
      <c r="AR304" s="16" t="s">
        <v>97</v>
      </c>
      <c r="AT304" s="16" t="s">
        <v>147</v>
      </c>
      <c r="AU304" s="16" t="s">
        <v>79</v>
      </c>
      <c r="AY304" s="16" t="s">
        <v>143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6" t="s">
        <v>77</v>
      </c>
      <c r="BK304" s="226">
        <f>ROUND(I304*H304,2)</f>
        <v>0</v>
      </c>
      <c r="BL304" s="16" t="s">
        <v>97</v>
      </c>
      <c r="BM304" s="16" t="s">
        <v>1203</v>
      </c>
    </row>
    <row r="305" spans="2:65" s="1" customFormat="1" ht="16.5" customHeight="1">
      <c r="B305" s="37"/>
      <c r="C305" s="265" t="s">
        <v>527</v>
      </c>
      <c r="D305" s="265" t="s">
        <v>294</v>
      </c>
      <c r="E305" s="266" t="s">
        <v>532</v>
      </c>
      <c r="F305" s="267" t="s">
        <v>533</v>
      </c>
      <c r="G305" s="268" t="s">
        <v>236</v>
      </c>
      <c r="H305" s="269">
        <v>861.9</v>
      </c>
      <c r="I305" s="270"/>
      <c r="J305" s="271">
        <f>ROUND(I305*H305,2)</f>
        <v>0</v>
      </c>
      <c r="K305" s="267" t="s">
        <v>1</v>
      </c>
      <c r="L305" s="272"/>
      <c r="M305" s="273" t="s">
        <v>1</v>
      </c>
      <c r="N305" s="274" t="s">
        <v>41</v>
      </c>
      <c r="O305" s="78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AR305" s="16" t="s">
        <v>177</v>
      </c>
      <c r="AT305" s="16" t="s">
        <v>294</v>
      </c>
      <c r="AU305" s="16" t="s">
        <v>79</v>
      </c>
      <c r="AY305" s="16" t="s">
        <v>143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6" t="s">
        <v>77</v>
      </c>
      <c r="BK305" s="226">
        <f>ROUND(I305*H305,2)</f>
        <v>0</v>
      </c>
      <c r="BL305" s="16" t="s">
        <v>97</v>
      </c>
      <c r="BM305" s="16" t="s">
        <v>1204</v>
      </c>
    </row>
    <row r="306" spans="2:51" s="12" customFormat="1" ht="12">
      <c r="B306" s="232"/>
      <c r="C306" s="233"/>
      <c r="D306" s="234" t="s">
        <v>209</v>
      </c>
      <c r="E306" s="235" t="s">
        <v>1</v>
      </c>
      <c r="F306" s="236" t="s">
        <v>1205</v>
      </c>
      <c r="G306" s="233"/>
      <c r="H306" s="237">
        <v>861.9</v>
      </c>
      <c r="I306" s="238"/>
      <c r="J306" s="233"/>
      <c r="K306" s="233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209</v>
      </c>
      <c r="AU306" s="243" t="s">
        <v>79</v>
      </c>
      <c r="AV306" s="12" t="s">
        <v>79</v>
      </c>
      <c r="AW306" s="12" t="s">
        <v>34</v>
      </c>
      <c r="AX306" s="12" t="s">
        <v>70</v>
      </c>
      <c r="AY306" s="243" t="s">
        <v>143</v>
      </c>
    </row>
    <row r="307" spans="2:51" s="14" customFormat="1" ht="12">
      <c r="B307" s="254"/>
      <c r="C307" s="255"/>
      <c r="D307" s="234" t="s">
        <v>209</v>
      </c>
      <c r="E307" s="256" t="s">
        <v>1</v>
      </c>
      <c r="F307" s="257" t="s">
        <v>216</v>
      </c>
      <c r="G307" s="255"/>
      <c r="H307" s="258">
        <v>861.9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AT307" s="264" t="s">
        <v>209</v>
      </c>
      <c r="AU307" s="264" t="s">
        <v>79</v>
      </c>
      <c r="AV307" s="14" t="s">
        <v>97</v>
      </c>
      <c r="AW307" s="14" t="s">
        <v>34</v>
      </c>
      <c r="AX307" s="14" t="s">
        <v>77</v>
      </c>
      <c r="AY307" s="264" t="s">
        <v>143</v>
      </c>
    </row>
    <row r="308" spans="2:65" s="1" customFormat="1" ht="16.5" customHeight="1">
      <c r="B308" s="37"/>
      <c r="C308" s="215" t="s">
        <v>531</v>
      </c>
      <c r="D308" s="215" t="s">
        <v>147</v>
      </c>
      <c r="E308" s="216" t="s">
        <v>537</v>
      </c>
      <c r="F308" s="217" t="s">
        <v>538</v>
      </c>
      <c r="G308" s="218" t="s">
        <v>236</v>
      </c>
      <c r="H308" s="219">
        <v>26.65</v>
      </c>
      <c r="I308" s="220"/>
      <c r="J308" s="221">
        <f>ROUND(I308*H308,2)</f>
        <v>0</v>
      </c>
      <c r="K308" s="217" t="s">
        <v>1</v>
      </c>
      <c r="L308" s="42"/>
      <c r="M308" s="222" t="s">
        <v>1</v>
      </c>
      <c r="N308" s="223" t="s">
        <v>41</v>
      </c>
      <c r="O308" s="78"/>
      <c r="P308" s="224">
        <f>O308*H308</f>
        <v>0</v>
      </c>
      <c r="Q308" s="224">
        <v>5.56E-05</v>
      </c>
      <c r="R308" s="224">
        <f>Q308*H308</f>
        <v>0.00148174</v>
      </c>
      <c r="S308" s="224">
        <v>0</v>
      </c>
      <c r="T308" s="225">
        <f>S308*H308</f>
        <v>0</v>
      </c>
      <c r="AR308" s="16" t="s">
        <v>97</v>
      </c>
      <c r="AT308" s="16" t="s">
        <v>147</v>
      </c>
      <c r="AU308" s="16" t="s">
        <v>79</v>
      </c>
      <c r="AY308" s="16" t="s">
        <v>143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6" t="s">
        <v>77</v>
      </c>
      <c r="BK308" s="226">
        <f>ROUND(I308*H308,2)</f>
        <v>0</v>
      </c>
      <c r="BL308" s="16" t="s">
        <v>97</v>
      </c>
      <c r="BM308" s="16" t="s">
        <v>1206</v>
      </c>
    </row>
    <row r="309" spans="2:65" s="1" customFormat="1" ht="16.5" customHeight="1">
      <c r="B309" s="37"/>
      <c r="C309" s="215" t="s">
        <v>536</v>
      </c>
      <c r="D309" s="215" t="s">
        <v>147</v>
      </c>
      <c r="E309" s="216" t="s">
        <v>541</v>
      </c>
      <c r="F309" s="217" t="s">
        <v>542</v>
      </c>
      <c r="G309" s="218" t="s">
        <v>206</v>
      </c>
      <c r="H309" s="219">
        <v>14</v>
      </c>
      <c r="I309" s="220"/>
      <c r="J309" s="221">
        <f>ROUND(I309*H309,2)</f>
        <v>0</v>
      </c>
      <c r="K309" s="217" t="s">
        <v>1</v>
      </c>
      <c r="L309" s="42"/>
      <c r="M309" s="222" t="s">
        <v>1</v>
      </c>
      <c r="N309" s="223" t="s">
        <v>41</v>
      </c>
      <c r="O309" s="78"/>
      <c r="P309" s="224">
        <f>O309*H309</f>
        <v>0</v>
      </c>
      <c r="Q309" s="224">
        <v>0.001868</v>
      </c>
      <c r="R309" s="224">
        <f>Q309*H309</f>
        <v>0.026152</v>
      </c>
      <c r="S309" s="224">
        <v>0</v>
      </c>
      <c r="T309" s="225">
        <f>S309*H309</f>
        <v>0</v>
      </c>
      <c r="AR309" s="16" t="s">
        <v>97</v>
      </c>
      <c r="AT309" s="16" t="s">
        <v>147</v>
      </c>
      <c r="AU309" s="16" t="s">
        <v>79</v>
      </c>
      <c r="AY309" s="16" t="s">
        <v>143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6" t="s">
        <v>77</v>
      </c>
      <c r="BK309" s="226">
        <f>ROUND(I309*H309,2)</f>
        <v>0</v>
      </c>
      <c r="BL309" s="16" t="s">
        <v>97</v>
      </c>
      <c r="BM309" s="16" t="s">
        <v>1207</v>
      </c>
    </row>
    <row r="310" spans="2:51" s="12" customFormat="1" ht="12">
      <c r="B310" s="232"/>
      <c r="C310" s="233"/>
      <c r="D310" s="234" t="s">
        <v>209</v>
      </c>
      <c r="E310" s="235" t="s">
        <v>1</v>
      </c>
      <c r="F310" s="236" t="s">
        <v>1168</v>
      </c>
      <c r="G310" s="233"/>
      <c r="H310" s="237">
        <v>14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209</v>
      </c>
      <c r="AU310" s="243" t="s">
        <v>79</v>
      </c>
      <c r="AV310" s="12" t="s">
        <v>79</v>
      </c>
      <c r="AW310" s="12" t="s">
        <v>34</v>
      </c>
      <c r="AX310" s="12" t="s">
        <v>70</v>
      </c>
      <c r="AY310" s="243" t="s">
        <v>143</v>
      </c>
    </row>
    <row r="311" spans="2:51" s="14" customFormat="1" ht="12">
      <c r="B311" s="254"/>
      <c r="C311" s="255"/>
      <c r="D311" s="234" t="s">
        <v>209</v>
      </c>
      <c r="E311" s="256" t="s">
        <v>1</v>
      </c>
      <c r="F311" s="257" t="s">
        <v>216</v>
      </c>
      <c r="G311" s="255"/>
      <c r="H311" s="258">
        <v>14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AT311" s="264" t="s">
        <v>209</v>
      </c>
      <c r="AU311" s="264" t="s">
        <v>79</v>
      </c>
      <c r="AV311" s="14" t="s">
        <v>97</v>
      </c>
      <c r="AW311" s="14" t="s">
        <v>34</v>
      </c>
      <c r="AX311" s="14" t="s">
        <v>77</v>
      </c>
      <c r="AY311" s="264" t="s">
        <v>143</v>
      </c>
    </row>
    <row r="312" spans="2:65" s="1" customFormat="1" ht="16.5" customHeight="1">
      <c r="B312" s="37"/>
      <c r="C312" s="215" t="s">
        <v>540</v>
      </c>
      <c r="D312" s="215" t="s">
        <v>147</v>
      </c>
      <c r="E312" s="216" t="s">
        <v>545</v>
      </c>
      <c r="F312" s="217" t="s">
        <v>546</v>
      </c>
      <c r="G312" s="218" t="s">
        <v>236</v>
      </c>
      <c r="H312" s="219">
        <v>26.65</v>
      </c>
      <c r="I312" s="220"/>
      <c r="J312" s="221">
        <f>ROUND(I312*H312,2)</f>
        <v>0</v>
      </c>
      <c r="K312" s="217" t="s">
        <v>1</v>
      </c>
      <c r="L312" s="42"/>
      <c r="M312" s="222" t="s">
        <v>1</v>
      </c>
      <c r="N312" s="223" t="s">
        <v>41</v>
      </c>
      <c r="O312" s="78"/>
      <c r="P312" s="224">
        <f>O312*H312</f>
        <v>0</v>
      </c>
      <c r="Q312" s="224">
        <v>1.645E-06</v>
      </c>
      <c r="R312" s="224">
        <f>Q312*H312</f>
        <v>4.3839249999999995E-05</v>
      </c>
      <c r="S312" s="224">
        <v>0</v>
      </c>
      <c r="T312" s="225">
        <f>S312*H312</f>
        <v>0</v>
      </c>
      <c r="AR312" s="16" t="s">
        <v>97</v>
      </c>
      <c r="AT312" s="16" t="s">
        <v>147</v>
      </c>
      <c r="AU312" s="16" t="s">
        <v>79</v>
      </c>
      <c r="AY312" s="16" t="s">
        <v>143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6" t="s">
        <v>77</v>
      </c>
      <c r="BK312" s="226">
        <f>ROUND(I312*H312,2)</f>
        <v>0</v>
      </c>
      <c r="BL312" s="16" t="s">
        <v>97</v>
      </c>
      <c r="BM312" s="16" t="s">
        <v>1208</v>
      </c>
    </row>
    <row r="313" spans="2:63" s="11" customFormat="1" ht="22.8" customHeight="1">
      <c r="B313" s="199"/>
      <c r="C313" s="200"/>
      <c r="D313" s="201" t="s">
        <v>69</v>
      </c>
      <c r="E313" s="213" t="s">
        <v>548</v>
      </c>
      <c r="F313" s="213" t="s">
        <v>549</v>
      </c>
      <c r="G313" s="200"/>
      <c r="H313" s="200"/>
      <c r="I313" s="203"/>
      <c r="J313" s="214">
        <f>BK313</f>
        <v>0</v>
      </c>
      <c r="K313" s="200"/>
      <c r="L313" s="205"/>
      <c r="M313" s="206"/>
      <c r="N313" s="207"/>
      <c r="O313" s="207"/>
      <c r="P313" s="208">
        <f>SUM(P314:P320)</f>
        <v>0</v>
      </c>
      <c r="Q313" s="207"/>
      <c r="R313" s="208">
        <f>SUM(R314:R320)</f>
        <v>0</v>
      </c>
      <c r="S313" s="207"/>
      <c r="T313" s="209">
        <f>SUM(T314:T320)</f>
        <v>0</v>
      </c>
      <c r="AR313" s="210" t="s">
        <v>77</v>
      </c>
      <c r="AT313" s="211" t="s">
        <v>69</v>
      </c>
      <c r="AU313" s="211" t="s">
        <v>77</v>
      </c>
      <c r="AY313" s="210" t="s">
        <v>143</v>
      </c>
      <c r="BK313" s="212">
        <f>SUM(BK314:BK320)</f>
        <v>0</v>
      </c>
    </row>
    <row r="314" spans="2:65" s="1" customFormat="1" ht="16.5" customHeight="1">
      <c r="B314" s="37"/>
      <c r="C314" s="215" t="s">
        <v>544</v>
      </c>
      <c r="D314" s="215" t="s">
        <v>147</v>
      </c>
      <c r="E314" s="216" t="s">
        <v>551</v>
      </c>
      <c r="F314" s="217" t="s">
        <v>552</v>
      </c>
      <c r="G314" s="218" t="s">
        <v>285</v>
      </c>
      <c r="H314" s="219">
        <v>1850.002</v>
      </c>
      <c r="I314" s="220"/>
      <c r="J314" s="221">
        <f>ROUND(I314*H314,2)</f>
        <v>0</v>
      </c>
      <c r="K314" s="217" t="s">
        <v>1</v>
      </c>
      <c r="L314" s="42"/>
      <c r="M314" s="222" t="s">
        <v>1</v>
      </c>
      <c r="N314" s="223" t="s">
        <v>41</v>
      </c>
      <c r="O314" s="78"/>
      <c r="P314" s="224">
        <f>O314*H314</f>
        <v>0</v>
      </c>
      <c r="Q314" s="224">
        <v>0</v>
      </c>
      <c r="R314" s="224">
        <f>Q314*H314</f>
        <v>0</v>
      </c>
      <c r="S314" s="224">
        <v>0</v>
      </c>
      <c r="T314" s="225">
        <f>S314*H314</f>
        <v>0</v>
      </c>
      <c r="AR314" s="16" t="s">
        <v>97</v>
      </c>
      <c r="AT314" s="16" t="s">
        <v>147</v>
      </c>
      <c r="AU314" s="16" t="s">
        <v>79</v>
      </c>
      <c r="AY314" s="16" t="s">
        <v>143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6" t="s">
        <v>77</v>
      </c>
      <c r="BK314" s="226">
        <f>ROUND(I314*H314,2)</f>
        <v>0</v>
      </c>
      <c r="BL314" s="16" t="s">
        <v>97</v>
      </c>
      <c r="BM314" s="16" t="s">
        <v>1209</v>
      </c>
    </row>
    <row r="315" spans="2:65" s="1" customFormat="1" ht="16.5" customHeight="1">
      <c r="B315" s="37"/>
      <c r="C315" s="215" t="s">
        <v>550</v>
      </c>
      <c r="D315" s="215" t="s">
        <v>147</v>
      </c>
      <c r="E315" s="216" t="s">
        <v>555</v>
      </c>
      <c r="F315" s="217" t="s">
        <v>556</v>
      </c>
      <c r="G315" s="218" t="s">
        <v>285</v>
      </c>
      <c r="H315" s="219">
        <v>53650.058</v>
      </c>
      <c r="I315" s="220"/>
      <c r="J315" s="221">
        <f>ROUND(I315*H315,2)</f>
        <v>0</v>
      </c>
      <c r="K315" s="217" t="s">
        <v>1</v>
      </c>
      <c r="L315" s="42"/>
      <c r="M315" s="222" t="s">
        <v>1</v>
      </c>
      <c r="N315" s="223" t="s">
        <v>41</v>
      </c>
      <c r="O315" s="78"/>
      <c r="P315" s="224">
        <f>O315*H315</f>
        <v>0</v>
      </c>
      <c r="Q315" s="224">
        <v>0</v>
      </c>
      <c r="R315" s="224">
        <f>Q315*H315</f>
        <v>0</v>
      </c>
      <c r="S315" s="224">
        <v>0</v>
      </c>
      <c r="T315" s="225">
        <f>S315*H315</f>
        <v>0</v>
      </c>
      <c r="AR315" s="16" t="s">
        <v>97</v>
      </c>
      <c r="AT315" s="16" t="s">
        <v>147</v>
      </c>
      <c r="AU315" s="16" t="s">
        <v>79</v>
      </c>
      <c r="AY315" s="16" t="s">
        <v>143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6" t="s">
        <v>77</v>
      </c>
      <c r="BK315" s="226">
        <f>ROUND(I315*H315,2)</f>
        <v>0</v>
      </c>
      <c r="BL315" s="16" t="s">
        <v>97</v>
      </c>
      <c r="BM315" s="16" t="s">
        <v>1210</v>
      </c>
    </row>
    <row r="316" spans="2:51" s="12" customFormat="1" ht="12">
      <c r="B316" s="232"/>
      <c r="C316" s="233"/>
      <c r="D316" s="234" t="s">
        <v>209</v>
      </c>
      <c r="E316" s="235" t="s">
        <v>1</v>
      </c>
      <c r="F316" s="236" t="s">
        <v>1211</v>
      </c>
      <c r="G316" s="233"/>
      <c r="H316" s="237">
        <v>53650.058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209</v>
      </c>
      <c r="AU316" s="243" t="s">
        <v>79</v>
      </c>
      <c r="AV316" s="12" t="s">
        <v>79</v>
      </c>
      <c r="AW316" s="12" t="s">
        <v>34</v>
      </c>
      <c r="AX316" s="12" t="s">
        <v>70</v>
      </c>
      <c r="AY316" s="243" t="s">
        <v>143</v>
      </c>
    </row>
    <row r="317" spans="2:51" s="14" customFormat="1" ht="12">
      <c r="B317" s="254"/>
      <c r="C317" s="255"/>
      <c r="D317" s="234" t="s">
        <v>209</v>
      </c>
      <c r="E317" s="256" t="s">
        <v>1</v>
      </c>
      <c r="F317" s="257" t="s">
        <v>216</v>
      </c>
      <c r="G317" s="255"/>
      <c r="H317" s="258">
        <v>53650.058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AT317" s="264" t="s">
        <v>209</v>
      </c>
      <c r="AU317" s="264" t="s">
        <v>79</v>
      </c>
      <c r="AV317" s="14" t="s">
        <v>97</v>
      </c>
      <c r="AW317" s="14" t="s">
        <v>34</v>
      </c>
      <c r="AX317" s="14" t="s">
        <v>77</v>
      </c>
      <c r="AY317" s="264" t="s">
        <v>143</v>
      </c>
    </row>
    <row r="318" spans="2:65" s="1" customFormat="1" ht="16.5" customHeight="1">
      <c r="B318" s="37"/>
      <c r="C318" s="215" t="s">
        <v>554</v>
      </c>
      <c r="D318" s="215" t="s">
        <v>147</v>
      </c>
      <c r="E318" s="216" t="s">
        <v>560</v>
      </c>
      <c r="F318" s="217" t="s">
        <v>561</v>
      </c>
      <c r="G318" s="218" t="s">
        <v>285</v>
      </c>
      <c r="H318" s="219">
        <v>234.65</v>
      </c>
      <c r="I318" s="220"/>
      <c r="J318" s="221">
        <f>ROUND(I318*H318,2)</f>
        <v>0</v>
      </c>
      <c r="K318" s="217" t="s">
        <v>1</v>
      </c>
      <c r="L318" s="42"/>
      <c r="M318" s="222" t="s">
        <v>1</v>
      </c>
      <c r="N318" s="223" t="s">
        <v>41</v>
      </c>
      <c r="O318" s="78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AR318" s="16" t="s">
        <v>97</v>
      </c>
      <c r="AT318" s="16" t="s">
        <v>147</v>
      </c>
      <c r="AU318" s="16" t="s">
        <v>79</v>
      </c>
      <c r="AY318" s="16" t="s">
        <v>143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6" t="s">
        <v>77</v>
      </c>
      <c r="BK318" s="226">
        <f>ROUND(I318*H318,2)</f>
        <v>0</v>
      </c>
      <c r="BL318" s="16" t="s">
        <v>97</v>
      </c>
      <c r="BM318" s="16" t="s">
        <v>1212</v>
      </c>
    </row>
    <row r="319" spans="2:65" s="1" customFormat="1" ht="16.5" customHeight="1">
      <c r="B319" s="37"/>
      <c r="C319" s="215" t="s">
        <v>559</v>
      </c>
      <c r="D319" s="215" t="s">
        <v>147</v>
      </c>
      <c r="E319" s="216" t="s">
        <v>564</v>
      </c>
      <c r="F319" s="217" t="s">
        <v>565</v>
      </c>
      <c r="G319" s="218" t="s">
        <v>285</v>
      </c>
      <c r="H319" s="219">
        <v>592.532</v>
      </c>
      <c r="I319" s="220"/>
      <c r="J319" s="221">
        <f>ROUND(I319*H319,2)</f>
        <v>0</v>
      </c>
      <c r="K319" s="217" t="s">
        <v>1</v>
      </c>
      <c r="L319" s="42"/>
      <c r="M319" s="222" t="s">
        <v>1</v>
      </c>
      <c r="N319" s="223" t="s">
        <v>41</v>
      </c>
      <c r="O319" s="78"/>
      <c r="P319" s="224">
        <f>O319*H319</f>
        <v>0</v>
      </c>
      <c r="Q319" s="224">
        <v>0</v>
      </c>
      <c r="R319" s="224">
        <f>Q319*H319</f>
        <v>0</v>
      </c>
      <c r="S319" s="224">
        <v>0</v>
      </c>
      <c r="T319" s="225">
        <f>S319*H319</f>
        <v>0</v>
      </c>
      <c r="AR319" s="16" t="s">
        <v>97</v>
      </c>
      <c r="AT319" s="16" t="s">
        <v>147</v>
      </c>
      <c r="AU319" s="16" t="s">
        <v>79</v>
      </c>
      <c r="AY319" s="16" t="s">
        <v>143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6" t="s">
        <v>77</v>
      </c>
      <c r="BK319" s="226">
        <f>ROUND(I319*H319,2)</f>
        <v>0</v>
      </c>
      <c r="BL319" s="16" t="s">
        <v>97</v>
      </c>
      <c r="BM319" s="16" t="s">
        <v>1213</v>
      </c>
    </row>
    <row r="320" spans="2:65" s="1" customFormat="1" ht="16.5" customHeight="1">
      <c r="B320" s="37"/>
      <c r="C320" s="215" t="s">
        <v>563</v>
      </c>
      <c r="D320" s="215" t="s">
        <v>147</v>
      </c>
      <c r="E320" s="216" t="s">
        <v>568</v>
      </c>
      <c r="F320" s="217" t="s">
        <v>569</v>
      </c>
      <c r="G320" s="218" t="s">
        <v>285</v>
      </c>
      <c r="H320" s="219">
        <v>1022.82</v>
      </c>
      <c r="I320" s="220"/>
      <c r="J320" s="221">
        <f>ROUND(I320*H320,2)</f>
        <v>0</v>
      </c>
      <c r="K320" s="217" t="s">
        <v>1</v>
      </c>
      <c r="L320" s="42"/>
      <c r="M320" s="222" t="s">
        <v>1</v>
      </c>
      <c r="N320" s="223" t="s">
        <v>41</v>
      </c>
      <c r="O320" s="78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AR320" s="16" t="s">
        <v>97</v>
      </c>
      <c r="AT320" s="16" t="s">
        <v>147</v>
      </c>
      <c r="AU320" s="16" t="s">
        <v>79</v>
      </c>
      <c r="AY320" s="16" t="s">
        <v>143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6" t="s">
        <v>77</v>
      </c>
      <c r="BK320" s="226">
        <f>ROUND(I320*H320,2)</f>
        <v>0</v>
      </c>
      <c r="BL320" s="16" t="s">
        <v>97</v>
      </c>
      <c r="BM320" s="16" t="s">
        <v>1214</v>
      </c>
    </row>
    <row r="321" spans="2:63" s="11" customFormat="1" ht="22.8" customHeight="1">
      <c r="B321" s="199"/>
      <c r="C321" s="200"/>
      <c r="D321" s="201" t="s">
        <v>69</v>
      </c>
      <c r="E321" s="213" t="s">
        <v>571</v>
      </c>
      <c r="F321" s="213" t="s">
        <v>572</v>
      </c>
      <c r="G321" s="200"/>
      <c r="H321" s="200"/>
      <c r="I321" s="203"/>
      <c r="J321" s="214">
        <f>BK321</f>
        <v>0</v>
      </c>
      <c r="K321" s="200"/>
      <c r="L321" s="205"/>
      <c r="M321" s="206"/>
      <c r="N321" s="207"/>
      <c r="O321" s="207"/>
      <c r="P321" s="208">
        <f>P322</f>
        <v>0</v>
      </c>
      <c r="Q321" s="207"/>
      <c r="R321" s="208">
        <f>R322</f>
        <v>0</v>
      </c>
      <c r="S321" s="207"/>
      <c r="T321" s="209">
        <f>T322</f>
        <v>0</v>
      </c>
      <c r="AR321" s="210" t="s">
        <v>77</v>
      </c>
      <c r="AT321" s="211" t="s">
        <v>69</v>
      </c>
      <c r="AU321" s="211" t="s">
        <v>77</v>
      </c>
      <c r="AY321" s="210" t="s">
        <v>143</v>
      </c>
      <c r="BK321" s="212">
        <f>BK322</f>
        <v>0</v>
      </c>
    </row>
    <row r="322" spans="2:65" s="1" customFormat="1" ht="16.5" customHeight="1">
      <c r="B322" s="37"/>
      <c r="C322" s="215" t="s">
        <v>567</v>
      </c>
      <c r="D322" s="215" t="s">
        <v>147</v>
      </c>
      <c r="E322" s="216" t="s">
        <v>574</v>
      </c>
      <c r="F322" s="217" t="s">
        <v>575</v>
      </c>
      <c r="G322" s="218" t="s">
        <v>285</v>
      </c>
      <c r="H322" s="219">
        <v>1944.31</v>
      </c>
      <c r="I322" s="220"/>
      <c r="J322" s="221">
        <f>ROUND(I322*H322,2)</f>
        <v>0</v>
      </c>
      <c r="K322" s="217" t="s">
        <v>1</v>
      </c>
      <c r="L322" s="42"/>
      <c r="M322" s="222" t="s">
        <v>1</v>
      </c>
      <c r="N322" s="223" t="s">
        <v>41</v>
      </c>
      <c r="O322" s="78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AR322" s="16" t="s">
        <v>97</v>
      </c>
      <c r="AT322" s="16" t="s">
        <v>147</v>
      </c>
      <c r="AU322" s="16" t="s">
        <v>79</v>
      </c>
      <c r="AY322" s="16" t="s">
        <v>143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6" t="s">
        <v>77</v>
      </c>
      <c r="BK322" s="226">
        <f>ROUND(I322*H322,2)</f>
        <v>0</v>
      </c>
      <c r="BL322" s="16" t="s">
        <v>97</v>
      </c>
      <c r="BM322" s="16" t="s">
        <v>1215</v>
      </c>
    </row>
    <row r="323" spans="2:63" s="11" customFormat="1" ht="25.9" customHeight="1">
      <c r="B323" s="199"/>
      <c r="C323" s="200"/>
      <c r="D323" s="201" t="s">
        <v>69</v>
      </c>
      <c r="E323" s="202" t="s">
        <v>577</v>
      </c>
      <c r="F323" s="202" t="s">
        <v>578</v>
      </c>
      <c r="G323" s="200"/>
      <c r="H323" s="200"/>
      <c r="I323" s="203"/>
      <c r="J323" s="204">
        <f>BK323</f>
        <v>0</v>
      </c>
      <c r="K323" s="200"/>
      <c r="L323" s="205"/>
      <c r="M323" s="206"/>
      <c r="N323" s="207"/>
      <c r="O323" s="207"/>
      <c r="P323" s="208">
        <f>P324</f>
        <v>0</v>
      </c>
      <c r="Q323" s="207"/>
      <c r="R323" s="208">
        <f>R324</f>
        <v>0.922875</v>
      </c>
      <c r="S323" s="207"/>
      <c r="T323" s="209">
        <f>T324</f>
        <v>0</v>
      </c>
      <c r="AR323" s="210" t="s">
        <v>79</v>
      </c>
      <c r="AT323" s="211" t="s">
        <v>69</v>
      </c>
      <c r="AU323" s="211" t="s">
        <v>70</v>
      </c>
      <c r="AY323" s="210" t="s">
        <v>143</v>
      </c>
      <c r="BK323" s="212">
        <f>BK324</f>
        <v>0</v>
      </c>
    </row>
    <row r="324" spans="2:63" s="11" customFormat="1" ht="22.8" customHeight="1">
      <c r="B324" s="199"/>
      <c r="C324" s="200"/>
      <c r="D324" s="201" t="s">
        <v>69</v>
      </c>
      <c r="E324" s="213" t="s">
        <v>579</v>
      </c>
      <c r="F324" s="213" t="s">
        <v>580</v>
      </c>
      <c r="G324" s="200"/>
      <c r="H324" s="200"/>
      <c r="I324" s="203"/>
      <c r="J324" s="214">
        <f>BK324</f>
        <v>0</v>
      </c>
      <c r="K324" s="200"/>
      <c r="L324" s="205"/>
      <c r="M324" s="206"/>
      <c r="N324" s="207"/>
      <c r="O324" s="207"/>
      <c r="P324" s="208">
        <f>SUM(P325:P331)</f>
        <v>0</v>
      </c>
      <c r="Q324" s="207"/>
      <c r="R324" s="208">
        <f>SUM(R325:R331)</f>
        <v>0.922875</v>
      </c>
      <c r="S324" s="207"/>
      <c r="T324" s="209">
        <f>SUM(T325:T331)</f>
        <v>0</v>
      </c>
      <c r="AR324" s="210" t="s">
        <v>79</v>
      </c>
      <c r="AT324" s="211" t="s">
        <v>69</v>
      </c>
      <c r="AU324" s="211" t="s">
        <v>77</v>
      </c>
      <c r="AY324" s="210" t="s">
        <v>143</v>
      </c>
      <c r="BK324" s="212">
        <f>SUM(BK325:BK331)</f>
        <v>0</v>
      </c>
    </row>
    <row r="325" spans="2:65" s="1" customFormat="1" ht="16.5" customHeight="1">
      <c r="B325" s="37"/>
      <c r="C325" s="215" t="s">
        <v>573</v>
      </c>
      <c r="D325" s="215" t="s">
        <v>147</v>
      </c>
      <c r="E325" s="216" t="s">
        <v>582</v>
      </c>
      <c r="F325" s="217" t="s">
        <v>583</v>
      </c>
      <c r="G325" s="218" t="s">
        <v>206</v>
      </c>
      <c r="H325" s="219">
        <v>1605</v>
      </c>
      <c r="I325" s="220"/>
      <c r="J325" s="221">
        <f>ROUND(I325*H325,2)</f>
        <v>0</v>
      </c>
      <c r="K325" s="217" t="s">
        <v>381</v>
      </c>
      <c r="L325" s="42"/>
      <c r="M325" s="222" t="s">
        <v>1</v>
      </c>
      <c r="N325" s="223" t="s">
        <v>41</v>
      </c>
      <c r="O325" s="78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AR325" s="16" t="s">
        <v>274</v>
      </c>
      <c r="AT325" s="16" t="s">
        <v>147</v>
      </c>
      <c r="AU325" s="16" t="s">
        <v>79</v>
      </c>
      <c r="AY325" s="16" t="s">
        <v>143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6" t="s">
        <v>77</v>
      </c>
      <c r="BK325" s="226">
        <f>ROUND(I325*H325,2)</f>
        <v>0</v>
      </c>
      <c r="BL325" s="16" t="s">
        <v>274</v>
      </c>
      <c r="BM325" s="16" t="s">
        <v>1216</v>
      </c>
    </row>
    <row r="326" spans="2:51" s="12" customFormat="1" ht="12">
      <c r="B326" s="232"/>
      <c r="C326" s="233"/>
      <c r="D326" s="234" t="s">
        <v>209</v>
      </c>
      <c r="E326" s="235" t="s">
        <v>1</v>
      </c>
      <c r="F326" s="236" t="s">
        <v>1155</v>
      </c>
      <c r="G326" s="233"/>
      <c r="H326" s="237">
        <v>548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209</v>
      </c>
      <c r="AU326" s="243" t="s">
        <v>79</v>
      </c>
      <c r="AV326" s="12" t="s">
        <v>79</v>
      </c>
      <c r="AW326" s="12" t="s">
        <v>34</v>
      </c>
      <c r="AX326" s="12" t="s">
        <v>70</v>
      </c>
      <c r="AY326" s="243" t="s">
        <v>143</v>
      </c>
    </row>
    <row r="327" spans="2:51" s="12" customFormat="1" ht="12">
      <c r="B327" s="232"/>
      <c r="C327" s="233"/>
      <c r="D327" s="234" t="s">
        <v>209</v>
      </c>
      <c r="E327" s="235" t="s">
        <v>1</v>
      </c>
      <c r="F327" s="236" t="s">
        <v>1156</v>
      </c>
      <c r="G327" s="233"/>
      <c r="H327" s="237">
        <v>1002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209</v>
      </c>
      <c r="AU327" s="243" t="s">
        <v>79</v>
      </c>
      <c r="AV327" s="12" t="s">
        <v>79</v>
      </c>
      <c r="AW327" s="12" t="s">
        <v>34</v>
      </c>
      <c r="AX327" s="12" t="s">
        <v>70</v>
      </c>
      <c r="AY327" s="243" t="s">
        <v>143</v>
      </c>
    </row>
    <row r="328" spans="2:51" s="12" customFormat="1" ht="12">
      <c r="B328" s="232"/>
      <c r="C328" s="233"/>
      <c r="D328" s="234" t="s">
        <v>209</v>
      </c>
      <c r="E328" s="235" t="s">
        <v>1</v>
      </c>
      <c r="F328" s="236" t="s">
        <v>1157</v>
      </c>
      <c r="G328" s="233"/>
      <c r="H328" s="237">
        <v>55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209</v>
      </c>
      <c r="AU328" s="243" t="s">
        <v>79</v>
      </c>
      <c r="AV328" s="12" t="s">
        <v>79</v>
      </c>
      <c r="AW328" s="12" t="s">
        <v>34</v>
      </c>
      <c r="AX328" s="12" t="s">
        <v>70</v>
      </c>
      <c r="AY328" s="243" t="s">
        <v>143</v>
      </c>
    </row>
    <row r="329" spans="2:65" s="1" customFormat="1" ht="16.5" customHeight="1">
      <c r="B329" s="37"/>
      <c r="C329" s="265" t="s">
        <v>581</v>
      </c>
      <c r="D329" s="265" t="s">
        <v>294</v>
      </c>
      <c r="E329" s="266" t="s">
        <v>586</v>
      </c>
      <c r="F329" s="267" t="s">
        <v>587</v>
      </c>
      <c r="G329" s="268" t="s">
        <v>206</v>
      </c>
      <c r="H329" s="269">
        <v>1845.75</v>
      </c>
      <c r="I329" s="270"/>
      <c r="J329" s="271">
        <f>ROUND(I329*H329,2)</f>
        <v>0</v>
      </c>
      <c r="K329" s="267" t="s">
        <v>381</v>
      </c>
      <c r="L329" s="272"/>
      <c r="M329" s="273" t="s">
        <v>1</v>
      </c>
      <c r="N329" s="274" t="s">
        <v>41</v>
      </c>
      <c r="O329" s="78"/>
      <c r="P329" s="224">
        <f>O329*H329</f>
        <v>0</v>
      </c>
      <c r="Q329" s="224">
        <v>0.0005</v>
      </c>
      <c r="R329" s="224">
        <f>Q329*H329</f>
        <v>0.922875</v>
      </c>
      <c r="S329" s="224">
        <v>0</v>
      </c>
      <c r="T329" s="225">
        <f>S329*H329</f>
        <v>0</v>
      </c>
      <c r="AR329" s="16" t="s">
        <v>350</v>
      </c>
      <c r="AT329" s="16" t="s">
        <v>294</v>
      </c>
      <c r="AU329" s="16" t="s">
        <v>79</v>
      </c>
      <c r="AY329" s="16" t="s">
        <v>143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6" t="s">
        <v>77</v>
      </c>
      <c r="BK329" s="226">
        <f>ROUND(I329*H329,2)</f>
        <v>0</v>
      </c>
      <c r="BL329" s="16" t="s">
        <v>274</v>
      </c>
      <c r="BM329" s="16" t="s">
        <v>1217</v>
      </c>
    </row>
    <row r="330" spans="2:51" s="12" customFormat="1" ht="12">
      <c r="B330" s="232"/>
      <c r="C330" s="233"/>
      <c r="D330" s="234" t="s">
        <v>209</v>
      </c>
      <c r="E330" s="233"/>
      <c r="F330" s="236" t="s">
        <v>1218</v>
      </c>
      <c r="G330" s="233"/>
      <c r="H330" s="237">
        <v>1845.75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209</v>
      </c>
      <c r="AU330" s="243" t="s">
        <v>79</v>
      </c>
      <c r="AV330" s="12" t="s">
        <v>79</v>
      </c>
      <c r="AW330" s="12" t="s">
        <v>4</v>
      </c>
      <c r="AX330" s="12" t="s">
        <v>77</v>
      </c>
      <c r="AY330" s="243" t="s">
        <v>143</v>
      </c>
    </row>
    <row r="331" spans="2:65" s="1" customFormat="1" ht="16.5" customHeight="1">
      <c r="B331" s="37"/>
      <c r="C331" s="215" t="s">
        <v>585</v>
      </c>
      <c r="D331" s="215" t="s">
        <v>147</v>
      </c>
      <c r="E331" s="216" t="s">
        <v>591</v>
      </c>
      <c r="F331" s="217" t="s">
        <v>592</v>
      </c>
      <c r="G331" s="218" t="s">
        <v>593</v>
      </c>
      <c r="H331" s="275"/>
      <c r="I331" s="220"/>
      <c r="J331" s="221">
        <f>ROUND(I331*H331,2)</f>
        <v>0</v>
      </c>
      <c r="K331" s="217" t="s">
        <v>381</v>
      </c>
      <c r="L331" s="42"/>
      <c r="M331" s="222" t="s">
        <v>1</v>
      </c>
      <c r="N331" s="223" t="s">
        <v>41</v>
      </c>
      <c r="O331" s="78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AR331" s="16" t="s">
        <v>274</v>
      </c>
      <c r="AT331" s="16" t="s">
        <v>147</v>
      </c>
      <c r="AU331" s="16" t="s">
        <v>79</v>
      </c>
      <c r="AY331" s="16" t="s">
        <v>143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6" t="s">
        <v>77</v>
      </c>
      <c r="BK331" s="226">
        <f>ROUND(I331*H331,2)</f>
        <v>0</v>
      </c>
      <c r="BL331" s="16" t="s">
        <v>274</v>
      </c>
      <c r="BM331" s="16" t="s">
        <v>1219</v>
      </c>
    </row>
    <row r="332" spans="2:63" s="11" customFormat="1" ht="25.9" customHeight="1">
      <c r="B332" s="199"/>
      <c r="C332" s="200"/>
      <c r="D332" s="201" t="s">
        <v>69</v>
      </c>
      <c r="E332" s="202" t="s">
        <v>294</v>
      </c>
      <c r="F332" s="202" t="s">
        <v>595</v>
      </c>
      <c r="G332" s="200"/>
      <c r="H332" s="200"/>
      <c r="I332" s="203"/>
      <c r="J332" s="204">
        <f>BK332</f>
        <v>0</v>
      </c>
      <c r="K332" s="200"/>
      <c r="L332" s="205"/>
      <c r="M332" s="206"/>
      <c r="N332" s="207"/>
      <c r="O332" s="207"/>
      <c r="P332" s="208">
        <f>P333</f>
        <v>0</v>
      </c>
      <c r="Q332" s="207"/>
      <c r="R332" s="208">
        <f>R333</f>
        <v>0</v>
      </c>
      <c r="S332" s="207"/>
      <c r="T332" s="209">
        <f>T333</f>
        <v>0</v>
      </c>
      <c r="AR332" s="210" t="s">
        <v>74</v>
      </c>
      <c r="AT332" s="211" t="s">
        <v>69</v>
      </c>
      <c r="AU332" s="211" t="s">
        <v>70</v>
      </c>
      <c r="AY332" s="210" t="s">
        <v>143</v>
      </c>
      <c r="BK332" s="212">
        <f>BK333</f>
        <v>0</v>
      </c>
    </row>
    <row r="333" spans="2:63" s="11" customFormat="1" ht="22.8" customHeight="1">
      <c r="B333" s="199"/>
      <c r="C333" s="200"/>
      <c r="D333" s="201" t="s">
        <v>69</v>
      </c>
      <c r="E333" s="213" t="s">
        <v>596</v>
      </c>
      <c r="F333" s="213" t="s">
        <v>597</v>
      </c>
      <c r="G333" s="200"/>
      <c r="H333" s="200"/>
      <c r="I333" s="203"/>
      <c r="J333" s="214">
        <f>BK333</f>
        <v>0</v>
      </c>
      <c r="K333" s="200"/>
      <c r="L333" s="205"/>
      <c r="M333" s="206"/>
      <c r="N333" s="207"/>
      <c r="O333" s="207"/>
      <c r="P333" s="208">
        <f>SUM(P334:P338)</f>
        <v>0</v>
      </c>
      <c r="Q333" s="207"/>
      <c r="R333" s="208">
        <f>SUM(R334:R338)</f>
        <v>0</v>
      </c>
      <c r="S333" s="207"/>
      <c r="T333" s="209">
        <f>SUM(T334:T338)</f>
        <v>0</v>
      </c>
      <c r="AR333" s="210" t="s">
        <v>74</v>
      </c>
      <c r="AT333" s="211" t="s">
        <v>69</v>
      </c>
      <c r="AU333" s="211" t="s">
        <v>77</v>
      </c>
      <c r="AY333" s="210" t="s">
        <v>143</v>
      </c>
      <c r="BK333" s="212">
        <f>SUM(BK334:BK338)</f>
        <v>0</v>
      </c>
    </row>
    <row r="334" spans="2:65" s="1" customFormat="1" ht="16.5" customHeight="1">
      <c r="B334" s="37"/>
      <c r="C334" s="215" t="s">
        <v>590</v>
      </c>
      <c r="D334" s="215" t="s">
        <v>147</v>
      </c>
      <c r="E334" s="216" t="s">
        <v>599</v>
      </c>
      <c r="F334" s="217" t="s">
        <v>600</v>
      </c>
      <c r="G334" s="218" t="s">
        <v>236</v>
      </c>
      <c r="H334" s="219">
        <v>38.5</v>
      </c>
      <c r="I334" s="220"/>
      <c r="J334" s="221">
        <f>ROUND(I334*H334,2)</f>
        <v>0</v>
      </c>
      <c r="K334" s="217" t="s">
        <v>1</v>
      </c>
      <c r="L334" s="42"/>
      <c r="M334" s="222" t="s">
        <v>1</v>
      </c>
      <c r="N334" s="223" t="s">
        <v>41</v>
      </c>
      <c r="O334" s="78"/>
      <c r="P334" s="224">
        <f>O334*H334</f>
        <v>0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AR334" s="16" t="s">
        <v>486</v>
      </c>
      <c r="AT334" s="16" t="s">
        <v>147</v>
      </c>
      <c r="AU334" s="16" t="s">
        <v>79</v>
      </c>
      <c r="AY334" s="16" t="s">
        <v>143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6" t="s">
        <v>77</v>
      </c>
      <c r="BK334" s="226">
        <f>ROUND(I334*H334,2)</f>
        <v>0</v>
      </c>
      <c r="BL334" s="16" t="s">
        <v>486</v>
      </c>
      <c r="BM334" s="16" t="s">
        <v>1220</v>
      </c>
    </row>
    <row r="335" spans="2:51" s="12" customFormat="1" ht="12">
      <c r="B335" s="232"/>
      <c r="C335" s="233"/>
      <c r="D335" s="234" t="s">
        <v>209</v>
      </c>
      <c r="E335" s="235" t="s">
        <v>1</v>
      </c>
      <c r="F335" s="236" t="s">
        <v>1221</v>
      </c>
      <c r="G335" s="233"/>
      <c r="H335" s="237">
        <v>13.5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209</v>
      </c>
      <c r="AU335" s="243" t="s">
        <v>79</v>
      </c>
      <c r="AV335" s="12" t="s">
        <v>79</v>
      </c>
      <c r="AW335" s="12" t="s">
        <v>34</v>
      </c>
      <c r="AX335" s="12" t="s">
        <v>70</v>
      </c>
      <c r="AY335" s="243" t="s">
        <v>143</v>
      </c>
    </row>
    <row r="336" spans="2:51" s="12" customFormat="1" ht="12">
      <c r="B336" s="232"/>
      <c r="C336" s="233"/>
      <c r="D336" s="234" t="s">
        <v>209</v>
      </c>
      <c r="E336" s="235" t="s">
        <v>1</v>
      </c>
      <c r="F336" s="236" t="s">
        <v>1222</v>
      </c>
      <c r="G336" s="233"/>
      <c r="H336" s="237">
        <v>10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209</v>
      </c>
      <c r="AU336" s="243" t="s">
        <v>79</v>
      </c>
      <c r="AV336" s="12" t="s">
        <v>79</v>
      </c>
      <c r="AW336" s="12" t="s">
        <v>34</v>
      </c>
      <c r="AX336" s="12" t="s">
        <v>70</v>
      </c>
      <c r="AY336" s="243" t="s">
        <v>143</v>
      </c>
    </row>
    <row r="337" spans="2:51" s="12" customFormat="1" ht="12">
      <c r="B337" s="232"/>
      <c r="C337" s="233"/>
      <c r="D337" s="234" t="s">
        <v>209</v>
      </c>
      <c r="E337" s="235" t="s">
        <v>1</v>
      </c>
      <c r="F337" s="236" t="s">
        <v>1223</v>
      </c>
      <c r="G337" s="233"/>
      <c r="H337" s="237">
        <v>15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209</v>
      </c>
      <c r="AU337" s="243" t="s">
        <v>79</v>
      </c>
      <c r="AV337" s="12" t="s">
        <v>79</v>
      </c>
      <c r="AW337" s="12" t="s">
        <v>34</v>
      </c>
      <c r="AX337" s="12" t="s">
        <v>70</v>
      </c>
      <c r="AY337" s="243" t="s">
        <v>143</v>
      </c>
    </row>
    <row r="338" spans="2:51" s="14" customFormat="1" ht="12">
      <c r="B338" s="254"/>
      <c r="C338" s="255"/>
      <c r="D338" s="234" t="s">
        <v>209</v>
      </c>
      <c r="E338" s="256" t="s">
        <v>1</v>
      </c>
      <c r="F338" s="257" t="s">
        <v>216</v>
      </c>
      <c r="G338" s="255"/>
      <c r="H338" s="258">
        <v>38.5</v>
      </c>
      <c r="I338" s="259"/>
      <c r="J338" s="255"/>
      <c r="K338" s="255"/>
      <c r="L338" s="260"/>
      <c r="M338" s="276"/>
      <c r="N338" s="277"/>
      <c r="O338" s="277"/>
      <c r="P338" s="277"/>
      <c r="Q338" s="277"/>
      <c r="R338" s="277"/>
      <c r="S338" s="277"/>
      <c r="T338" s="278"/>
      <c r="AT338" s="264" t="s">
        <v>209</v>
      </c>
      <c r="AU338" s="264" t="s">
        <v>79</v>
      </c>
      <c r="AV338" s="14" t="s">
        <v>97</v>
      </c>
      <c r="AW338" s="14" t="s">
        <v>34</v>
      </c>
      <c r="AX338" s="14" t="s">
        <v>77</v>
      </c>
      <c r="AY338" s="264" t="s">
        <v>143</v>
      </c>
    </row>
    <row r="339" spans="2:12" s="1" customFormat="1" ht="6.95" customHeight="1">
      <c r="B339" s="56"/>
      <c r="C339" s="57"/>
      <c r="D339" s="57"/>
      <c r="E339" s="57"/>
      <c r="F339" s="57"/>
      <c r="G339" s="57"/>
      <c r="H339" s="57"/>
      <c r="I339" s="166"/>
      <c r="J339" s="57"/>
      <c r="K339" s="57"/>
      <c r="L339" s="42"/>
    </row>
  </sheetData>
  <sheetProtection password="CC35" sheet="1" objects="1" scenarios="1" formatColumns="0" formatRows="0" autoFilter="0"/>
  <autoFilter ref="C96:K33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108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79</v>
      </c>
    </row>
    <row r="4" spans="2:46" ht="24.95" customHeight="1">
      <c r="B4" s="19"/>
      <c r="D4" s="139" t="s">
        <v>115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Sídliště Spáleniště - III. a IV. etapa</v>
      </c>
      <c r="F7" s="140"/>
      <c r="G7" s="140"/>
      <c r="H7" s="140"/>
      <c r="L7" s="19"/>
    </row>
    <row r="8" spans="2:12" ht="12" customHeight="1">
      <c r="B8" s="19"/>
      <c r="D8" s="140" t="s">
        <v>116</v>
      </c>
      <c r="L8" s="19"/>
    </row>
    <row r="9" spans="2:12" s="1" customFormat="1" ht="16.5" customHeight="1">
      <c r="B9" s="42"/>
      <c r="E9" s="141" t="s">
        <v>1077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118</v>
      </c>
      <c r="I10" s="142"/>
      <c r="L10" s="42"/>
    </row>
    <row r="11" spans="2:12" s="1" customFormat="1" ht="36.95" customHeight="1">
      <c r="B11" s="42"/>
      <c r="E11" s="143" t="s">
        <v>1224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28. 1. 2019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">
        <v>1</v>
      </c>
      <c r="L16" s="42"/>
    </row>
    <row r="17" spans="2:12" s="1" customFormat="1" ht="18" customHeight="1">
      <c r="B17" s="42"/>
      <c r="E17" s="16" t="s">
        <v>26</v>
      </c>
      <c r="I17" s="144" t="s">
        <v>27</v>
      </c>
      <c r="J17" s="16" t="s">
        <v>1</v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">
        <v>1</v>
      </c>
      <c r="L22" s="42"/>
    </row>
    <row r="23" spans="2:12" s="1" customFormat="1" ht="18" customHeight="1">
      <c r="B23" s="42"/>
      <c r="E23" s="16" t="s">
        <v>31</v>
      </c>
      <c r="I23" s="144" t="s">
        <v>27</v>
      </c>
      <c r="J23" s="16" t="s">
        <v>1</v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">
        <v>1</v>
      </c>
      <c r="L25" s="42"/>
    </row>
    <row r="26" spans="2:12" s="1" customFormat="1" ht="18" customHeight="1">
      <c r="B26" s="42"/>
      <c r="E26" s="16" t="s">
        <v>606</v>
      </c>
      <c r="I26" s="144" t="s">
        <v>27</v>
      </c>
      <c r="J26" s="16" t="s">
        <v>1</v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35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36</v>
      </c>
      <c r="I32" s="142"/>
      <c r="J32" s="151">
        <f>ROUND(J89,2)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38</v>
      </c>
      <c r="I34" s="153" t="s">
        <v>37</v>
      </c>
      <c r="J34" s="152" t="s">
        <v>39</v>
      </c>
      <c r="L34" s="42"/>
    </row>
    <row r="35" spans="2:12" s="1" customFormat="1" ht="14.4" customHeight="1">
      <c r="B35" s="42"/>
      <c r="D35" s="140" t="s">
        <v>40</v>
      </c>
      <c r="E35" s="140" t="s">
        <v>41</v>
      </c>
      <c r="F35" s="154">
        <f>ROUND((SUM(BE89:BE203)),2)</f>
        <v>0</v>
      </c>
      <c r="I35" s="155">
        <v>0.21</v>
      </c>
      <c r="J35" s="154">
        <f>ROUND(((SUM(BE89:BE203))*I35),2)</f>
        <v>0</v>
      </c>
      <c r="L35" s="42"/>
    </row>
    <row r="36" spans="2:12" s="1" customFormat="1" ht="14.4" customHeight="1">
      <c r="B36" s="42"/>
      <c r="E36" s="140" t="s">
        <v>42</v>
      </c>
      <c r="F36" s="154">
        <f>ROUND((SUM(BF89:BF203)),2)</f>
        <v>0</v>
      </c>
      <c r="I36" s="155">
        <v>0.15</v>
      </c>
      <c r="J36" s="154">
        <f>ROUND(((SUM(BF89:BF203))*I36),2)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ROUND((SUM(BG89:BG203)),2)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44</v>
      </c>
      <c r="F38" s="154">
        <f>ROUND((SUM(BH89:BH203)),2)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45</v>
      </c>
      <c r="F39" s="154">
        <f>ROUND((SUM(BI89:BI203)),2)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121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Sídliště Spáleniště - III. a IV. etapa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116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1077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118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46 - SO 302 - Dešťová kanalizace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 xml:space="preserve"> Cheb</v>
      </c>
      <c r="G56" s="38"/>
      <c r="H56" s="38"/>
      <c r="I56" s="144" t="s">
        <v>22</v>
      </c>
      <c r="J56" s="66" t="str">
        <f>IF(J14="","",J14)</f>
        <v>28. 1. 2019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Město Cheb</v>
      </c>
      <c r="G58" s="38"/>
      <c r="H58" s="38"/>
      <c r="I58" s="144" t="s">
        <v>30</v>
      </c>
      <c r="J58" s="35" t="str">
        <f>E23</f>
        <v xml:space="preserve"> Bc.Pašava Michal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ing.Ontko Petr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122</v>
      </c>
      <c r="D61" s="172"/>
      <c r="E61" s="172"/>
      <c r="F61" s="172"/>
      <c r="G61" s="172"/>
      <c r="H61" s="172"/>
      <c r="I61" s="173"/>
      <c r="J61" s="174" t="s">
        <v>123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124</v>
      </c>
      <c r="D63" s="38"/>
      <c r="E63" s="38"/>
      <c r="F63" s="38"/>
      <c r="G63" s="38"/>
      <c r="H63" s="38"/>
      <c r="I63" s="142"/>
      <c r="J63" s="97">
        <f>J89</f>
        <v>0</v>
      </c>
      <c r="K63" s="38"/>
      <c r="L63" s="42"/>
      <c r="AU63" s="16" t="s">
        <v>125</v>
      </c>
    </row>
    <row r="64" spans="2:12" s="8" customFormat="1" ht="24.95" customHeight="1">
      <c r="B64" s="176"/>
      <c r="C64" s="177"/>
      <c r="D64" s="178" t="s">
        <v>607</v>
      </c>
      <c r="E64" s="179"/>
      <c r="F64" s="179"/>
      <c r="G64" s="179"/>
      <c r="H64" s="179"/>
      <c r="I64" s="180"/>
      <c r="J64" s="181">
        <f>J90</f>
        <v>0</v>
      </c>
      <c r="K64" s="177"/>
      <c r="L64" s="182"/>
    </row>
    <row r="65" spans="2:12" s="8" customFormat="1" ht="24.95" customHeight="1">
      <c r="B65" s="176"/>
      <c r="C65" s="177"/>
      <c r="D65" s="178" t="s">
        <v>608</v>
      </c>
      <c r="E65" s="179"/>
      <c r="F65" s="179"/>
      <c r="G65" s="179"/>
      <c r="H65" s="179"/>
      <c r="I65" s="180"/>
      <c r="J65" s="181">
        <f>J126</f>
        <v>0</v>
      </c>
      <c r="K65" s="177"/>
      <c r="L65" s="182"/>
    </row>
    <row r="66" spans="2:12" s="8" customFormat="1" ht="24.95" customHeight="1">
      <c r="B66" s="176"/>
      <c r="C66" s="177"/>
      <c r="D66" s="178" t="s">
        <v>609</v>
      </c>
      <c r="E66" s="179"/>
      <c r="F66" s="179"/>
      <c r="G66" s="179"/>
      <c r="H66" s="179"/>
      <c r="I66" s="180"/>
      <c r="J66" s="181">
        <f>J132</f>
        <v>0</v>
      </c>
      <c r="K66" s="177"/>
      <c r="L66" s="182"/>
    </row>
    <row r="67" spans="2:12" s="8" customFormat="1" ht="24.95" customHeight="1">
      <c r="B67" s="176"/>
      <c r="C67" s="177"/>
      <c r="D67" s="178" t="s">
        <v>1225</v>
      </c>
      <c r="E67" s="179"/>
      <c r="F67" s="179"/>
      <c r="G67" s="179"/>
      <c r="H67" s="179"/>
      <c r="I67" s="180"/>
      <c r="J67" s="181">
        <f>J198</f>
        <v>0</v>
      </c>
      <c r="K67" s="177"/>
      <c r="L67" s="182"/>
    </row>
    <row r="68" spans="2:12" s="1" customFormat="1" ht="21.8" customHeight="1">
      <c r="B68" s="37"/>
      <c r="C68" s="38"/>
      <c r="D68" s="38"/>
      <c r="E68" s="38"/>
      <c r="F68" s="38"/>
      <c r="G68" s="38"/>
      <c r="H68" s="38"/>
      <c r="I68" s="142"/>
      <c r="J68" s="38"/>
      <c r="K68" s="38"/>
      <c r="L68" s="42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66"/>
      <c r="J69" s="57"/>
      <c r="K69" s="57"/>
      <c r="L69" s="42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9"/>
      <c r="J73" s="59"/>
      <c r="K73" s="59"/>
      <c r="L73" s="42"/>
    </row>
    <row r="74" spans="2:12" s="1" customFormat="1" ht="24.95" customHeight="1">
      <c r="B74" s="37"/>
      <c r="C74" s="22" t="s">
        <v>128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12" customHeight="1">
      <c r="B76" s="37"/>
      <c r="C76" s="31" t="s">
        <v>16</v>
      </c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6.5" customHeight="1">
      <c r="B77" s="37"/>
      <c r="C77" s="38"/>
      <c r="D77" s="38"/>
      <c r="E77" s="170" t="str">
        <f>E7</f>
        <v>Sídliště Spáleniště - III. a IV. etapa</v>
      </c>
      <c r="F77" s="31"/>
      <c r="G77" s="31"/>
      <c r="H77" s="31"/>
      <c r="I77" s="142"/>
      <c r="J77" s="38"/>
      <c r="K77" s="38"/>
      <c r="L77" s="42"/>
    </row>
    <row r="78" spans="2:12" ht="12" customHeight="1">
      <c r="B78" s="20"/>
      <c r="C78" s="31" t="s">
        <v>116</v>
      </c>
      <c r="D78" s="21"/>
      <c r="E78" s="21"/>
      <c r="F78" s="21"/>
      <c r="G78" s="21"/>
      <c r="H78" s="21"/>
      <c r="I78" s="135"/>
      <c r="J78" s="21"/>
      <c r="K78" s="21"/>
      <c r="L78" s="19"/>
    </row>
    <row r="79" spans="2:12" s="1" customFormat="1" ht="16.5" customHeight="1">
      <c r="B79" s="37"/>
      <c r="C79" s="38"/>
      <c r="D79" s="38"/>
      <c r="E79" s="170" t="s">
        <v>1077</v>
      </c>
      <c r="F79" s="38"/>
      <c r="G79" s="38"/>
      <c r="H79" s="38"/>
      <c r="I79" s="142"/>
      <c r="J79" s="38"/>
      <c r="K79" s="38"/>
      <c r="L79" s="42"/>
    </row>
    <row r="80" spans="2:12" s="1" customFormat="1" ht="12" customHeight="1">
      <c r="B80" s="37"/>
      <c r="C80" s="31" t="s">
        <v>118</v>
      </c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6.5" customHeight="1">
      <c r="B81" s="37"/>
      <c r="C81" s="38"/>
      <c r="D81" s="38"/>
      <c r="E81" s="63" t="str">
        <f>E11</f>
        <v>46 - SO 302 - Dešťová kanalizace</v>
      </c>
      <c r="F81" s="38"/>
      <c r="G81" s="38"/>
      <c r="H81" s="38"/>
      <c r="I81" s="142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2" customHeight="1">
      <c r="B83" s="37"/>
      <c r="C83" s="31" t="s">
        <v>20</v>
      </c>
      <c r="D83" s="38"/>
      <c r="E83" s="38"/>
      <c r="F83" s="26" t="str">
        <f>F14</f>
        <v xml:space="preserve"> Cheb</v>
      </c>
      <c r="G83" s="38"/>
      <c r="H83" s="38"/>
      <c r="I83" s="144" t="s">
        <v>22</v>
      </c>
      <c r="J83" s="66" t="str">
        <f>IF(J14="","",J14)</f>
        <v>28. 1. 2019</v>
      </c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3.65" customHeight="1">
      <c r="B85" s="37"/>
      <c r="C85" s="31" t="s">
        <v>24</v>
      </c>
      <c r="D85" s="38"/>
      <c r="E85" s="38"/>
      <c r="F85" s="26" t="str">
        <f>E17</f>
        <v xml:space="preserve"> Město Cheb</v>
      </c>
      <c r="G85" s="38"/>
      <c r="H85" s="38"/>
      <c r="I85" s="144" t="s">
        <v>30</v>
      </c>
      <c r="J85" s="35" t="str">
        <f>E23</f>
        <v xml:space="preserve"> Bc.Pašava Michal</v>
      </c>
      <c r="K85" s="38"/>
      <c r="L85" s="42"/>
    </row>
    <row r="86" spans="2:12" s="1" customFormat="1" ht="13.65" customHeight="1">
      <c r="B86" s="37"/>
      <c r="C86" s="31" t="s">
        <v>28</v>
      </c>
      <c r="D86" s="38"/>
      <c r="E86" s="38"/>
      <c r="F86" s="26" t="str">
        <f>IF(E20="","",E20)</f>
        <v>Vyplň údaj</v>
      </c>
      <c r="G86" s="38"/>
      <c r="H86" s="38"/>
      <c r="I86" s="144" t="s">
        <v>32</v>
      </c>
      <c r="J86" s="35" t="str">
        <f>E26</f>
        <v xml:space="preserve"> ing.Ontko Petr</v>
      </c>
      <c r="K86" s="38"/>
      <c r="L86" s="42"/>
    </row>
    <row r="87" spans="2:12" s="1" customFormat="1" ht="10.3" customHeight="1">
      <c r="B87" s="37"/>
      <c r="C87" s="38"/>
      <c r="D87" s="38"/>
      <c r="E87" s="38"/>
      <c r="F87" s="38"/>
      <c r="G87" s="38"/>
      <c r="H87" s="38"/>
      <c r="I87" s="142"/>
      <c r="J87" s="38"/>
      <c r="K87" s="38"/>
      <c r="L87" s="42"/>
    </row>
    <row r="88" spans="2:20" s="10" customFormat="1" ht="29.25" customHeight="1">
      <c r="B88" s="189"/>
      <c r="C88" s="190" t="s">
        <v>129</v>
      </c>
      <c r="D88" s="191" t="s">
        <v>55</v>
      </c>
      <c r="E88" s="191" t="s">
        <v>51</v>
      </c>
      <c r="F88" s="191" t="s">
        <v>52</v>
      </c>
      <c r="G88" s="191" t="s">
        <v>130</v>
      </c>
      <c r="H88" s="191" t="s">
        <v>131</v>
      </c>
      <c r="I88" s="192" t="s">
        <v>132</v>
      </c>
      <c r="J88" s="191" t="s">
        <v>123</v>
      </c>
      <c r="K88" s="193" t="s">
        <v>133</v>
      </c>
      <c r="L88" s="194"/>
      <c r="M88" s="87" t="s">
        <v>1</v>
      </c>
      <c r="N88" s="88" t="s">
        <v>40</v>
      </c>
      <c r="O88" s="88" t="s">
        <v>134</v>
      </c>
      <c r="P88" s="88" t="s">
        <v>135</v>
      </c>
      <c r="Q88" s="88" t="s">
        <v>136</v>
      </c>
      <c r="R88" s="88" t="s">
        <v>137</v>
      </c>
      <c r="S88" s="88" t="s">
        <v>138</v>
      </c>
      <c r="T88" s="89" t="s">
        <v>139</v>
      </c>
    </row>
    <row r="89" spans="2:63" s="1" customFormat="1" ht="22.8" customHeight="1">
      <c r="B89" s="37"/>
      <c r="C89" s="94" t="s">
        <v>140</v>
      </c>
      <c r="D89" s="38"/>
      <c r="E89" s="38"/>
      <c r="F89" s="38"/>
      <c r="G89" s="38"/>
      <c r="H89" s="38"/>
      <c r="I89" s="142"/>
      <c r="J89" s="195">
        <f>BK89</f>
        <v>0</v>
      </c>
      <c r="K89" s="38"/>
      <c r="L89" s="42"/>
      <c r="M89" s="90"/>
      <c r="N89" s="91"/>
      <c r="O89" s="91"/>
      <c r="P89" s="196">
        <f>P90+P126+P132+P198</f>
        <v>0</v>
      </c>
      <c r="Q89" s="91"/>
      <c r="R89" s="196">
        <f>R90+R126+R132+R198</f>
        <v>52.36444220400001</v>
      </c>
      <c r="S89" s="91"/>
      <c r="T89" s="197">
        <f>T90+T126+T132+T198</f>
        <v>0</v>
      </c>
      <c r="AT89" s="16" t="s">
        <v>69</v>
      </c>
      <c r="AU89" s="16" t="s">
        <v>125</v>
      </c>
      <c r="BK89" s="198">
        <f>BK90+BK126+BK132+BK198</f>
        <v>0</v>
      </c>
    </row>
    <row r="90" spans="2:63" s="11" customFormat="1" ht="25.9" customHeight="1">
      <c r="B90" s="199"/>
      <c r="C90" s="200"/>
      <c r="D90" s="201" t="s">
        <v>69</v>
      </c>
      <c r="E90" s="202" t="s">
        <v>612</v>
      </c>
      <c r="F90" s="202" t="s">
        <v>613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SUM(P91:P125)</f>
        <v>0</v>
      </c>
      <c r="Q90" s="207"/>
      <c r="R90" s="208">
        <f>SUM(R91:R125)</f>
        <v>0.37649098999999997</v>
      </c>
      <c r="S90" s="207"/>
      <c r="T90" s="209">
        <f>SUM(T91:T125)</f>
        <v>0</v>
      </c>
      <c r="AR90" s="210" t="s">
        <v>77</v>
      </c>
      <c r="AT90" s="211" t="s">
        <v>69</v>
      </c>
      <c r="AU90" s="211" t="s">
        <v>70</v>
      </c>
      <c r="AY90" s="210" t="s">
        <v>143</v>
      </c>
      <c r="BK90" s="212">
        <f>SUM(BK91:BK125)</f>
        <v>0</v>
      </c>
    </row>
    <row r="91" spans="2:65" s="1" customFormat="1" ht="16.5" customHeight="1">
      <c r="B91" s="37"/>
      <c r="C91" s="215" t="s">
        <v>77</v>
      </c>
      <c r="D91" s="215" t="s">
        <v>147</v>
      </c>
      <c r="E91" s="216" t="s">
        <v>614</v>
      </c>
      <c r="F91" s="217" t="s">
        <v>615</v>
      </c>
      <c r="G91" s="218" t="s">
        <v>248</v>
      </c>
      <c r="H91" s="219">
        <v>13</v>
      </c>
      <c r="I91" s="220"/>
      <c r="J91" s="221">
        <f>ROUND(I91*H91,2)</f>
        <v>0</v>
      </c>
      <c r="K91" s="217" t="s">
        <v>1</v>
      </c>
      <c r="L91" s="42"/>
      <c r="M91" s="222" t="s">
        <v>1</v>
      </c>
      <c r="N91" s="223" t="s">
        <v>41</v>
      </c>
      <c r="O91" s="78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6" t="s">
        <v>97</v>
      </c>
      <c r="AT91" s="16" t="s">
        <v>147</v>
      </c>
      <c r="AU91" s="16" t="s">
        <v>77</v>
      </c>
      <c r="AY91" s="16" t="s">
        <v>143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6" t="s">
        <v>77</v>
      </c>
      <c r="BK91" s="226">
        <f>ROUND(I91*H91,2)</f>
        <v>0</v>
      </c>
      <c r="BL91" s="16" t="s">
        <v>97</v>
      </c>
      <c r="BM91" s="16" t="s">
        <v>1226</v>
      </c>
    </row>
    <row r="92" spans="2:65" s="1" customFormat="1" ht="16.5" customHeight="1">
      <c r="B92" s="37"/>
      <c r="C92" s="215" t="s">
        <v>79</v>
      </c>
      <c r="D92" s="215" t="s">
        <v>147</v>
      </c>
      <c r="E92" s="216" t="s">
        <v>617</v>
      </c>
      <c r="F92" s="217" t="s">
        <v>618</v>
      </c>
      <c r="G92" s="218" t="s">
        <v>248</v>
      </c>
      <c r="H92" s="219">
        <v>65.7</v>
      </c>
      <c r="I92" s="220"/>
      <c r="J92" s="221">
        <f>ROUND(I92*H92,2)</f>
        <v>0</v>
      </c>
      <c r="K92" s="217" t="s">
        <v>1</v>
      </c>
      <c r="L92" s="42"/>
      <c r="M92" s="222" t="s">
        <v>1</v>
      </c>
      <c r="N92" s="223" t="s">
        <v>41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16" t="s">
        <v>97</v>
      </c>
      <c r="AT92" s="16" t="s">
        <v>147</v>
      </c>
      <c r="AU92" s="16" t="s">
        <v>77</v>
      </c>
      <c r="AY92" s="16" t="s">
        <v>143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77</v>
      </c>
      <c r="BK92" s="226">
        <f>ROUND(I92*H92,2)</f>
        <v>0</v>
      </c>
      <c r="BL92" s="16" t="s">
        <v>97</v>
      </c>
      <c r="BM92" s="16" t="s">
        <v>1227</v>
      </c>
    </row>
    <row r="93" spans="2:65" s="1" customFormat="1" ht="16.5" customHeight="1">
      <c r="B93" s="37"/>
      <c r="C93" s="215" t="s">
        <v>74</v>
      </c>
      <c r="D93" s="215" t="s">
        <v>147</v>
      </c>
      <c r="E93" s="216" t="s">
        <v>620</v>
      </c>
      <c r="F93" s="217" t="s">
        <v>621</v>
      </c>
      <c r="G93" s="218" t="s">
        <v>248</v>
      </c>
      <c r="H93" s="219">
        <v>32.9</v>
      </c>
      <c r="I93" s="220"/>
      <c r="J93" s="221">
        <f>ROUND(I93*H93,2)</f>
        <v>0</v>
      </c>
      <c r="K93" s="217" t="s">
        <v>1</v>
      </c>
      <c r="L93" s="42"/>
      <c r="M93" s="222" t="s">
        <v>1</v>
      </c>
      <c r="N93" s="223" t="s">
        <v>41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97</v>
      </c>
      <c r="AT93" s="16" t="s">
        <v>147</v>
      </c>
      <c r="AU93" s="16" t="s">
        <v>77</v>
      </c>
      <c r="AY93" s="16" t="s">
        <v>143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77</v>
      </c>
      <c r="BK93" s="226">
        <f>ROUND(I93*H93,2)</f>
        <v>0</v>
      </c>
      <c r="BL93" s="16" t="s">
        <v>97</v>
      </c>
      <c r="BM93" s="16" t="s">
        <v>1228</v>
      </c>
    </row>
    <row r="94" spans="2:65" s="1" customFormat="1" ht="16.5" customHeight="1">
      <c r="B94" s="37"/>
      <c r="C94" s="215" t="s">
        <v>97</v>
      </c>
      <c r="D94" s="215" t="s">
        <v>147</v>
      </c>
      <c r="E94" s="216" t="s">
        <v>1229</v>
      </c>
      <c r="F94" s="217" t="s">
        <v>260</v>
      </c>
      <c r="G94" s="218" t="s">
        <v>248</v>
      </c>
      <c r="H94" s="219">
        <v>51.3</v>
      </c>
      <c r="I94" s="220"/>
      <c r="J94" s="221">
        <f>ROUND(I94*H94,2)</f>
        <v>0</v>
      </c>
      <c r="K94" s="217" t="s">
        <v>1</v>
      </c>
      <c r="L94" s="42"/>
      <c r="M94" s="222" t="s">
        <v>1</v>
      </c>
      <c r="N94" s="223" t="s">
        <v>41</v>
      </c>
      <c r="O94" s="78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6" t="s">
        <v>97</v>
      </c>
      <c r="AT94" s="16" t="s">
        <v>147</v>
      </c>
      <c r="AU94" s="16" t="s">
        <v>77</v>
      </c>
      <c r="AY94" s="16" t="s">
        <v>143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6" t="s">
        <v>77</v>
      </c>
      <c r="BK94" s="226">
        <f>ROUND(I94*H94,2)</f>
        <v>0</v>
      </c>
      <c r="BL94" s="16" t="s">
        <v>97</v>
      </c>
      <c r="BM94" s="16" t="s">
        <v>1230</v>
      </c>
    </row>
    <row r="95" spans="2:65" s="1" customFormat="1" ht="16.5" customHeight="1">
      <c r="B95" s="37"/>
      <c r="C95" s="215" t="s">
        <v>146</v>
      </c>
      <c r="D95" s="215" t="s">
        <v>147</v>
      </c>
      <c r="E95" s="216" t="s">
        <v>632</v>
      </c>
      <c r="F95" s="217" t="s">
        <v>635</v>
      </c>
      <c r="G95" s="218" t="s">
        <v>248</v>
      </c>
      <c r="H95" s="219">
        <v>20.7</v>
      </c>
      <c r="I95" s="220"/>
      <c r="J95" s="221">
        <f>ROUND(I95*H95,2)</f>
        <v>0</v>
      </c>
      <c r="K95" s="217" t="s">
        <v>1</v>
      </c>
      <c r="L95" s="42"/>
      <c r="M95" s="222" t="s">
        <v>1</v>
      </c>
      <c r="N95" s="223" t="s">
        <v>41</v>
      </c>
      <c r="O95" s="78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6" t="s">
        <v>97</v>
      </c>
      <c r="AT95" s="16" t="s">
        <v>147</v>
      </c>
      <c r="AU95" s="16" t="s">
        <v>77</v>
      </c>
      <c r="AY95" s="16" t="s">
        <v>143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6" t="s">
        <v>77</v>
      </c>
      <c r="BK95" s="226">
        <f>ROUND(I95*H95,2)</f>
        <v>0</v>
      </c>
      <c r="BL95" s="16" t="s">
        <v>97</v>
      </c>
      <c r="BM95" s="16" t="s">
        <v>1231</v>
      </c>
    </row>
    <row r="96" spans="2:51" s="13" customFormat="1" ht="12">
      <c r="B96" s="244"/>
      <c r="C96" s="245"/>
      <c r="D96" s="234" t="s">
        <v>209</v>
      </c>
      <c r="E96" s="246" t="s">
        <v>1</v>
      </c>
      <c r="F96" s="247" t="s">
        <v>623</v>
      </c>
      <c r="G96" s="245"/>
      <c r="H96" s="246" t="s">
        <v>1</v>
      </c>
      <c r="I96" s="248"/>
      <c r="J96" s="245"/>
      <c r="K96" s="245"/>
      <c r="L96" s="249"/>
      <c r="M96" s="250"/>
      <c r="N96" s="251"/>
      <c r="O96" s="251"/>
      <c r="P96" s="251"/>
      <c r="Q96" s="251"/>
      <c r="R96" s="251"/>
      <c r="S96" s="251"/>
      <c r="T96" s="252"/>
      <c r="AT96" s="253" t="s">
        <v>209</v>
      </c>
      <c r="AU96" s="253" t="s">
        <v>77</v>
      </c>
      <c r="AV96" s="13" t="s">
        <v>77</v>
      </c>
      <c r="AW96" s="13" t="s">
        <v>34</v>
      </c>
      <c r="AX96" s="13" t="s">
        <v>70</v>
      </c>
      <c r="AY96" s="253" t="s">
        <v>143</v>
      </c>
    </row>
    <row r="97" spans="2:51" s="12" customFormat="1" ht="12">
      <c r="B97" s="232"/>
      <c r="C97" s="233"/>
      <c r="D97" s="234" t="s">
        <v>209</v>
      </c>
      <c r="E97" s="235" t="s">
        <v>1</v>
      </c>
      <c r="F97" s="236" t="s">
        <v>637</v>
      </c>
      <c r="G97" s="233"/>
      <c r="H97" s="237">
        <v>20.7</v>
      </c>
      <c r="I97" s="238"/>
      <c r="J97" s="233"/>
      <c r="K97" s="233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209</v>
      </c>
      <c r="AU97" s="243" t="s">
        <v>77</v>
      </c>
      <c r="AV97" s="12" t="s">
        <v>79</v>
      </c>
      <c r="AW97" s="12" t="s">
        <v>34</v>
      </c>
      <c r="AX97" s="12" t="s">
        <v>70</v>
      </c>
      <c r="AY97" s="243" t="s">
        <v>143</v>
      </c>
    </row>
    <row r="98" spans="2:51" s="14" customFormat="1" ht="12">
      <c r="B98" s="254"/>
      <c r="C98" s="255"/>
      <c r="D98" s="234" t="s">
        <v>209</v>
      </c>
      <c r="E98" s="256" t="s">
        <v>1</v>
      </c>
      <c r="F98" s="257" t="s">
        <v>216</v>
      </c>
      <c r="G98" s="255"/>
      <c r="H98" s="258">
        <v>20.7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AT98" s="264" t="s">
        <v>209</v>
      </c>
      <c r="AU98" s="264" t="s">
        <v>77</v>
      </c>
      <c r="AV98" s="14" t="s">
        <v>97</v>
      </c>
      <c r="AW98" s="14" t="s">
        <v>34</v>
      </c>
      <c r="AX98" s="14" t="s">
        <v>77</v>
      </c>
      <c r="AY98" s="264" t="s">
        <v>143</v>
      </c>
    </row>
    <row r="99" spans="2:65" s="1" customFormat="1" ht="16.5" customHeight="1">
      <c r="B99" s="37"/>
      <c r="C99" s="215" t="s">
        <v>169</v>
      </c>
      <c r="D99" s="215" t="s">
        <v>147</v>
      </c>
      <c r="E99" s="216" t="s">
        <v>638</v>
      </c>
      <c r="F99" s="217" t="s">
        <v>639</v>
      </c>
      <c r="G99" s="218" t="s">
        <v>248</v>
      </c>
      <c r="H99" s="219">
        <v>224.5</v>
      </c>
      <c r="I99" s="220"/>
      <c r="J99" s="221">
        <f>ROUND(I99*H99,2)</f>
        <v>0</v>
      </c>
      <c r="K99" s="217" t="s">
        <v>1</v>
      </c>
      <c r="L99" s="42"/>
      <c r="M99" s="222" t="s">
        <v>1</v>
      </c>
      <c r="N99" s="223" t="s">
        <v>41</v>
      </c>
      <c r="O99" s="78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6" t="s">
        <v>97</v>
      </c>
      <c r="AT99" s="16" t="s">
        <v>147</v>
      </c>
      <c r="AU99" s="16" t="s">
        <v>77</v>
      </c>
      <c r="AY99" s="16" t="s">
        <v>143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6" t="s">
        <v>77</v>
      </c>
      <c r="BK99" s="226">
        <f>ROUND(I99*H99,2)</f>
        <v>0</v>
      </c>
      <c r="BL99" s="16" t="s">
        <v>97</v>
      </c>
      <c r="BM99" s="16" t="s">
        <v>1232</v>
      </c>
    </row>
    <row r="100" spans="2:65" s="1" customFormat="1" ht="16.5" customHeight="1">
      <c r="B100" s="37"/>
      <c r="C100" s="215" t="s">
        <v>173</v>
      </c>
      <c r="D100" s="215" t="s">
        <v>147</v>
      </c>
      <c r="E100" s="216" t="s">
        <v>641</v>
      </c>
      <c r="F100" s="217" t="s">
        <v>642</v>
      </c>
      <c r="G100" s="218" t="s">
        <v>248</v>
      </c>
      <c r="H100" s="219">
        <v>112.25</v>
      </c>
      <c r="I100" s="220"/>
      <c r="J100" s="221">
        <f>ROUND(I100*H100,2)</f>
        <v>0</v>
      </c>
      <c r="K100" s="217" t="s">
        <v>1</v>
      </c>
      <c r="L100" s="42"/>
      <c r="M100" s="222" t="s">
        <v>1</v>
      </c>
      <c r="N100" s="223" t="s">
        <v>41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AR100" s="16" t="s">
        <v>97</v>
      </c>
      <c r="AT100" s="16" t="s">
        <v>147</v>
      </c>
      <c r="AU100" s="16" t="s">
        <v>77</v>
      </c>
      <c r="AY100" s="16" t="s">
        <v>143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77</v>
      </c>
      <c r="BK100" s="226">
        <f>ROUND(I100*H100,2)</f>
        <v>0</v>
      </c>
      <c r="BL100" s="16" t="s">
        <v>97</v>
      </c>
      <c r="BM100" s="16" t="s">
        <v>1233</v>
      </c>
    </row>
    <row r="101" spans="2:51" s="13" customFormat="1" ht="12">
      <c r="B101" s="244"/>
      <c r="C101" s="245"/>
      <c r="D101" s="234" t="s">
        <v>209</v>
      </c>
      <c r="E101" s="246" t="s">
        <v>1</v>
      </c>
      <c r="F101" s="247" t="s">
        <v>623</v>
      </c>
      <c r="G101" s="245"/>
      <c r="H101" s="246" t="s">
        <v>1</v>
      </c>
      <c r="I101" s="248"/>
      <c r="J101" s="245"/>
      <c r="K101" s="245"/>
      <c r="L101" s="249"/>
      <c r="M101" s="250"/>
      <c r="N101" s="251"/>
      <c r="O101" s="251"/>
      <c r="P101" s="251"/>
      <c r="Q101" s="251"/>
      <c r="R101" s="251"/>
      <c r="S101" s="251"/>
      <c r="T101" s="252"/>
      <c r="AT101" s="253" t="s">
        <v>209</v>
      </c>
      <c r="AU101" s="253" t="s">
        <v>77</v>
      </c>
      <c r="AV101" s="13" t="s">
        <v>77</v>
      </c>
      <c r="AW101" s="13" t="s">
        <v>34</v>
      </c>
      <c r="AX101" s="13" t="s">
        <v>70</v>
      </c>
      <c r="AY101" s="253" t="s">
        <v>143</v>
      </c>
    </row>
    <row r="102" spans="2:51" s="12" customFormat="1" ht="12">
      <c r="B102" s="232"/>
      <c r="C102" s="233"/>
      <c r="D102" s="234" t="s">
        <v>209</v>
      </c>
      <c r="E102" s="235" t="s">
        <v>1</v>
      </c>
      <c r="F102" s="236" t="s">
        <v>1234</v>
      </c>
      <c r="G102" s="233"/>
      <c r="H102" s="237">
        <v>112.25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209</v>
      </c>
      <c r="AU102" s="243" t="s">
        <v>77</v>
      </c>
      <c r="AV102" s="12" t="s">
        <v>79</v>
      </c>
      <c r="AW102" s="12" t="s">
        <v>34</v>
      </c>
      <c r="AX102" s="12" t="s">
        <v>70</v>
      </c>
      <c r="AY102" s="243" t="s">
        <v>143</v>
      </c>
    </row>
    <row r="103" spans="2:51" s="14" customFormat="1" ht="12">
      <c r="B103" s="254"/>
      <c r="C103" s="255"/>
      <c r="D103" s="234" t="s">
        <v>209</v>
      </c>
      <c r="E103" s="256" t="s">
        <v>1</v>
      </c>
      <c r="F103" s="257" t="s">
        <v>216</v>
      </c>
      <c r="G103" s="255"/>
      <c r="H103" s="258">
        <v>112.25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209</v>
      </c>
      <c r="AU103" s="264" t="s">
        <v>77</v>
      </c>
      <c r="AV103" s="14" t="s">
        <v>97</v>
      </c>
      <c r="AW103" s="14" t="s">
        <v>34</v>
      </c>
      <c r="AX103" s="14" t="s">
        <v>77</v>
      </c>
      <c r="AY103" s="264" t="s">
        <v>143</v>
      </c>
    </row>
    <row r="104" spans="2:65" s="1" customFormat="1" ht="16.5" customHeight="1">
      <c r="B104" s="37"/>
      <c r="C104" s="215" t="s">
        <v>177</v>
      </c>
      <c r="D104" s="215" t="s">
        <v>147</v>
      </c>
      <c r="E104" s="216" t="s">
        <v>651</v>
      </c>
      <c r="F104" s="217" t="s">
        <v>652</v>
      </c>
      <c r="G104" s="218" t="s">
        <v>206</v>
      </c>
      <c r="H104" s="219">
        <v>449</v>
      </c>
      <c r="I104" s="220"/>
      <c r="J104" s="221">
        <f>ROUND(I104*H104,2)</f>
        <v>0</v>
      </c>
      <c r="K104" s="217" t="s">
        <v>1</v>
      </c>
      <c r="L104" s="42"/>
      <c r="M104" s="222" t="s">
        <v>1</v>
      </c>
      <c r="N104" s="223" t="s">
        <v>41</v>
      </c>
      <c r="O104" s="78"/>
      <c r="P104" s="224">
        <f>O104*H104</f>
        <v>0</v>
      </c>
      <c r="Q104" s="224">
        <v>0.00083851</v>
      </c>
      <c r="R104" s="224">
        <f>Q104*H104</f>
        <v>0.37649098999999997</v>
      </c>
      <c r="S104" s="224">
        <v>0</v>
      </c>
      <c r="T104" s="225">
        <f>S104*H104</f>
        <v>0</v>
      </c>
      <c r="AR104" s="16" t="s">
        <v>97</v>
      </c>
      <c r="AT104" s="16" t="s">
        <v>147</v>
      </c>
      <c r="AU104" s="16" t="s">
        <v>77</v>
      </c>
      <c r="AY104" s="16" t="s">
        <v>143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77</v>
      </c>
      <c r="BK104" s="226">
        <f>ROUND(I104*H104,2)</f>
        <v>0</v>
      </c>
      <c r="BL104" s="16" t="s">
        <v>97</v>
      </c>
      <c r="BM104" s="16" t="s">
        <v>1235</v>
      </c>
    </row>
    <row r="105" spans="2:65" s="1" customFormat="1" ht="16.5" customHeight="1">
      <c r="B105" s="37"/>
      <c r="C105" s="215" t="s">
        <v>240</v>
      </c>
      <c r="D105" s="215" t="s">
        <v>147</v>
      </c>
      <c r="E105" s="216" t="s">
        <v>654</v>
      </c>
      <c r="F105" s="217" t="s">
        <v>655</v>
      </c>
      <c r="G105" s="218" t="s">
        <v>206</v>
      </c>
      <c r="H105" s="219">
        <v>449</v>
      </c>
      <c r="I105" s="220"/>
      <c r="J105" s="221">
        <f>ROUND(I105*H105,2)</f>
        <v>0</v>
      </c>
      <c r="K105" s="217" t="s">
        <v>1</v>
      </c>
      <c r="L105" s="42"/>
      <c r="M105" s="222" t="s">
        <v>1</v>
      </c>
      <c r="N105" s="223" t="s">
        <v>41</v>
      </c>
      <c r="O105" s="78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6" t="s">
        <v>97</v>
      </c>
      <c r="AT105" s="16" t="s">
        <v>147</v>
      </c>
      <c r="AU105" s="16" t="s">
        <v>77</v>
      </c>
      <c r="AY105" s="16" t="s">
        <v>143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6" t="s">
        <v>77</v>
      </c>
      <c r="BK105" s="226">
        <f>ROUND(I105*H105,2)</f>
        <v>0</v>
      </c>
      <c r="BL105" s="16" t="s">
        <v>97</v>
      </c>
      <c r="BM105" s="16" t="s">
        <v>1236</v>
      </c>
    </row>
    <row r="106" spans="2:65" s="1" customFormat="1" ht="16.5" customHeight="1">
      <c r="B106" s="37"/>
      <c r="C106" s="215" t="s">
        <v>245</v>
      </c>
      <c r="D106" s="215" t="s">
        <v>147</v>
      </c>
      <c r="E106" s="216" t="s">
        <v>663</v>
      </c>
      <c r="F106" s="217" t="s">
        <v>664</v>
      </c>
      <c r="G106" s="218" t="s">
        <v>248</v>
      </c>
      <c r="H106" s="219">
        <v>94</v>
      </c>
      <c r="I106" s="220"/>
      <c r="J106" s="221">
        <f>ROUND(I106*H106,2)</f>
        <v>0</v>
      </c>
      <c r="K106" s="217" t="s">
        <v>1</v>
      </c>
      <c r="L106" s="42"/>
      <c r="M106" s="222" t="s">
        <v>1</v>
      </c>
      <c r="N106" s="223" t="s">
        <v>41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97</v>
      </c>
      <c r="AT106" s="16" t="s">
        <v>147</v>
      </c>
      <c r="AU106" s="16" t="s">
        <v>77</v>
      </c>
      <c r="AY106" s="16" t="s">
        <v>143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77</v>
      </c>
      <c r="BK106" s="226">
        <f>ROUND(I106*H106,2)</f>
        <v>0</v>
      </c>
      <c r="BL106" s="16" t="s">
        <v>97</v>
      </c>
      <c r="BM106" s="16" t="s">
        <v>1237</v>
      </c>
    </row>
    <row r="107" spans="2:51" s="13" customFormat="1" ht="12">
      <c r="B107" s="244"/>
      <c r="C107" s="245"/>
      <c r="D107" s="234" t="s">
        <v>209</v>
      </c>
      <c r="E107" s="246" t="s">
        <v>1</v>
      </c>
      <c r="F107" s="247" t="s">
        <v>1238</v>
      </c>
      <c r="G107" s="245"/>
      <c r="H107" s="246" t="s">
        <v>1</v>
      </c>
      <c r="I107" s="248"/>
      <c r="J107" s="245"/>
      <c r="K107" s="245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209</v>
      </c>
      <c r="AU107" s="253" t="s">
        <v>77</v>
      </c>
      <c r="AV107" s="13" t="s">
        <v>77</v>
      </c>
      <c r="AW107" s="13" t="s">
        <v>34</v>
      </c>
      <c r="AX107" s="13" t="s">
        <v>70</v>
      </c>
      <c r="AY107" s="253" t="s">
        <v>143</v>
      </c>
    </row>
    <row r="108" spans="2:51" s="12" customFormat="1" ht="12">
      <c r="B108" s="232"/>
      <c r="C108" s="233"/>
      <c r="D108" s="234" t="s">
        <v>209</v>
      </c>
      <c r="E108" s="235" t="s">
        <v>1</v>
      </c>
      <c r="F108" s="236" t="s">
        <v>1239</v>
      </c>
      <c r="G108" s="233"/>
      <c r="H108" s="237">
        <v>94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209</v>
      </c>
      <c r="AU108" s="243" t="s">
        <v>77</v>
      </c>
      <c r="AV108" s="12" t="s">
        <v>79</v>
      </c>
      <c r="AW108" s="12" t="s">
        <v>34</v>
      </c>
      <c r="AX108" s="12" t="s">
        <v>70</v>
      </c>
      <c r="AY108" s="243" t="s">
        <v>143</v>
      </c>
    </row>
    <row r="109" spans="2:51" s="14" customFormat="1" ht="12">
      <c r="B109" s="254"/>
      <c r="C109" s="255"/>
      <c r="D109" s="234" t="s">
        <v>209</v>
      </c>
      <c r="E109" s="256" t="s">
        <v>1</v>
      </c>
      <c r="F109" s="257" t="s">
        <v>216</v>
      </c>
      <c r="G109" s="255"/>
      <c r="H109" s="258">
        <v>94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209</v>
      </c>
      <c r="AU109" s="264" t="s">
        <v>77</v>
      </c>
      <c r="AV109" s="14" t="s">
        <v>97</v>
      </c>
      <c r="AW109" s="14" t="s">
        <v>34</v>
      </c>
      <c r="AX109" s="14" t="s">
        <v>77</v>
      </c>
      <c r="AY109" s="264" t="s">
        <v>143</v>
      </c>
    </row>
    <row r="110" spans="2:65" s="1" customFormat="1" ht="16.5" customHeight="1">
      <c r="B110" s="37"/>
      <c r="C110" s="215" t="s">
        <v>181</v>
      </c>
      <c r="D110" s="215" t="s">
        <v>147</v>
      </c>
      <c r="E110" s="216" t="s">
        <v>283</v>
      </c>
      <c r="F110" s="217" t="s">
        <v>284</v>
      </c>
      <c r="G110" s="218" t="s">
        <v>285</v>
      </c>
      <c r="H110" s="219">
        <v>169.2</v>
      </c>
      <c r="I110" s="220"/>
      <c r="J110" s="221">
        <f>ROUND(I110*H110,2)</f>
        <v>0</v>
      </c>
      <c r="K110" s="217" t="s">
        <v>1</v>
      </c>
      <c r="L110" s="42"/>
      <c r="M110" s="222" t="s">
        <v>1</v>
      </c>
      <c r="N110" s="223" t="s">
        <v>41</v>
      </c>
      <c r="O110" s="78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16" t="s">
        <v>97</v>
      </c>
      <c r="AT110" s="16" t="s">
        <v>147</v>
      </c>
      <c r="AU110" s="16" t="s">
        <v>77</v>
      </c>
      <c r="AY110" s="16" t="s">
        <v>143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6" t="s">
        <v>77</v>
      </c>
      <c r="BK110" s="226">
        <f>ROUND(I110*H110,2)</f>
        <v>0</v>
      </c>
      <c r="BL110" s="16" t="s">
        <v>97</v>
      </c>
      <c r="BM110" s="16" t="s">
        <v>1240</v>
      </c>
    </row>
    <row r="111" spans="2:51" s="12" customFormat="1" ht="12">
      <c r="B111" s="232"/>
      <c r="C111" s="233"/>
      <c r="D111" s="234" t="s">
        <v>209</v>
      </c>
      <c r="E111" s="235" t="s">
        <v>1</v>
      </c>
      <c r="F111" s="236" t="s">
        <v>1241</v>
      </c>
      <c r="G111" s="233"/>
      <c r="H111" s="237">
        <v>169.20000000000002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209</v>
      </c>
      <c r="AU111" s="243" t="s">
        <v>77</v>
      </c>
      <c r="AV111" s="12" t="s">
        <v>79</v>
      </c>
      <c r="AW111" s="12" t="s">
        <v>34</v>
      </c>
      <c r="AX111" s="12" t="s">
        <v>70</v>
      </c>
      <c r="AY111" s="243" t="s">
        <v>143</v>
      </c>
    </row>
    <row r="112" spans="2:51" s="14" customFormat="1" ht="12">
      <c r="B112" s="254"/>
      <c r="C112" s="255"/>
      <c r="D112" s="234" t="s">
        <v>209</v>
      </c>
      <c r="E112" s="256" t="s">
        <v>1</v>
      </c>
      <c r="F112" s="257" t="s">
        <v>216</v>
      </c>
      <c r="G112" s="255"/>
      <c r="H112" s="258">
        <v>169.20000000000002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AT112" s="264" t="s">
        <v>209</v>
      </c>
      <c r="AU112" s="264" t="s">
        <v>77</v>
      </c>
      <c r="AV112" s="14" t="s">
        <v>97</v>
      </c>
      <c r="AW112" s="14" t="s">
        <v>34</v>
      </c>
      <c r="AX112" s="14" t="s">
        <v>77</v>
      </c>
      <c r="AY112" s="264" t="s">
        <v>143</v>
      </c>
    </row>
    <row r="113" spans="2:65" s="1" customFormat="1" ht="16.5" customHeight="1">
      <c r="B113" s="37"/>
      <c r="C113" s="215" t="s">
        <v>258</v>
      </c>
      <c r="D113" s="215" t="s">
        <v>147</v>
      </c>
      <c r="E113" s="216" t="s">
        <v>663</v>
      </c>
      <c r="F113" s="217" t="s">
        <v>664</v>
      </c>
      <c r="G113" s="218" t="s">
        <v>248</v>
      </c>
      <c r="H113" s="219">
        <v>95.4</v>
      </c>
      <c r="I113" s="220"/>
      <c r="J113" s="221">
        <f>ROUND(I113*H113,2)</f>
        <v>0</v>
      </c>
      <c r="K113" s="217" t="s">
        <v>1</v>
      </c>
      <c r="L113" s="42"/>
      <c r="M113" s="222" t="s">
        <v>1</v>
      </c>
      <c r="N113" s="223" t="s">
        <v>41</v>
      </c>
      <c r="O113" s="78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AR113" s="16" t="s">
        <v>97</v>
      </c>
      <c r="AT113" s="16" t="s">
        <v>147</v>
      </c>
      <c r="AU113" s="16" t="s">
        <v>77</v>
      </c>
      <c r="AY113" s="16" t="s">
        <v>143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6" t="s">
        <v>77</v>
      </c>
      <c r="BK113" s="226">
        <f>ROUND(I113*H113,2)</f>
        <v>0</v>
      </c>
      <c r="BL113" s="16" t="s">
        <v>97</v>
      </c>
      <c r="BM113" s="16" t="s">
        <v>1242</v>
      </c>
    </row>
    <row r="114" spans="2:65" s="1" customFormat="1" ht="16.5" customHeight="1">
      <c r="B114" s="37"/>
      <c r="C114" s="215" t="s">
        <v>152</v>
      </c>
      <c r="D114" s="215" t="s">
        <v>147</v>
      </c>
      <c r="E114" s="216" t="s">
        <v>283</v>
      </c>
      <c r="F114" s="217" t="s">
        <v>284</v>
      </c>
      <c r="G114" s="218" t="s">
        <v>285</v>
      </c>
      <c r="H114" s="219">
        <v>171.7</v>
      </c>
      <c r="I114" s="220"/>
      <c r="J114" s="221">
        <f>ROUND(I114*H114,2)</f>
        <v>0</v>
      </c>
      <c r="K114" s="217" t="s">
        <v>1</v>
      </c>
      <c r="L114" s="42"/>
      <c r="M114" s="222" t="s">
        <v>1</v>
      </c>
      <c r="N114" s="223" t="s">
        <v>41</v>
      </c>
      <c r="O114" s="78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6" t="s">
        <v>97</v>
      </c>
      <c r="AT114" s="16" t="s">
        <v>147</v>
      </c>
      <c r="AU114" s="16" t="s">
        <v>77</v>
      </c>
      <c r="AY114" s="16" t="s">
        <v>143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6" t="s">
        <v>77</v>
      </c>
      <c r="BK114" s="226">
        <f>ROUND(I114*H114,2)</f>
        <v>0</v>
      </c>
      <c r="BL114" s="16" t="s">
        <v>97</v>
      </c>
      <c r="BM114" s="16" t="s">
        <v>1243</v>
      </c>
    </row>
    <row r="115" spans="2:65" s="1" customFormat="1" ht="16.5" customHeight="1">
      <c r="B115" s="37"/>
      <c r="C115" s="215" t="s">
        <v>267</v>
      </c>
      <c r="D115" s="215" t="s">
        <v>147</v>
      </c>
      <c r="E115" s="216" t="s">
        <v>675</v>
      </c>
      <c r="F115" s="217" t="s">
        <v>676</v>
      </c>
      <c r="G115" s="218" t="s">
        <v>248</v>
      </c>
      <c r="H115" s="219">
        <v>31.4</v>
      </c>
      <c r="I115" s="220"/>
      <c r="J115" s="221">
        <f>ROUND(I115*H115,2)</f>
        <v>0</v>
      </c>
      <c r="K115" s="217" t="s">
        <v>1</v>
      </c>
      <c r="L115" s="42"/>
      <c r="M115" s="222" t="s">
        <v>1</v>
      </c>
      <c r="N115" s="223" t="s">
        <v>41</v>
      </c>
      <c r="O115" s="78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AR115" s="16" t="s">
        <v>97</v>
      </c>
      <c r="AT115" s="16" t="s">
        <v>147</v>
      </c>
      <c r="AU115" s="16" t="s">
        <v>77</v>
      </c>
      <c r="AY115" s="16" t="s">
        <v>143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6" t="s">
        <v>77</v>
      </c>
      <c r="BK115" s="226">
        <f>ROUND(I115*H115,2)</f>
        <v>0</v>
      </c>
      <c r="BL115" s="16" t="s">
        <v>97</v>
      </c>
      <c r="BM115" s="16" t="s">
        <v>1244</v>
      </c>
    </row>
    <row r="116" spans="2:65" s="1" customFormat="1" ht="16.5" customHeight="1">
      <c r="B116" s="37"/>
      <c r="C116" s="215" t="s">
        <v>8</v>
      </c>
      <c r="D116" s="215" t="s">
        <v>147</v>
      </c>
      <c r="E116" s="216" t="s">
        <v>678</v>
      </c>
      <c r="F116" s="217" t="s">
        <v>679</v>
      </c>
      <c r="G116" s="218" t="s">
        <v>285</v>
      </c>
      <c r="H116" s="219">
        <v>5.2</v>
      </c>
      <c r="I116" s="220"/>
      <c r="J116" s="221">
        <f>ROUND(I116*H116,2)</f>
        <v>0</v>
      </c>
      <c r="K116" s="217" t="s">
        <v>1</v>
      </c>
      <c r="L116" s="42"/>
      <c r="M116" s="222" t="s">
        <v>1</v>
      </c>
      <c r="N116" s="223" t="s">
        <v>41</v>
      </c>
      <c r="O116" s="78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AR116" s="16" t="s">
        <v>97</v>
      </c>
      <c r="AT116" s="16" t="s">
        <v>147</v>
      </c>
      <c r="AU116" s="16" t="s">
        <v>77</v>
      </c>
      <c r="AY116" s="16" t="s">
        <v>143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6" t="s">
        <v>77</v>
      </c>
      <c r="BK116" s="226">
        <f>ROUND(I116*H116,2)</f>
        <v>0</v>
      </c>
      <c r="BL116" s="16" t="s">
        <v>97</v>
      </c>
      <c r="BM116" s="16" t="s">
        <v>1245</v>
      </c>
    </row>
    <row r="117" spans="2:65" s="1" customFormat="1" ht="16.5" customHeight="1">
      <c r="B117" s="37"/>
      <c r="C117" s="215" t="s">
        <v>274</v>
      </c>
      <c r="D117" s="215" t="s">
        <v>147</v>
      </c>
      <c r="E117" s="216" t="s">
        <v>681</v>
      </c>
      <c r="F117" s="217" t="s">
        <v>682</v>
      </c>
      <c r="G117" s="218" t="s">
        <v>285</v>
      </c>
      <c r="H117" s="219">
        <v>48.1</v>
      </c>
      <c r="I117" s="220"/>
      <c r="J117" s="221">
        <f>ROUND(I117*H117,2)</f>
        <v>0</v>
      </c>
      <c r="K117" s="217" t="s">
        <v>1</v>
      </c>
      <c r="L117" s="42"/>
      <c r="M117" s="222" t="s">
        <v>1</v>
      </c>
      <c r="N117" s="223" t="s">
        <v>41</v>
      </c>
      <c r="O117" s="78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AR117" s="16" t="s">
        <v>97</v>
      </c>
      <c r="AT117" s="16" t="s">
        <v>147</v>
      </c>
      <c r="AU117" s="16" t="s">
        <v>77</v>
      </c>
      <c r="AY117" s="16" t="s">
        <v>143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6" t="s">
        <v>77</v>
      </c>
      <c r="BK117" s="226">
        <f>ROUND(I117*H117,2)</f>
        <v>0</v>
      </c>
      <c r="BL117" s="16" t="s">
        <v>97</v>
      </c>
      <c r="BM117" s="16" t="s">
        <v>1246</v>
      </c>
    </row>
    <row r="118" spans="2:65" s="1" customFormat="1" ht="16.5" customHeight="1">
      <c r="B118" s="37"/>
      <c r="C118" s="215" t="s">
        <v>278</v>
      </c>
      <c r="D118" s="215" t="s">
        <v>147</v>
      </c>
      <c r="E118" s="216" t="s">
        <v>684</v>
      </c>
      <c r="F118" s="217" t="s">
        <v>685</v>
      </c>
      <c r="G118" s="218" t="s">
        <v>248</v>
      </c>
      <c r="H118" s="219">
        <v>30.7</v>
      </c>
      <c r="I118" s="220"/>
      <c r="J118" s="221">
        <f>ROUND(I118*H118,2)</f>
        <v>0</v>
      </c>
      <c r="K118" s="217" t="s">
        <v>1</v>
      </c>
      <c r="L118" s="42"/>
      <c r="M118" s="222" t="s">
        <v>1</v>
      </c>
      <c r="N118" s="223" t="s">
        <v>41</v>
      </c>
      <c r="O118" s="78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AR118" s="16" t="s">
        <v>97</v>
      </c>
      <c r="AT118" s="16" t="s">
        <v>147</v>
      </c>
      <c r="AU118" s="16" t="s">
        <v>77</v>
      </c>
      <c r="AY118" s="16" t="s">
        <v>143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6" t="s">
        <v>77</v>
      </c>
      <c r="BK118" s="226">
        <f>ROUND(I118*H118,2)</f>
        <v>0</v>
      </c>
      <c r="BL118" s="16" t="s">
        <v>97</v>
      </c>
      <c r="BM118" s="16" t="s">
        <v>1247</v>
      </c>
    </row>
    <row r="119" spans="2:65" s="1" customFormat="1" ht="16.5" customHeight="1">
      <c r="B119" s="37"/>
      <c r="C119" s="215" t="s">
        <v>282</v>
      </c>
      <c r="D119" s="215" t="s">
        <v>147</v>
      </c>
      <c r="E119" s="216" t="s">
        <v>681</v>
      </c>
      <c r="F119" s="217" t="s">
        <v>682</v>
      </c>
      <c r="G119" s="218" t="s">
        <v>285</v>
      </c>
      <c r="H119" s="219">
        <v>52.2</v>
      </c>
      <c r="I119" s="220"/>
      <c r="J119" s="221">
        <f>ROUND(I119*H119,2)</f>
        <v>0</v>
      </c>
      <c r="K119" s="217" t="s">
        <v>1</v>
      </c>
      <c r="L119" s="42"/>
      <c r="M119" s="222" t="s">
        <v>1</v>
      </c>
      <c r="N119" s="223" t="s">
        <v>41</v>
      </c>
      <c r="O119" s="78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6" t="s">
        <v>97</v>
      </c>
      <c r="AT119" s="16" t="s">
        <v>147</v>
      </c>
      <c r="AU119" s="16" t="s">
        <v>77</v>
      </c>
      <c r="AY119" s="16" t="s">
        <v>143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77</v>
      </c>
      <c r="BK119" s="226">
        <f>ROUND(I119*H119,2)</f>
        <v>0</v>
      </c>
      <c r="BL119" s="16" t="s">
        <v>97</v>
      </c>
      <c r="BM119" s="16" t="s">
        <v>1248</v>
      </c>
    </row>
    <row r="120" spans="2:65" s="1" customFormat="1" ht="16.5" customHeight="1">
      <c r="B120" s="37"/>
      <c r="C120" s="215" t="s">
        <v>288</v>
      </c>
      <c r="D120" s="215" t="s">
        <v>147</v>
      </c>
      <c r="E120" s="216" t="s">
        <v>684</v>
      </c>
      <c r="F120" s="217" t="s">
        <v>685</v>
      </c>
      <c r="G120" s="218" t="s">
        <v>248</v>
      </c>
      <c r="H120" s="219">
        <v>190.9</v>
      </c>
      <c r="I120" s="220"/>
      <c r="J120" s="221">
        <f>ROUND(I120*H120,2)</f>
        <v>0</v>
      </c>
      <c r="K120" s="217" t="s">
        <v>1</v>
      </c>
      <c r="L120" s="42"/>
      <c r="M120" s="222" t="s">
        <v>1</v>
      </c>
      <c r="N120" s="223" t="s">
        <v>41</v>
      </c>
      <c r="O120" s="78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AR120" s="16" t="s">
        <v>97</v>
      </c>
      <c r="AT120" s="16" t="s">
        <v>147</v>
      </c>
      <c r="AU120" s="16" t="s">
        <v>77</v>
      </c>
      <c r="AY120" s="16" t="s">
        <v>143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6" t="s">
        <v>77</v>
      </c>
      <c r="BK120" s="226">
        <f>ROUND(I120*H120,2)</f>
        <v>0</v>
      </c>
      <c r="BL120" s="16" t="s">
        <v>97</v>
      </c>
      <c r="BM120" s="16" t="s">
        <v>1249</v>
      </c>
    </row>
    <row r="121" spans="2:51" s="13" customFormat="1" ht="12">
      <c r="B121" s="244"/>
      <c r="C121" s="245"/>
      <c r="D121" s="234" t="s">
        <v>209</v>
      </c>
      <c r="E121" s="246" t="s">
        <v>1</v>
      </c>
      <c r="F121" s="247" t="s">
        <v>1250</v>
      </c>
      <c r="G121" s="245"/>
      <c r="H121" s="246" t="s">
        <v>1</v>
      </c>
      <c r="I121" s="248"/>
      <c r="J121" s="245"/>
      <c r="K121" s="245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209</v>
      </c>
      <c r="AU121" s="253" t="s">
        <v>77</v>
      </c>
      <c r="AV121" s="13" t="s">
        <v>77</v>
      </c>
      <c r="AW121" s="13" t="s">
        <v>34</v>
      </c>
      <c r="AX121" s="13" t="s">
        <v>70</v>
      </c>
      <c r="AY121" s="253" t="s">
        <v>143</v>
      </c>
    </row>
    <row r="122" spans="2:51" s="12" customFormat="1" ht="12">
      <c r="B122" s="232"/>
      <c r="C122" s="233"/>
      <c r="D122" s="234" t="s">
        <v>209</v>
      </c>
      <c r="E122" s="235" t="s">
        <v>1</v>
      </c>
      <c r="F122" s="236" t="s">
        <v>1251</v>
      </c>
      <c r="G122" s="233"/>
      <c r="H122" s="237">
        <v>190.9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209</v>
      </c>
      <c r="AU122" s="243" t="s">
        <v>77</v>
      </c>
      <c r="AV122" s="12" t="s">
        <v>79</v>
      </c>
      <c r="AW122" s="12" t="s">
        <v>34</v>
      </c>
      <c r="AX122" s="12" t="s">
        <v>70</v>
      </c>
      <c r="AY122" s="243" t="s">
        <v>143</v>
      </c>
    </row>
    <row r="123" spans="2:51" s="14" customFormat="1" ht="12">
      <c r="B123" s="254"/>
      <c r="C123" s="255"/>
      <c r="D123" s="234" t="s">
        <v>209</v>
      </c>
      <c r="E123" s="256" t="s">
        <v>1</v>
      </c>
      <c r="F123" s="257" t="s">
        <v>216</v>
      </c>
      <c r="G123" s="255"/>
      <c r="H123" s="258">
        <v>190.9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209</v>
      </c>
      <c r="AU123" s="264" t="s">
        <v>77</v>
      </c>
      <c r="AV123" s="14" t="s">
        <v>97</v>
      </c>
      <c r="AW123" s="14" t="s">
        <v>34</v>
      </c>
      <c r="AX123" s="14" t="s">
        <v>77</v>
      </c>
      <c r="AY123" s="264" t="s">
        <v>143</v>
      </c>
    </row>
    <row r="124" spans="2:65" s="1" customFormat="1" ht="16.5" customHeight="1">
      <c r="B124" s="37"/>
      <c r="C124" s="215" t="s">
        <v>293</v>
      </c>
      <c r="D124" s="215" t="s">
        <v>147</v>
      </c>
      <c r="E124" s="216" t="s">
        <v>691</v>
      </c>
      <c r="F124" s="217" t="s">
        <v>692</v>
      </c>
      <c r="G124" s="218" t="s">
        <v>248</v>
      </c>
      <c r="H124" s="219">
        <v>56.6</v>
      </c>
      <c r="I124" s="220"/>
      <c r="J124" s="221">
        <f>ROUND(I124*H124,2)</f>
        <v>0</v>
      </c>
      <c r="K124" s="217" t="s">
        <v>1</v>
      </c>
      <c r="L124" s="42"/>
      <c r="M124" s="222" t="s">
        <v>1</v>
      </c>
      <c r="N124" s="223" t="s">
        <v>41</v>
      </c>
      <c r="O124" s="78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AR124" s="16" t="s">
        <v>97</v>
      </c>
      <c r="AT124" s="16" t="s">
        <v>147</v>
      </c>
      <c r="AU124" s="16" t="s">
        <v>77</v>
      </c>
      <c r="AY124" s="16" t="s">
        <v>143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6" t="s">
        <v>77</v>
      </c>
      <c r="BK124" s="226">
        <f>ROUND(I124*H124,2)</f>
        <v>0</v>
      </c>
      <c r="BL124" s="16" t="s">
        <v>97</v>
      </c>
      <c r="BM124" s="16" t="s">
        <v>1252</v>
      </c>
    </row>
    <row r="125" spans="2:65" s="1" customFormat="1" ht="16.5" customHeight="1">
      <c r="B125" s="37"/>
      <c r="C125" s="215" t="s">
        <v>7</v>
      </c>
      <c r="D125" s="215" t="s">
        <v>147</v>
      </c>
      <c r="E125" s="216" t="s">
        <v>694</v>
      </c>
      <c r="F125" s="217" t="s">
        <v>695</v>
      </c>
      <c r="G125" s="218" t="s">
        <v>285</v>
      </c>
      <c r="H125" s="219">
        <v>148.6</v>
      </c>
      <c r="I125" s="220"/>
      <c r="J125" s="221">
        <f>ROUND(I125*H125,2)</f>
        <v>0</v>
      </c>
      <c r="K125" s="217" t="s">
        <v>1</v>
      </c>
      <c r="L125" s="42"/>
      <c r="M125" s="222" t="s">
        <v>1</v>
      </c>
      <c r="N125" s="223" t="s">
        <v>41</v>
      </c>
      <c r="O125" s="78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16" t="s">
        <v>97</v>
      </c>
      <c r="AT125" s="16" t="s">
        <v>147</v>
      </c>
      <c r="AU125" s="16" t="s">
        <v>77</v>
      </c>
      <c r="AY125" s="16" t="s">
        <v>143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6" t="s">
        <v>77</v>
      </c>
      <c r="BK125" s="226">
        <f>ROUND(I125*H125,2)</f>
        <v>0</v>
      </c>
      <c r="BL125" s="16" t="s">
        <v>97</v>
      </c>
      <c r="BM125" s="16" t="s">
        <v>1253</v>
      </c>
    </row>
    <row r="126" spans="2:63" s="11" customFormat="1" ht="25.9" customHeight="1">
      <c r="B126" s="199"/>
      <c r="C126" s="200"/>
      <c r="D126" s="201" t="s">
        <v>69</v>
      </c>
      <c r="E126" s="202" t="s">
        <v>698</v>
      </c>
      <c r="F126" s="202" t="s">
        <v>699</v>
      </c>
      <c r="G126" s="200"/>
      <c r="H126" s="200"/>
      <c r="I126" s="203"/>
      <c r="J126" s="204">
        <f>BK126</f>
        <v>0</v>
      </c>
      <c r="K126" s="200"/>
      <c r="L126" s="205"/>
      <c r="M126" s="206"/>
      <c r="N126" s="207"/>
      <c r="O126" s="207"/>
      <c r="P126" s="208">
        <f>SUM(P127:P131)</f>
        <v>0</v>
      </c>
      <c r="Q126" s="207"/>
      <c r="R126" s="208">
        <f>SUM(R127:R131)</f>
        <v>46.716173414000004</v>
      </c>
      <c r="S126" s="207"/>
      <c r="T126" s="209">
        <f>SUM(T127:T131)</f>
        <v>0</v>
      </c>
      <c r="AR126" s="210" t="s">
        <v>77</v>
      </c>
      <c r="AT126" s="211" t="s">
        <v>69</v>
      </c>
      <c r="AU126" s="211" t="s">
        <v>70</v>
      </c>
      <c r="AY126" s="210" t="s">
        <v>143</v>
      </c>
      <c r="BK126" s="212">
        <f>SUM(BK127:BK131)</f>
        <v>0</v>
      </c>
    </row>
    <row r="127" spans="2:65" s="1" customFormat="1" ht="16.5" customHeight="1">
      <c r="B127" s="37"/>
      <c r="C127" s="215" t="s">
        <v>303</v>
      </c>
      <c r="D127" s="215" t="s">
        <v>147</v>
      </c>
      <c r="E127" s="216" t="s">
        <v>700</v>
      </c>
      <c r="F127" s="217" t="s">
        <v>701</v>
      </c>
      <c r="G127" s="218" t="s">
        <v>248</v>
      </c>
      <c r="H127" s="219">
        <v>22.8</v>
      </c>
      <c r="I127" s="220"/>
      <c r="J127" s="221">
        <f>ROUND(I127*H127,2)</f>
        <v>0</v>
      </c>
      <c r="K127" s="217" t="s">
        <v>1</v>
      </c>
      <c r="L127" s="42"/>
      <c r="M127" s="222" t="s">
        <v>1</v>
      </c>
      <c r="N127" s="223" t="s">
        <v>41</v>
      </c>
      <c r="O127" s="78"/>
      <c r="P127" s="224">
        <f>O127*H127</f>
        <v>0</v>
      </c>
      <c r="Q127" s="224">
        <v>1.89077</v>
      </c>
      <c r="R127" s="224">
        <f>Q127*H127</f>
        <v>43.109556000000005</v>
      </c>
      <c r="S127" s="224">
        <v>0</v>
      </c>
      <c r="T127" s="225">
        <f>S127*H127</f>
        <v>0</v>
      </c>
      <c r="AR127" s="16" t="s">
        <v>97</v>
      </c>
      <c r="AT127" s="16" t="s">
        <v>147</v>
      </c>
      <c r="AU127" s="16" t="s">
        <v>77</v>
      </c>
      <c r="AY127" s="16" t="s">
        <v>143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6" t="s">
        <v>77</v>
      </c>
      <c r="BK127" s="226">
        <f>ROUND(I127*H127,2)</f>
        <v>0</v>
      </c>
      <c r="BL127" s="16" t="s">
        <v>97</v>
      </c>
      <c r="BM127" s="16" t="s">
        <v>1254</v>
      </c>
    </row>
    <row r="128" spans="2:65" s="1" customFormat="1" ht="16.5" customHeight="1">
      <c r="B128" s="37"/>
      <c r="C128" s="215" t="s">
        <v>313</v>
      </c>
      <c r="D128" s="215" t="s">
        <v>147</v>
      </c>
      <c r="E128" s="216" t="s">
        <v>703</v>
      </c>
      <c r="F128" s="217" t="s">
        <v>704</v>
      </c>
      <c r="G128" s="218" t="s">
        <v>248</v>
      </c>
      <c r="H128" s="219">
        <v>1.6</v>
      </c>
      <c r="I128" s="220"/>
      <c r="J128" s="221">
        <f>ROUND(I128*H128,2)</f>
        <v>0</v>
      </c>
      <c r="K128" s="217" t="s">
        <v>1</v>
      </c>
      <c r="L128" s="42"/>
      <c r="M128" s="222" t="s">
        <v>1</v>
      </c>
      <c r="N128" s="223" t="s">
        <v>41</v>
      </c>
      <c r="O128" s="78"/>
      <c r="P128" s="224">
        <f>O128*H128</f>
        <v>0</v>
      </c>
      <c r="Q128" s="224">
        <v>2.234</v>
      </c>
      <c r="R128" s="224">
        <f>Q128*H128</f>
        <v>3.5744000000000002</v>
      </c>
      <c r="S128" s="224">
        <v>0</v>
      </c>
      <c r="T128" s="225">
        <f>S128*H128</f>
        <v>0</v>
      </c>
      <c r="AR128" s="16" t="s">
        <v>97</v>
      </c>
      <c r="AT128" s="16" t="s">
        <v>147</v>
      </c>
      <c r="AU128" s="16" t="s">
        <v>77</v>
      </c>
      <c r="AY128" s="16" t="s">
        <v>143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6" t="s">
        <v>77</v>
      </c>
      <c r="BK128" s="226">
        <f>ROUND(I128*H128,2)</f>
        <v>0</v>
      </c>
      <c r="BL128" s="16" t="s">
        <v>97</v>
      </c>
      <c r="BM128" s="16" t="s">
        <v>1255</v>
      </c>
    </row>
    <row r="129" spans="2:65" s="1" customFormat="1" ht="16.5" customHeight="1">
      <c r="B129" s="37"/>
      <c r="C129" s="215" t="s">
        <v>317</v>
      </c>
      <c r="D129" s="215" t="s">
        <v>147</v>
      </c>
      <c r="E129" s="216" t="s">
        <v>708</v>
      </c>
      <c r="F129" s="217" t="s">
        <v>709</v>
      </c>
      <c r="G129" s="218" t="s">
        <v>206</v>
      </c>
      <c r="H129" s="219">
        <v>5.1</v>
      </c>
      <c r="I129" s="220"/>
      <c r="J129" s="221">
        <f>ROUND(I129*H129,2)</f>
        <v>0</v>
      </c>
      <c r="K129" s="217" t="s">
        <v>1</v>
      </c>
      <c r="L129" s="42"/>
      <c r="M129" s="222" t="s">
        <v>1</v>
      </c>
      <c r="N129" s="223" t="s">
        <v>41</v>
      </c>
      <c r="O129" s="78"/>
      <c r="P129" s="224">
        <f>O129*H129</f>
        <v>0</v>
      </c>
      <c r="Q129" s="224">
        <v>0.00631714</v>
      </c>
      <c r="R129" s="224">
        <f>Q129*H129</f>
        <v>0.032217414</v>
      </c>
      <c r="S129" s="224">
        <v>0</v>
      </c>
      <c r="T129" s="225">
        <f>S129*H129</f>
        <v>0</v>
      </c>
      <c r="AR129" s="16" t="s">
        <v>97</v>
      </c>
      <c r="AT129" s="16" t="s">
        <v>147</v>
      </c>
      <c r="AU129" s="16" t="s">
        <v>77</v>
      </c>
      <c r="AY129" s="16" t="s">
        <v>143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6" t="s">
        <v>77</v>
      </c>
      <c r="BK129" s="226">
        <f>ROUND(I129*H129,2)</f>
        <v>0</v>
      </c>
      <c r="BL129" s="16" t="s">
        <v>97</v>
      </c>
      <c r="BM129" s="16" t="s">
        <v>1256</v>
      </c>
    </row>
    <row r="130" spans="2:51" s="12" customFormat="1" ht="12">
      <c r="B130" s="232"/>
      <c r="C130" s="233"/>
      <c r="D130" s="234" t="s">
        <v>209</v>
      </c>
      <c r="E130" s="235" t="s">
        <v>1</v>
      </c>
      <c r="F130" s="236" t="s">
        <v>1257</v>
      </c>
      <c r="G130" s="233"/>
      <c r="H130" s="237">
        <v>5.1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209</v>
      </c>
      <c r="AU130" s="243" t="s">
        <v>77</v>
      </c>
      <c r="AV130" s="12" t="s">
        <v>79</v>
      </c>
      <c r="AW130" s="12" t="s">
        <v>34</v>
      </c>
      <c r="AX130" s="12" t="s">
        <v>70</v>
      </c>
      <c r="AY130" s="243" t="s">
        <v>143</v>
      </c>
    </row>
    <row r="131" spans="2:51" s="14" customFormat="1" ht="12">
      <c r="B131" s="254"/>
      <c r="C131" s="255"/>
      <c r="D131" s="234" t="s">
        <v>209</v>
      </c>
      <c r="E131" s="256" t="s">
        <v>1</v>
      </c>
      <c r="F131" s="257" t="s">
        <v>216</v>
      </c>
      <c r="G131" s="255"/>
      <c r="H131" s="258">
        <v>5.1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209</v>
      </c>
      <c r="AU131" s="264" t="s">
        <v>77</v>
      </c>
      <c r="AV131" s="14" t="s">
        <v>97</v>
      </c>
      <c r="AW131" s="14" t="s">
        <v>34</v>
      </c>
      <c r="AX131" s="14" t="s">
        <v>77</v>
      </c>
      <c r="AY131" s="264" t="s">
        <v>143</v>
      </c>
    </row>
    <row r="132" spans="2:63" s="11" customFormat="1" ht="25.9" customHeight="1">
      <c r="B132" s="199"/>
      <c r="C132" s="200"/>
      <c r="D132" s="201" t="s">
        <v>69</v>
      </c>
      <c r="E132" s="202" t="s">
        <v>717</v>
      </c>
      <c r="F132" s="202" t="s">
        <v>718</v>
      </c>
      <c r="G132" s="200"/>
      <c r="H132" s="200"/>
      <c r="I132" s="203"/>
      <c r="J132" s="204">
        <f>BK132</f>
        <v>0</v>
      </c>
      <c r="K132" s="200"/>
      <c r="L132" s="205"/>
      <c r="M132" s="206"/>
      <c r="N132" s="207"/>
      <c r="O132" s="207"/>
      <c r="P132" s="208">
        <f>SUM(P133:P197)</f>
        <v>0</v>
      </c>
      <c r="Q132" s="207"/>
      <c r="R132" s="208">
        <f>SUM(R133:R197)</f>
        <v>5.2717778</v>
      </c>
      <c r="S132" s="207"/>
      <c r="T132" s="209">
        <f>SUM(T133:T197)</f>
        <v>0</v>
      </c>
      <c r="AR132" s="210" t="s">
        <v>77</v>
      </c>
      <c r="AT132" s="211" t="s">
        <v>69</v>
      </c>
      <c r="AU132" s="211" t="s">
        <v>70</v>
      </c>
      <c r="AY132" s="210" t="s">
        <v>143</v>
      </c>
      <c r="BK132" s="212">
        <f>SUM(BK133:BK197)</f>
        <v>0</v>
      </c>
    </row>
    <row r="133" spans="2:65" s="1" customFormat="1" ht="16.5" customHeight="1">
      <c r="B133" s="37"/>
      <c r="C133" s="215" t="s">
        <v>322</v>
      </c>
      <c r="D133" s="215" t="s">
        <v>147</v>
      </c>
      <c r="E133" s="216" t="s">
        <v>719</v>
      </c>
      <c r="F133" s="217" t="s">
        <v>720</v>
      </c>
      <c r="G133" s="218" t="s">
        <v>236</v>
      </c>
      <c r="H133" s="219">
        <v>122</v>
      </c>
      <c r="I133" s="220"/>
      <c r="J133" s="221">
        <f>ROUND(I133*H133,2)</f>
        <v>0</v>
      </c>
      <c r="K133" s="217" t="s">
        <v>1</v>
      </c>
      <c r="L133" s="42"/>
      <c r="M133" s="222" t="s">
        <v>1</v>
      </c>
      <c r="N133" s="223" t="s">
        <v>41</v>
      </c>
      <c r="O133" s="78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AR133" s="16" t="s">
        <v>97</v>
      </c>
      <c r="AT133" s="16" t="s">
        <v>147</v>
      </c>
      <c r="AU133" s="16" t="s">
        <v>77</v>
      </c>
      <c r="AY133" s="16" t="s">
        <v>143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6" t="s">
        <v>77</v>
      </c>
      <c r="BK133" s="226">
        <f>ROUND(I133*H133,2)</f>
        <v>0</v>
      </c>
      <c r="BL133" s="16" t="s">
        <v>97</v>
      </c>
      <c r="BM133" s="16" t="s">
        <v>1258</v>
      </c>
    </row>
    <row r="134" spans="2:51" s="13" customFormat="1" ht="12">
      <c r="B134" s="244"/>
      <c r="C134" s="245"/>
      <c r="D134" s="234" t="s">
        <v>209</v>
      </c>
      <c r="E134" s="246" t="s">
        <v>1</v>
      </c>
      <c r="F134" s="247" t="s">
        <v>722</v>
      </c>
      <c r="G134" s="245"/>
      <c r="H134" s="246" t="s">
        <v>1</v>
      </c>
      <c r="I134" s="248"/>
      <c r="J134" s="245"/>
      <c r="K134" s="245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209</v>
      </c>
      <c r="AU134" s="253" t="s">
        <v>77</v>
      </c>
      <c r="AV134" s="13" t="s">
        <v>77</v>
      </c>
      <c r="AW134" s="13" t="s">
        <v>34</v>
      </c>
      <c r="AX134" s="13" t="s">
        <v>70</v>
      </c>
      <c r="AY134" s="253" t="s">
        <v>143</v>
      </c>
    </row>
    <row r="135" spans="2:51" s="12" customFormat="1" ht="12">
      <c r="B135" s="232"/>
      <c r="C135" s="233"/>
      <c r="D135" s="234" t="s">
        <v>209</v>
      </c>
      <c r="E135" s="235" t="s">
        <v>1</v>
      </c>
      <c r="F135" s="236" t="s">
        <v>1259</v>
      </c>
      <c r="G135" s="233"/>
      <c r="H135" s="237">
        <v>122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209</v>
      </c>
      <c r="AU135" s="243" t="s">
        <v>77</v>
      </c>
      <c r="AV135" s="12" t="s">
        <v>79</v>
      </c>
      <c r="AW135" s="12" t="s">
        <v>34</v>
      </c>
      <c r="AX135" s="12" t="s">
        <v>70</v>
      </c>
      <c r="AY135" s="243" t="s">
        <v>143</v>
      </c>
    </row>
    <row r="136" spans="2:51" s="14" customFormat="1" ht="12">
      <c r="B136" s="254"/>
      <c r="C136" s="255"/>
      <c r="D136" s="234" t="s">
        <v>209</v>
      </c>
      <c r="E136" s="256" t="s">
        <v>1</v>
      </c>
      <c r="F136" s="257" t="s">
        <v>216</v>
      </c>
      <c r="G136" s="255"/>
      <c r="H136" s="258">
        <v>122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209</v>
      </c>
      <c r="AU136" s="264" t="s">
        <v>77</v>
      </c>
      <c r="AV136" s="14" t="s">
        <v>97</v>
      </c>
      <c r="AW136" s="14" t="s">
        <v>34</v>
      </c>
      <c r="AX136" s="14" t="s">
        <v>77</v>
      </c>
      <c r="AY136" s="264" t="s">
        <v>143</v>
      </c>
    </row>
    <row r="137" spans="2:65" s="1" customFormat="1" ht="16.5" customHeight="1">
      <c r="B137" s="37"/>
      <c r="C137" s="215" t="s">
        <v>326</v>
      </c>
      <c r="D137" s="215" t="s">
        <v>147</v>
      </c>
      <c r="E137" s="216" t="s">
        <v>724</v>
      </c>
      <c r="F137" s="217" t="s">
        <v>725</v>
      </c>
      <c r="G137" s="218" t="s">
        <v>236</v>
      </c>
      <c r="H137" s="219">
        <v>124</v>
      </c>
      <c r="I137" s="220"/>
      <c r="J137" s="221">
        <f>ROUND(I137*H137,2)</f>
        <v>0</v>
      </c>
      <c r="K137" s="217" t="s">
        <v>1</v>
      </c>
      <c r="L137" s="42"/>
      <c r="M137" s="222" t="s">
        <v>1</v>
      </c>
      <c r="N137" s="223" t="s">
        <v>41</v>
      </c>
      <c r="O137" s="78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AR137" s="16" t="s">
        <v>97</v>
      </c>
      <c r="AT137" s="16" t="s">
        <v>147</v>
      </c>
      <c r="AU137" s="16" t="s">
        <v>77</v>
      </c>
      <c r="AY137" s="16" t="s">
        <v>143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6" t="s">
        <v>77</v>
      </c>
      <c r="BK137" s="226">
        <f>ROUND(I137*H137,2)</f>
        <v>0</v>
      </c>
      <c r="BL137" s="16" t="s">
        <v>97</v>
      </c>
      <c r="BM137" s="16" t="s">
        <v>1260</v>
      </c>
    </row>
    <row r="138" spans="2:65" s="1" customFormat="1" ht="16.5" customHeight="1">
      <c r="B138" s="37"/>
      <c r="C138" s="215" t="s">
        <v>330</v>
      </c>
      <c r="D138" s="215" t="s">
        <v>147</v>
      </c>
      <c r="E138" s="216" t="s">
        <v>727</v>
      </c>
      <c r="F138" s="217" t="s">
        <v>728</v>
      </c>
      <c r="G138" s="218" t="s">
        <v>236</v>
      </c>
      <c r="H138" s="219">
        <v>7.4</v>
      </c>
      <c r="I138" s="220"/>
      <c r="J138" s="221">
        <f>ROUND(I138*H138,2)</f>
        <v>0</v>
      </c>
      <c r="K138" s="217" t="s">
        <v>1</v>
      </c>
      <c r="L138" s="42"/>
      <c r="M138" s="222" t="s">
        <v>1</v>
      </c>
      <c r="N138" s="223" t="s">
        <v>41</v>
      </c>
      <c r="O138" s="78"/>
      <c r="P138" s="224">
        <f>O138*H138</f>
        <v>0</v>
      </c>
      <c r="Q138" s="224">
        <v>1.1E-05</v>
      </c>
      <c r="R138" s="224">
        <f>Q138*H138</f>
        <v>8.14E-05</v>
      </c>
      <c r="S138" s="224">
        <v>0</v>
      </c>
      <c r="T138" s="225">
        <f>S138*H138</f>
        <v>0</v>
      </c>
      <c r="AR138" s="16" t="s">
        <v>97</v>
      </c>
      <c r="AT138" s="16" t="s">
        <v>147</v>
      </c>
      <c r="AU138" s="16" t="s">
        <v>77</v>
      </c>
      <c r="AY138" s="16" t="s">
        <v>143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6" t="s">
        <v>77</v>
      </c>
      <c r="BK138" s="226">
        <f>ROUND(I138*H138,2)</f>
        <v>0</v>
      </c>
      <c r="BL138" s="16" t="s">
        <v>97</v>
      </c>
      <c r="BM138" s="16" t="s">
        <v>1261</v>
      </c>
    </row>
    <row r="139" spans="2:51" s="13" customFormat="1" ht="12">
      <c r="B139" s="244"/>
      <c r="C139" s="245"/>
      <c r="D139" s="234" t="s">
        <v>209</v>
      </c>
      <c r="E139" s="246" t="s">
        <v>1</v>
      </c>
      <c r="F139" s="247" t="s">
        <v>730</v>
      </c>
      <c r="G139" s="245"/>
      <c r="H139" s="246" t="s">
        <v>1</v>
      </c>
      <c r="I139" s="248"/>
      <c r="J139" s="245"/>
      <c r="K139" s="245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209</v>
      </c>
      <c r="AU139" s="253" t="s">
        <v>77</v>
      </c>
      <c r="AV139" s="13" t="s">
        <v>77</v>
      </c>
      <c r="AW139" s="13" t="s">
        <v>34</v>
      </c>
      <c r="AX139" s="13" t="s">
        <v>70</v>
      </c>
      <c r="AY139" s="253" t="s">
        <v>143</v>
      </c>
    </row>
    <row r="140" spans="2:51" s="12" customFormat="1" ht="12">
      <c r="B140" s="232"/>
      <c r="C140" s="233"/>
      <c r="D140" s="234" t="s">
        <v>209</v>
      </c>
      <c r="E140" s="235" t="s">
        <v>1</v>
      </c>
      <c r="F140" s="236" t="s">
        <v>1262</v>
      </c>
      <c r="G140" s="233"/>
      <c r="H140" s="237">
        <v>7.4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209</v>
      </c>
      <c r="AU140" s="243" t="s">
        <v>77</v>
      </c>
      <c r="AV140" s="12" t="s">
        <v>79</v>
      </c>
      <c r="AW140" s="12" t="s">
        <v>34</v>
      </c>
      <c r="AX140" s="12" t="s">
        <v>70</v>
      </c>
      <c r="AY140" s="243" t="s">
        <v>143</v>
      </c>
    </row>
    <row r="141" spans="2:51" s="14" customFormat="1" ht="12">
      <c r="B141" s="254"/>
      <c r="C141" s="255"/>
      <c r="D141" s="234" t="s">
        <v>209</v>
      </c>
      <c r="E141" s="256" t="s">
        <v>1</v>
      </c>
      <c r="F141" s="257" t="s">
        <v>216</v>
      </c>
      <c r="G141" s="255"/>
      <c r="H141" s="258">
        <v>7.4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209</v>
      </c>
      <c r="AU141" s="264" t="s">
        <v>77</v>
      </c>
      <c r="AV141" s="14" t="s">
        <v>97</v>
      </c>
      <c r="AW141" s="14" t="s">
        <v>34</v>
      </c>
      <c r="AX141" s="14" t="s">
        <v>77</v>
      </c>
      <c r="AY141" s="264" t="s">
        <v>143</v>
      </c>
    </row>
    <row r="142" spans="2:65" s="1" customFormat="1" ht="16.5" customHeight="1">
      <c r="B142" s="37"/>
      <c r="C142" s="215" t="s">
        <v>334</v>
      </c>
      <c r="D142" s="215" t="s">
        <v>147</v>
      </c>
      <c r="E142" s="216" t="s">
        <v>732</v>
      </c>
      <c r="F142" s="217" t="s">
        <v>733</v>
      </c>
      <c r="G142" s="218" t="s">
        <v>150</v>
      </c>
      <c r="H142" s="219">
        <v>3</v>
      </c>
      <c r="I142" s="220"/>
      <c r="J142" s="221">
        <f>ROUND(I142*H142,2)</f>
        <v>0</v>
      </c>
      <c r="K142" s="217" t="s">
        <v>1</v>
      </c>
      <c r="L142" s="42"/>
      <c r="M142" s="222" t="s">
        <v>1</v>
      </c>
      <c r="N142" s="223" t="s">
        <v>41</v>
      </c>
      <c r="O142" s="7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AR142" s="16" t="s">
        <v>97</v>
      </c>
      <c r="AT142" s="16" t="s">
        <v>147</v>
      </c>
      <c r="AU142" s="16" t="s">
        <v>77</v>
      </c>
      <c r="AY142" s="16" t="s">
        <v>143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6" t="s">
        <v>77</v>
      </c>
      <c r="BK142" s="226">
        <f>ROUND(I142*H142,2)</f>
        <v>0</v>
      </c>
      <c r="BL142" s="16" t="s">
        <v>97</v>
      </c>
      <c r="BM142" s="16" t="s">
        <v>1263</v>
      </c>
    </row>
    <row r="143" spans="2:65" s="1" customFormat="1" ht="16.5" customHeight="1">
      <c r="B143" s="37"/>
      <c r="C143" s="215" t="s">
        <v>338</v>
      </c>
      <c r="D143" s="215" t="s">
        <v>147</v>
      </c>
      <c r="E143" s="216" t="s">
        <v>735</v>
      </c>
      <c r="F143" s="217" t="s">
        <v>736</v>
      </c>
      <c r="G143" s="218" t="s">
        <v>150</v>
      </c>
      <c r="H143" s="219">
        <v>3</v>
      </c>
      <c r="I143" s="220"/>
      <c r="J143" s="221">
        <f>ROUND(I143*H143,2)</f>
        <v>0</v>
      </c>
      <c r="K143" s="217" t="s">
        <v>1</v>
      </c>
      <c r="L143" s="42"/>
      <c r="M143" s="222" t="s">
        <v>1</v>
      </c>
      <c r="N143" s="223" t="s">
        <v>41</v>
      </c>
      <c r="O143" s="7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16" t="s">
        <v>97</v>
      </c>
      <c r="AT143" s="16" t="s">
        <v>147</v>
      </c>
      <c r="AU143" s="16" t="s">
        <v>77</v>
      </c>
      <c r="AY143" s="16" t="s">
        <v>143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6" t="s">
        <v>77</v>
      </c>
      <c r="BK143" s="226">
        <f>ROUND(I143*H143,2)</f>
        <v>0</v>
      </c>
      <c r="BL143" s="16" t="s">
        <v>97</v>
      </c>
      <c r="BM143" s="16" t="s">
        <v>1264</v>
      </c>
    </row>
    <row r="144" spans="2:65" s="1" customFormat="1" ht="16.5" customHeight="1">
      <c r="B144" s="37"/>
      <c r="C144" s="215" t="s">
        <v>85</v>
      </c>
      <c r="D144" s="215" t="s">
        <v>147</v>
      </c>
      <c r="E144" s="216" t="s">
        <v>1265</v>
      </c>
      <c r="F144" s="217" t="s">
        <v>1266</v>
      </c>
      <c r="G144" s="218" t="s">
        <v>236</v>
      </c>
      <c r="H144" s="219">
        <v>13.8</v>
      </c>
      <c r="I144" s="220"/>
      <c r="J144" s="221">
        <f>ROUND(I144*H144,2)</f>
        <v>0</v>
      </c>
      <c r="K144" s="217" t="s">
        <v>1</v>
      </c>
      <c r="L144" s="42"/>
      <c r="M144" s="222" t="s">
        <v>1</v>
      </c>
      <c r="N144" s="223" t="s">
        <v>41</v>
      </c>
      <c r="O144" s="78"/>
      <c r="P144" s="224">
        <f>O144*H144</f>
        <v>0</v>
      </c>
      <c r="Q144" s="224">
        <v>1.3E-05</v>
      </c>
      <c r="R144" s="224">
        <f>Q144*H144</f>
        <v>0.0001794</v>
      </c>
      <c r="S144" s="224">
        <v>0</v>
      </c>
      <c r="T144" s="225">
        <f>S144*H144</f>
        <v>0</v>
      </c>
      <c r="AR144" s="16" t="s">
        <v>97</v>
      </c>
      <c r="AT144" s="16" t="s">
        <v>147</v>
      </c>
      <c r="AU144" s="16" t="s">
        <v>77</v>
      </c>
      <c r="AY144" s="16" t="s">
        <v>143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77</v>
      </c>
      <c r="BK144" s="226">
        <f>ROUND(I144*H144,2)</f>
        <v>0</v>
      </c>
      <c r="BL144" s="16" t="s">
        <v>97</v>
      </c>
      <c r="BM144" s="16" t="s">
        <v>1267</v>
      </c>
    </row>
    <row r="145" spans="2:51" s="12" customFormat="1" ht="12">
      <c r="B145" s="232"/>
      <c r="C145" s="233"/>
      <c r="D145" s="234" t="s">
        <v>209</v>
      </c>
      <c r="E145" s="235" t="s">
        <v>1</v>
      </c>
      <c r="F145" s="236" t="s">
        <v>1268</v>
      </c>
      <c r="G145" s="233"/>
      <c r="H145" s="237">
        <v>13.8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209</v>
      </c>
      <c r="AU145" s="243" t="s">
        <v>77</v>
      </c>
      <c r="AV145" s="12" t="s">
        <v>79</v>
      </c>
      <c r="AW145" s="12" t="s">
        <v>34</v>
      </c>
      <c r="AX145" s="12" t="s">
        <v>70</v>
      </c>
      <c r="AY145" s="243" t="s">
        <v>143</v>
      </c>
    </row>
    <row r="146" spans="2:51" s="14" customFormat="1" ht="12">
      <c r="B146" s="254"/>
      <c r="C146" s="255"/>
      <c r="D146" s="234" t="s">
        <v>209</v>
      </c>
      <c r="E146" s="256" t="s">
        <v>1</v>
      </c>
      <c r="F146" s="257" t="s">
        <v>216</v>
      </c>
      <c r="G146" s="255"/>
      <c r="H146" s="258">
        <v>13.8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209</v>
      </c>
      <c r="AU146" s="264" t="s">
        <v>77</v>
      </c>
      <c r="AV146" s="14" t="s">
        <v>97</v>
      </c>
      <c r="AW146" s="14" t="s">
        <v>34</v>
      </c>
      <c r="AX146" s="14" t="s">
        <v>77</v>
      </c>
      <c r="AY146" s="264" t="s">
        <v>143</v>
      </c>
    </row>
    <row r="147" spans="2:65" s="1" customFormat="1" ht="16.5" customHeight="1">
      <c r="B147" s="37"/>
      <c r="C147" s="215" t="s">
        <v>346</v>
      </c>
      <c r="D147" s="215" t="s">
        <v>147</v>
      </c>
      <c r="E147" s="216" t="s">
        <v>1269</v>
      </c>
      <c r="F147" s="217" t="s">
        <v>1270</v>
      </c>
      <c r="G147" s="218" t="s">
        <v>150</v>
      </c>
      <c r="H147" s="219">
        <v>4</v>
      </c>
      <c r="I147" s="220"/>
      <c r="J147" s="221">
        <f>ROUND(I147*H147,2)</f>
        <v>0</v>
      </c>
      <c r="K147" s="217" t="s">
        <v>1</v>
      </c>
      <c r="L147" s="42"/>
      <c r="M147" s="222" t="s">
        <v>1</v>
      </c>
      <c r="N147" s="223" t="s">
        <v>41</v>
      </c>
      <c r="O147" s="7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16" t="s">
        <v>97</v>
      </c>
      <c r="AT147" s="16" t="s">
        <v>147</v>
      </c>
      <c r="AU147" s="16" t="s">
        <v>77</v>
      </c>
      <c r="AY147" s="16" t="s">
        <v>143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6" t="s">
        <v>77</v>
      </c>
      <c r="BK147" s="226">
        <f>ROUND(I147*H147,2)</f>
        <v>0</v>
      </c>
      <c r="BL147" s="16" t="s">
        <v>97</v>
      </c>
      <c r="BM147" s="16" t="s">
        <v>1271</v>
      </c>
    </row>
    <row r="148" spans="2:65" s="1" customFormat="1" ht="16.5" customHeight="1">
      <c r="B148" s="37"/>
      <c r="C148" s="215" t="s">
        <v>350</v>
      </c>
      <c r="D148" s="215" t="s">
        <v>147</v>
      </c>
      <c r="E148" s="216" t="s">
        <v>645</v>
      </c>
      <c r="F148" s="217" t="s">
        <v>1272</v>
      </c>
      <c r="G148" s="218" t="s">
        <v>236</v>
      </c>
      <c r="H148" s="219">
        <v>122</v>
      </c>
      <c r="I148" s="220"/>
      <c r="J148" s="221">
        <f>ROUND(I148*H148,2)</f>
        <v>0</v>
      </c>
      <c r="K148" s="217" t="s">
        <v>1</v>
      </c>
      <c r="L148" s="42"/>
      <c r="M148" s="222" t="s">
        <v>1</v>
      </c>
      <c r="N148" s="223" t="s">
        <v>41</v>
      </c>
      <c r="O148" s="7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AR148" s="16" t="s">
        <v>97</v>
      </c>
      <c r="AT148" s="16" t="s">
        <v>147</v>
      </c>
      <c r="AU148" s="16" t="s">
        <v>77</v>
      </c>
      <c r="AY148" s="16" t="s">
        <v>143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77</v>
      </c>
      <c r="BK148" s="226">
        <f>ROUND(I148*H148,2)</f>
        <v>0</v>
      </c>
      <c r="BL148" s="16" t="s">
        <v>97</v>
      </c>
      <c r="BM148" s="16" t="s">
        <v>1273</v>
      </c>
    </row>
    <row r="149" spans="2:51" s="13" customFormat="1" ht="12">
      <c r="B149" s="244"/>
      <c r="C149" s="245"/>
      <c r="D149" s="234" t="s">
        <v>209</v>
      </c>
      <c r="E149" s="246" t="s">
        <v>1</v>
      </c>
      <c r="F149" s="247" t="s">
        <v>1274</v>
      </c>
      <c r="G149" s="245"/>
      <c r="H149" s="246" t="s">
        <v>1</v>
      </c>
      <c r="I149" s="248"/>
      <c r="J149" s="245"/>
      <c r="K149" s="245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209</v>
      </c>
      <c r="AU149" s="253" t="s">
        <v>77</v>
      </c>
      <c r="AV149" s="13" t="s">
        <v>77</v>
      </c>
      <c r="AW149" s="13" t="s">
        <v>34</v>
      </c>
      <c r="AX149" s="13" t="s">
        <v>70</v>
      </c>
      <c r="AY149" s="253" t="s">
        <v>143</v>
      </c>
    </row>
    <row r="150" spans="2:51" s="12" customFormat="1" ht="12">
      <c r="B150" s="232"/>
      <c r="C150" s="233"/>
      <c r="D150" s="234" t="s">
        <v>209</v>
      </c>
      <c r="E150" s="235" t="s">
        <v>1</v>
      </c>
      <c r="F150" s="236" t="s">
        <v>1259</v>
      </c>
      <c r="G150" s="233"/>
      <c r="H150" s="237">
        <v>122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209</v>
      </c>
      <c r="AU150" s="243" t="s">
        <v>77</v>
      </c>
      <c r="AV150" s="12" t="s">
        <v>79</v>
      </c>
      <c r="AW150" s="12" t="s">
        <v>34</v>
      </c>
      <c r="AX150" s="12" t="s">
        <v>70</v>
      </c>
      <c r="AY150" s="243" t="s">
        <v>143</v>
      </c>
    </row>
    <row r="151" spans="2:51" s="14" customFormat="1" ht="12">
      <c r="B151" s="254"/>
      <c r="C151" s="255"/>
      <c r="D151" s="234" t="s">
        <v>209</v>
      </c>
      <c r="E151" s="256" t="s">
        <v>1</v>
      </c>
      <c r="F151" s="257" t="s">
        <v>216</v>
      </c>
      <c r="G151" s="255"/>
      <c r="H151" s="258">
        <v>122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209</v>
      </c>
      <c r="AU151" s="264" t="s">
        <v>77</v>
      </c>
      <c r="AV151" s="14" t="s">
        <v>97</v>
      </c>
      <c r="AW151" s="14" t="s">
        <v>34</v>
      </c>
      <c r="AX151" s="14" t="s">
        <v>77</v>
      </c>
      <c r="AY151" s="264" t="s">
        <v>143</v>
      </c>
    </row>
    <row r="152" spans="2:65" s="1" customFormat="1" ht="16.5" customHeight="1">
      <c r="B152" s="37"/>
      <c r="C152" s="215" t="s">
        <v>354</v>
      </c>
      <c r="D152" s="215" t="s">
        <v>147</v>
      </c>
      <c r="E152" s="216" t="s">
        <v>742</v>
      </c>
      <c r="F152" s="217" t="s">
        <v>1275</v>
      </c>
      <c r="G152" s="218" t="s">
        <v>150</v>
      </c>
      <c r="H152" s="219">
        <v>21</v>
      </c>
      <c r="I152" s="220"/>
      <c r="J152" s="221">
        <f>ROUND(I152*H152,2)</f>
        <v>0</v>
      </c>
      <c r="K152" s="217" t="s">
        <v>1</v>
      </c>
      <c r="L152" s="42"/>
      <c r="M152" s="222" t="s">
        <v>1</v>
      </c>
      <c r="N152" s="223" t="s">
        <v>41</v>
      </c>
      <c r="O152" s="78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AR152" s="16" t="s">
        <v>97</v>
      </c>
      <c r="AT152" s="16" t="s">
        <v>147</v>
      </c>
      <c r="AU152" s="16" t="s">
        <v>77</v>
      </c>
      <c r="AY152" s="16" t="s">
        <v>143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77</v>
      </c>
      <c r="BK152" s="226">
        <f>ROUND(I152*H152,2)</f>
        <v>0</v>
      </c>
      <c r="BL152" s="16" t="s">
        <v>97</v>
      </c>
      <c r="BM152" s="16" t="s">
        <v>1276</v>
      </c>
    </row>
    <row r="153" spans="2:65" s="1" customFormat="1" ht="16.5" customHeight="1">
      <c r="B153" s="37"/>
      <c r="C153" s="215" t="s">
        <v>360</v>
      </c>
      <c r="D153" s="215" t="s">
        <v>147</v>
      </c>
      <c r="E153" s="216" t="s">
        <v>745</v>
      </c>
      <c r="F153" s="217" t="s">
        <v>1277</v>
      </c>
      <c r="G153" s="218" t="s">
        <v>150</v>
      </c>
      <c r="H153" s="219">
        <v>5</v>
      </c>
      <c r="I153" s="220"/>
      <c r="J153" s="221">
        <f>ROUND(I153*H153,2)</f>
        <v>0</v>
      </c>
      <c r="K153" s="217" t="s">
        <v>1</v>
      </c>
      <c r="L153" s="42"/>
      <c r="M153" s="222" t="s">
        <v>1</v>
      </c>
      <c r="N153" s="223" t="s">
        <v>41</v>
      </c>
      <c r="O153" s="78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AR153" s="16" t="s">
        <v>97</v>
      </c>
      <c r="AT153" s="16" t="s">
        <v>147</v>
      </c>
      <c r="AU153" s="16" t="s">
        <v>77</v>
      </c>
      <c r="AY153" s="16" t="s">
        <v>143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6" t="s">
        <v>77</v>
      </c>
      <c r="BK153" s="226">
        <f>ROUND(I153*H153,2)</f>
        <v>0</v>
      </c>
      <c r="BL153" s="16" t="s">
        <v>97</v>
      </c>
      <c r="BM153" s="16" t="s">
        <v>1278</v>
      </c>
    </row>
    <row r="154" spans="2:65" s="1" customFormat="1" ht="16.5" customHeight="1">
      <c r="B154" s="37"/>
      <c r="C154" s="215" t="s">
        <v>364</v>
      </c>
      <c r="D154" s="215" t="s">
        <v>147</v>
      </c>
      <c r="E154" s="216" t="s">
        <v>1279</v>
      </c>
      <c r="F154" s="217" t="s">
        <v>1280</v>
      </c>
      <c r="G154" s="218" t="s">
        <v>150</v>
      </c>
      <c r="H154" s="219">
        <v>2</v>
      </c>
      <c r="I154" s="220"/>
      <c r="J154" s="221">
        <f>ROUND(I154*H154,2)</f>
        <v>0</v>
      </c>
      <c r="K154" s="217" t="s">
        <v>1</v>
      </c>
      <c r="L154" s="42"/>
      <c r="M154" s="222" t="s">
        <v>1</v>
      </c>
      <c r="N154" s="223" t="s">
        <v>41</v>
      </c>
      <c r="O154" s="78"/>
      <c r="P154" s="224">
        <f>O154*H154</f>
        <v>0</v>
      </c>
      <c r="Q154" s="224">
        <v>5.75E-06</v>
      </c>
      <c r="R154" s="224">
        <f>Q154*H154</f>
        <v>1.15E-05</v>
      </c>
      <c r="S154" s="224">
        <v>0</v>
      </c>
      <c r="T154" s="225">
        <f>S154*H154</f>
        <v>0</v>
      </c>
      <c r="AR154" s="16" t="s">
        <v>97</v>
      </c>
      <c r="AT154" s="16" t="s">
        <v>147</v>
      </c>
      <c r="AU154" s="16" t="s">
        <v>77</v>
      </c>
      <c r="AY154" s="16" t="s">
        <v>143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6" t="s">
        <v>77</v>
      </c>
      <c r="BK154" s="226">
        <f>ROUND(I154*H154,2)</f>
        <v>0</v>
      </c>
      <c r="BL154" s="16" t="s">
        <v>97</v>
      </c>
      <c r="BM154" s="16" t="s">
        <v>1281</v>
      </c>
    </row>
    <row r="155" spans="2:65" s="1" customFormat="1" ht="16.5" customHeight="1">
      <c r="B155" s="37"/>
      <c r="C155" s="215" t="s">
        <v>88</v>
      </c>
      <c r="D155" s="215" t="s">
        <v>147</v>
      </c>
      <c r="E155" s="216" t="s">
        <v>648</v>
      </c>
      <c r="F155" s="217" t="s">
        <v>1282</v>
      </c>
      <c r="G155" s="218" t="s">
        <v>150</v>
      </c>
      <c r="H155" s="219">
        <v>3</v>
      </c>
      <c r="I155" s="220"/>
      <c r="J155" s="221">
        <f>ROUND(I155*H155,2)</f>
        <v>0</v>
      </c>
      <c r="K155" s="217" t="s">
        <v>1</v>
      </c>
      <c r="L155" s="42"/>
      <c r="M155" s="222" t="s">
        <v>1</v>
      </c>
      <c r="N155" s="223" t="s">
        <v>41</v>
      </c>
      <c r="O155" s="78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AR155" s="16" t="s">
        <v>97</v>
      </c>
      <c r="AT155" s="16" t="s">
        <v>147</v>
      </c>
      <c r="AU155" s="16" t="s">
        <v>77</v>
      </c>
      <c r="AY155" s="16" t="s">
        <v>143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6" t="s">
        <v>77</v>
      </c>
      <c r="BK155" s="226">
        <f>ROUND(I155*H155,2)</f>
        <v>0</v>
      </c>
      <c r="BL155" s="16" t="s">
        <v>97</v>
      </c>
      <c r="BM155" s="16" t="s">
        <v>1283</v>
      </c>
    </row>
    <row r="156" spans="2:65" s="1" customFormat="1" ht="16.5" customHeight="1">
      <c r="B156" s="37"/>
      <c r="C156" s="215" t="s">
        <v>373</v>
      </c>
      <c r="D156" s="215" t="s">
        <v>147</v>
      </c>
      <c r="E156" s="216" t="s">
        <v>751</v>
      </c>
      <c r="F156" s="217" t="s">
        <v>752</v>
      </c>
      <c r="G156" s="218" t="s">
        <v>150</v>
      </c>
      <c r="H156" s="219">
        <v>5</v>
      </c>
      <c r="I156" s="220"/>
      <c r="J156" s="221">
        <f>ROUND(I156*H156,2)</f>
        <v>0</v>
      </c>
      <c r="K156" s="217" t="s">
        <v>1</v>
      </c>
      <c r="L156" s="42"/>
      <c r="M156" s="222" t="s">
        <v>1</v>
      </c>
      <c r="N156" s="223" t="s">
        <v>41</v>
      </c>
      <c r="O156" s="78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16" t="s">
        <v>97</v>
      </c>
      <c r="AT156" s="16" t="s">
        <v>147</v>
      </c>
      <c r="AU156" s="16" t="s">
        <v>77</v>
      </c>
      <c r="AY156" s="16" t="s">
        <v>143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6" t="s">
        <v>77</v>
      </c>
      <c r="BK156" s="226">
        <f>ROUND(I156*H156,2)</f>
        <v>0</v>
      </c>
      <c r="BL156" s="16" t="s">
        <v>97</v>
      </c>
      <c r="BM156" s="16" t="s">
        <v>1284</v>
      </c>
    </row>
    <row r="157" spans="2:65" s="1" customFormat="1" ht="16.5" customHeight="1">
      <c r="B157" s="37"/>
      <c r="C157" s="215" t="s">
        <v>91</v>
      </c>
      <c r="D157" s="215" t="s">
        <v>147</v>
      </c>
      <c r="E157" s="216" t="s">
        <v>1285</v>
      </c>
      <c r="F157" s="217" t="s">
        <v>1286</v>
      </c>
      <c r="G157" s="218" t="s">
        <v>150</v>
      </c>
      <c r="H157" s="219">
        <v>2</v>
      </c>
      <c r="I157" s="220"/>
      <c r="J157" s="221">
        <f>ROUND(I157*H157,2)</f>
        <v>0</v>
      </c>
      <c r="K157" s="217" t="s">
        <v>1</v>
      </c>
      <c r="L157" s="42"/>
      <c r="M157" s="222" t="s">
        <v>1</v>
      </c>
      <c r="N157" s="223" t="s">
        <v>41</v>
      </c>
      <c r="O157" s="78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AR157" s="16" t="s">
        <v>97</v>
      </c>
      <c r="AT157" s="16" t="s">
        <v>147</v>
      </c>
      <c r="AU157" s="16" t="s">
        <v>77</v>
      </c>
      <c r="AY157" s="16" t="s">
        <v>143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6" t="s">
        <v>77</v>
      </c>
      <c r="BK157" s="226">
        <f>ROUND(I157*H157,2)</f>
        <v>0</v>
      </c>
      <c r="BL157" s="16" t="s">
        <v>97</v>
      </c>
      <c r="BM157" s="16" t="s">
        <v>1287</v>
      </c>
    </row>
    <row r="158" spans="2:65" s="1" customFormat="1" ht="16.5" customHeight="1">
      <c r="B158" s="37"/>
      <c r="C158" s="215" t="s">
        <v>94</v>
      </c>
      <c r="D158" s="215" t="s">
        <v>147</v>
      </c>
      <c r="E158" s="216" t="s">
        <v>754</v>
      </c>
      <c r="F158" s="217" t="s">
        <v>1288</v>
      </c>
      <c r="G158" s="218" t="s">
        <v>150</v>
      </c>
      <c r="H158" s="219">
        <v>3</v>
      </c>
      <c r="I158" s="220"/>
      <c r="J158" s="221">
        <f>ROUND(I158*H158,2)</f>
        <v>0</v>
      </c>
      <c r="K158" s="217" t="s">
        <v>1</v>
      </c>
      <c r="L158" s="42"/>
      <c r="M158" s="222" t="s">
        <v>1</v>
      </c>
      <c r="N158" s="223" t="s">
        <v>41</v>
      </c>
      <c r="O158" s="78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AR158" s="16" t="s">
        <v>97</v>
      </c>
      <c r="AT158" s="16" t="s">
        <v>147</v>
      </c>
      <c r="AU158" s="16" t="s">
        <v>77</v>
      </c>
      <c r="AY158" s="16" t="s">
        <v>143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6" t="s">
        <v>77</v>
      </c>
      <c r="BK158" s="226">
        <f>ROUND(I158*H158,2)</f>
        <v>0</v>
      </c>
      <c r="BL158" s="16" t="s">
        <v>97</v>
      </c>
      <c r="BM158" s="16" t="s">
        <v>1289</v>
      </c>
    </row>
    <row r="159" spans="2:65" s="1" customFormat="1" ht="16.5" customHeight="1">
      <c r="B159" s="37"/>
      <c r="C159" s="215" t="s">
        <v>103</v>
      </c>
      <c r="D159" s="215" t="s">
        <v>147</v>
      </c>
      <c r="E159" s="216" t="s">
        <v>1290</v>
      </c>
      <c r="F159" s="217" t="s">
        <v>1291</v>
      </c>
      <c r="G159" s="218" t="s">
        <v>150</v>
      </c>
      <c r="H159" s="219">
        <v>1</v>
      </c>
      <c r="I159" s="220"/>
      <c r="J159" s="221">
        <f>ROUND(I159*H159,2)</f>
        <v>0</v>
      </c>
      <c r="K159" s="217" t="s">
        <v>1</v>
      </c>
      <c r="L159" s="42"/>
      <c r="M159" s="222" t="s">
        <v>1</v>
      </c>
      <c r="N159" s="223" t="s">
        <v>41</v>
      </c>
      <c r="O159" s="78"/>
      <c r="P159" s="224">
        <f>O159*H159</f>
        <v>0</v>
      </c>
      <c r="Q159" s="224">
        <v>1.15E-05</v>
      </c>
      <c r="R159" s="224">
        <f>Q159*H159</f>
        <v>1.15E-05</v>
      </c>
      <c r="S159" s="224">
        <v>0</v>
      </c>
      <c r="T159" s="225">
        <f>S159*H159</f>
        <v>0</v>
      </c>
      <c r="AR159" s="16" t="s">
        <v>97</v>
      </c>
      <c r="AT159" s="16" t="s">
        <v>147</v>
      </c>
      <c r="AU159" s="16" t="s">
        <v>77</v>
      </c>
      <c r="AY159" s="16" t="s">
        <v>143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6" t="s">
        <v>77</v>
      </c>
      <c r="BK159" s="226">
        <f>ROUND(I159*H159,2)</f>
        <v>0</v>
      </c>
      <c r="BL159" s="16" t="s">
        <v>97</v>
      </c>
      <c r="BM159" s="16" t="s">
        <v>1292</v>
      </c>
    </row>
    <row r="160" spans="2:65" s="1" customFormat="1" ht="16.5" customHeight="1">
      <c r="B160" s="37"/>
      <c r="C160" s="215" t="s">
        <v>393</v>
      </c>
      <c r="D160" s="215" t="s">
        <v>147</v>
      </c>
      <c r="E160" s="216" t="s">
        <v>757</v>
      </c>
      <c r="F160" s="217" t="s">
        <v>1293</v>
      </c>
      <c r="G160" s="218" t="s">
        <v>150</v>
      </c>
      <c r="H160" s="219">
        <v>2</v>
      </c>
      <c r="I160" s="220"/>
      <c r="J160" s="221">
        <f>ROUND(I160*H160,2)</f>
        <v>0</v>
      </c>
      <c r="K160" s="217" t="s">
        <v>1</v>
      </c>
      <c r="L160" s="42"/>
      <c r="M160" s="222" t="s">
        <v>1</v>
      </c>
      <c r="N160" s="223" t="s">
        <v>41</v>
      </c>
      <c r="O160" s="7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16" t="s">
        <v>97</v>
      </c>
      <c r="AT160" s="16" t="s">
        <v>147</v>
      </c>
      <c r="AU160" s="16" t="s">
        <v>77</v>
      </c>
      <c r="AY160" s="16" t="s">
        <v>143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77</v>
      </c>
      <c r="BK160" s="226">
        <f>ROUND(I160*H160,2)</f>
        <v>0</v>
      </c>
      <c r="BL160" s="16" t="s">
        <v>97</v>
      </c>
      <c r="BM160" s="16" t="s">
        <v>1294</v>
      </c>
    </row>
    <row r="161" spans="2:65" s="1" customFormat="1" ht="16.5" customHeight="1">
      <c r="B161" s="37"/>
      <c r="C161" s="215" t="s">
        <v>397</v>
      </c>
      <c r="D161" s="215" t="s">
        <v>147</v>
      </c>
      <c r="E161" s="216" t="s">
        <v>1295</v>
      </c>
      <c r="F161" s="217" t="s">
        <v>1296</v>
      </c>
      <c r="G161" s="218" t="s">
        <v>150</v>
      </c>
      <c r="H161" s="219">
        <v>1</v>
      </c>
      <c r="I161" s="220"/>
      <c r="J161" s="221">
        <f>ROUND(I161*H161,2)</f>
        <v>0</v>
      </c>
      <c r="K161" s="217" t="s">
        <v>1</v>
      </c>
      <c r="L161" s="42"/>
      <c r="M161" s="222" t="s">
        <v>1</v>
      </c>
      <c r="N161" s="223" t="s">
        <v>41</v>
      </c>
      <c r="O161" s="78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AR161" s="16" t="s">
        <v>97</v>
      </c>
      <c r="AT161" s="16" t="s">
        <v>147</v>
      </c>
      <c r="AU161" s="16" t="s">
        <v>77</v>
      </c>
      <c r="AY161" s="16" t="s">
        <v>143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6" t="s">
        <v>77</v>
      </c>
      <c r="BK161" s="226">
        <f>ROUND(I161*H161,2)</f>
        <v>0</v>
      </c>
      <c r="BL161" s="16" t="s">
        <v>97</v>
      </c>
      <c r="BM161" s="16" t="s">
        <v>1297</v>
      </c>
    </row>
    <row r="162" spans="2:65" s="1" customFormat="1" ht="16.5" customHeight="1">
      <c r="B162" s="37"/>
      <c r="C162" s="215" t="s">
        <v>401</v>
      </c>
      <c r="D162" s="215" t="s">
        <v>147</v>
      </c>
      <c r="E162" s="216" t="s">
        <v>760</v>
      </c>
      <c r="F162" s="217" t="s">
        <v>1298</v>
      </c>
      <c r="G162" s="218" t="s">
        <v>762</v>
      </c>
      <c r="H162" s="219">
        <v>2</v>
      </c>
      <c r="I162" s="220"/>
      <c r="J162" s="221">
        <f>ROUND(I162*H162,2)</f>
        <v>0</v>
      </c>
      <c r="K162" s="217" t="s">
        <v>1</v>
      </c>
      <c r="L162" s="42"/>
      <c r="M162" s="222" t="s">
        <v>1</v>
      </c>
      <c r="N162" s="223" t="s">
        <v>41</v>
      </c>
      <c r="O162" s="78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AR162" s="16" t="s">
        <v>97</v>
      </c>
      <c r="AT162" s="16" t="s">
        <v>147</v>
      </c>
      <c r="AU162" s="16" t="s">
        <v>77</v>
      </c>
      <c r="AY162" s="16" t="s">
        <v>143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6" t="s">
        <v>77</v>
      </c>
      <c r="BK162" s="226">
        <f>ROUND(I162*H162,2)</f>
        <v>0</v>
      </c>
      <c r="BL162" s="16" t="s">
        <v>97</v>
      </c>
      <c r="BM162" s="16" t="s">
        <v>1299</v>
      </c>
    </row>
    <row r="163" spans="2:65" s="1" customFormat="1" ht="16.5" customHeight="1">
      <c r="B163" s="37"/>
      <c r="C163" s="215" t="s">
        <v>405</v>
      </c>
      <c r="D163" s="215" t="s">
        <v>147</v>
      </c>
      <c r="E163" s="216" t="s">
        <v>764</v>
      </c>
      <c r="F163" s="217" t="s">
        <v>765</v>
      </c>
      <c r="G163" s="218" t="s">
        <v>150</v>
      </c>
      <c r="H163" s="219">
        <v>3</v>
      </c>
      <c r="I163" s="220"/>
      <c r="J163" s="221">
        <f>ROUND(I163*H163,2)</f>
        <v>0</v>
      </c>
      <c r="K163" s="217" t="s">
        <v>1</v>
      </c>
      <c r="L163" s="42"/>
      <c r="M163" s="222" t="s">
        <v>1</v>
      </c>
      <c r="N163" s="223" t="s">
        <v>41</v>
      </c>
      <c r="O163" s="78"/>
      <c r="P163" s="224">
        <f>O163*H163</f>
        <v>0</v>
      </c>
      <c r="Q163" s="224">
        <v>0.027528</v>
      </c>
      <c r="R163" s="224">
        <f>Q163*H163</f>
        <v>0.082584</v>
      </c>
      <c r="S163" s="224">
        <v>0</v>
      </c>
      <c r="T163" s="225">
        <f>S163*H163</f>
        <v>0</v>
      </c>
      <c r="AR163" s="16" t="s">
        <v>97</v>
      </c>
      <c r="AT163" s="16" t="s">
        <v>147</v>
      </c>
      <c r="AU163" s="16" t="s">
        <v>77</v>
      </c>
      <c r="AY163" s="16" t="s">
        <v>143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6" t="s">
        <v>77</v>
      </c>
      <c r="BK163" s="226">
        <f>ROUND(I163*H163,2)</f>
        <v>0</v>
      </c>
      <c r="BL163" s="16" t="s">
        <v>97</v>
      </c>
      <c r="BM163" s="16" t="s">
        <v>1300</v>
      </c>
    </row>
    <row r="164" spans="2:65" s="1" customFormat="1" ht="16.5" customHeight="1">
      <c r="B164" s="37"/>
      <c r="C164" s="215" t="s">
        <v>409</v>
      </c>
      <c r="D164" s="215" t="s">
        <v>147</v>
      </c>
      <c r="E164" s="216" t="s">
        <v>767</v>
      </c>
      <c r="F164" s="217" t="s">
        <v>768</v>
      </c>
      <c r="G164" s="218" t="s">
        <v>150</v>
      </c>
      <c r="H164" s="219">
        <v>3</v>
      </c>
      <c r="I164" s="220"/>
      <c r="J164" s="221">
        <f>ROUND(I164*H164,2)</f>
        <v>0</v>
      </c>
      <c r="K164" s="217" t="s">
        <v>1</v>
      </c>
      <c r="L164" s="42"/>
      <c r="M164" s="222" t="s">
        <v>1</v>
      </c>
      <c r="N164" s="223" t="s">
        <v>41</v>
      </c>
      <c r="O164" s="78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AR164" s="16" t="s">
        <v>97</v>
      </c>
      <c r="AT164" s="16" t="s">
        <v>147</v>
      </c>
      <c r="AU164" s="16" t="s">
        <v>77</v>
      </c>
      <c r="AY164" s="16" t="s">
        <v>143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77</v>
      </c>
      <c r="BK164" s="226">
        <f>ROUND(I164*H164,2)</f>
        <v>0</v>
      </c>
      <c r="BL164" s="16" t="s">
        <v>97</v>
      </c>
      <c r="BM164" s="16" t="s">
        <v>1301</v>
      </c>
    </row>
    <row r="165" spans="2:65" s="1" customFormat="1" ht="16.5" customHeight="1">
      <c r="B165" s="37"/>
      <c r="C165" s="215" t="s">
        <v>106</v>
      </c>
      <c r="D165" s="215" t="s">
        <v>147</v>
      </c>
      <c r="E165" s="216" t="s">
        <v>770</v>
      </c>
      <c r="F165" s="217" t="s">
        <v>771</v>
      </c>
      <c r="G165" s="218" t="s">
        <v>150</v>
      </c>
      <c r="H165" s="219">
        <v>4</v>
      </c>
      <c r="I165" s="220"/>
      <c r="J165" s="221">
        <f>ROUND(I165*H165,2)</f>
        <v>0</v>
      </c>
      <c r="K165" s="217" t="s">
        <v>1</v>
      </c>
      <c r="L165" s="42"/>
      <c r="M165" s="222" t="s">
        <v>1</v>
      </c>
      <c r="N165" s="223" t="s">
        <v>41</v>
      </c>
      <c r="O165" s="78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AR165" s="16" t="s">
        <v>97</v>
      </c>
      <c r="AT165" s="16" t="s">
        <v>147</v>
      </c>
      <c r="AU165" s="16" t="s">
        <v>77</v>
      </c>
      <c r="AY165" s="16" t="s">
        <v>143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6" t="s">
        <v>77</v>
      </c>
      <c r="BK165" s="226">
        <f>ROUND(I165*H165,2)</f>
        <v>0</v>
      </c>
      <c r="BL165" s="16" t="s">
        <v>97</v>
      </c>
      <c r="BM165" s="16" t="s">
        <v>1302</v>
      </c>
    </row>
    <row r="166" spans="2:65" s="1" customFormat="1" ht="16.5" customHeight="1">
      <c r="B166" s="37"/>
      <c r="C166" s="215" t="s">
        <v>416</v>
      </c>
      <c r="D166" s="215" t="s">
        <v>147</v>
      </c>
      <c r="E166" s="216" t="s">
        <v>773</v>
      </c>
      <c r="F166" s="217" t="s">
        <v>1303</v>
      </c>
      <c r="G166" s="218" t="s">
        <v>150</v>
      </c>
      <c r="H166" s="219">
        <v>1</v>
      </c>
      <c r="I166" s="220"/>
      <c r="J166" s="221">
        <f>ROUND(I166*H166,2)</f>
        <v>0</v>
      </c>
      <c r="K166" s="217" t="s">
        <v>1</v>
      </c>
      <c r="L166" s="42"/>
      <c r="M166" s="222" t="s">
        <v>1</v>
      </c>
      <c r="N166" s="223" t="s">
        <v>41</v>
      </c>
      <c r="O166" s="78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AR166" s="16" t="s">
        <v>97</v>
      </c>
      <c r="AT166" s="16" t="s">
        <v>147</v>
      </c>
      <c r="AU166" s="16" t="s">
        <v>77</v>
      </c>
      <c r="AY166" s="16" t="s">
        <v>143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6" t="s">
        <v>77</v>
      </c>
      <c r="BK166" s="226">
        <f>ROUND(I166*H166,2)</f>
        <v>0</v>
      </c>
      <c r="BL166" s="16" t="s">
        <v>97</v>
      </c>
      <c r="BM166" s="16" t="s">
        <v>1304</v>
      </c>
    </row>
    <row r="167" spans="2:65" s="1" customFormat="1" ht="16.5" customHeight="1">
      <c r="B167" s="37"/>
      <c r="C167" s="215" t="s">
        <v>109</v>
      </c>
      <c r="D167" s="215" t="s">
        <v>147</v>
      </c>
      <c r="E167" s="216" t="s">
        <v>776</v>
      </c>
      <c r="F167" s="217" t="s">
        <v>1305</v>
      </c>
      <c r="G167" s="218" t="s">
        <v>150</v>
      </c>
      <c r="H167" s="219">
        <v>3</v>
      </c>
      <c r="I167" s="220"/>
      <c r="J167" s="221">
        <f>ROUND(I167*H167,2)</f>
        <v>0</v>
      </c>
      <c r="K167" s="217" t="s">
        <v>1</v>
      </c>
      <c r="L167" s="42"/>
      <c r="M167" s="222" t="s">
        <v>1</v>
      </c>
      <c r="N167" s="223" t="s">
        <v>41</v>
      </c>
      <c r="O167" s="78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AR167" s="16" t="s">
        <v>97</v>
      </c>
      <c r="AT167" s="16" t="s">
        <v>147</v>
      </c>
      <c r="AU167" s="16" t="s">
        <v>77</v>
      </c>
      <c r="AY167" s="16" t="s">
        <v>143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6" t="s">
        <v>77</v>
      </c>
      <c r="BK167" s="226">
        <f>ROUND(I167*H167,2)</f>
        <v>0</v>
      </c>
      <c r="BL167" s="16" t="s">
        <v>97</v>
      </c>
      <c r="BM167" s="16" t="s">
        <v>1306</v>
      </c>
    </row>
    <row r="168" spans="2:65" s="1" customFormat="1" ht="16.5" customHeight="1">
      <c r="B168" s="37"/>
      <c r="C168" s="215" t="s">
        <v>112</v>
      </c>
      <c r="D168" s="215" t="s">
        <v>147</v>
      </c>
      <c r="E168" s="216" t="s">
        <v>782</v>
      </c>
      <c r="F168" s="217" t="s">
        <v>783</v>
      </c>
      <c r="G168" s="218" t="s">
        <v>150</v>
      </c>
      <c r="H168" s="219">
        <v>3</v>
      </c>
      <c r="I168" s="220"/>
      <c r="J168" s="221">
        <f>ROUND(I168*H168,2)</f>
        <v>0</v>
      </c>
      <c r="K168" s="217" t="s">
        <v>1</v>
      </c>
      <c r="L168" s="42"/>
      <c r="M168" s="222" t="s">
        <v>1</v>
      </c>
      <c r="N168" s="223" t="s">
        <v>41</v>
      </c>
      <c r="O168" s="78"/>
      <c r="P168" s="224">
        <f>O168*H168</f>
        <v>0</v>
      </c>
      <c r="Q168" s="224">
        <v>0.01147</v>
      </c>
      <c r="R168" s="224">
        <f>Q168*H168</f>
        <v>0.034409999999999996</v>
      </c>
      <c r="S168" s="224">
        <v>0</v>
      </c>
      <c r="T168" s="225">
        <f>S168*H168</f>
        <v>0</v>
      </c>
      <c r="AR168" s="16" t="s">
        <v>97</v>
      </c>
      <c r="AT168" s="16" t="s">
        <v>147</v>
      </c>
      <c r="AU168" s="16" t="s">
        <v>77</v>
      </c>
      <c r="AY168" s="16" t="s">
        <v>143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6" t="s">
        <v>77</v>
      </c>
      <c r="BK168" s="226">
        <f>ROUND(I168*H168,2)</f>
        <v>0</v>
      </c>
      <c r="BL168" s="16" t="s">
        <v>97</v>
      </c>
      <c r="BM168" s="16" t="s">
        <v>1307</v>
      </c>
    </row>
    <row r="169" spans="2:65" s="1" customFormat="1" ht="16.5" customHeight="1">
      <c r="B169" s="37"/>
      <c r="C169" s="215" t="s">
        <v>427</v>
      </c>
      <c r="D169" s="215" t="s">
        <v>147</v>
      </c>
      <c r="E169" s="216" t="s">
        <v>785</v>
      </c>
      <c r="F169" s="217" t="s">
        <v>1308</v>
      </c>
      <c r="G169" s="218" t="s">
        <v>150</v>
      </c>
      <c r="H169" s="219">
        <v>3</v>
      </c>
      <c r="I169" s="220"/>
      <c r="J169" s="221">
        <f>ROUND(I169*H169,2)</f>
        <v>0</v>
      </c>
      <c r="K169" s="217" t="s">
        <v>1</v>
      </c>
      <c r="L169" s="42"/>
      <c r="M169" s="222" t="s">
        <v>1</v>
      </c>
      <c r="N169" s="223" t="s">
        <v>41</v>
      </c>
      <c r="O169" s="78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16" t="s">
        <v>97</v>
      </c>
      <c r="AT169" s="16" t="s">
        <v>147</v>
      </c>
      <c r="AU169" s="16" t="s">
        <v>77</v>
      </c>
      <c r="AY169" s="16" t="s">
        <v>143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6" t="s">
        <v>77</v>
      </c>
      <c r="BK169" s="226">
        <f>ROUND(I169*H169,2)</f>
        <v>0</v>
      </c>
      <c r="BL169" s="16" t="s">
        <v>97</v>
      </c>
      <c r="BM169" s="16" t="s">
        <v>1309</v>
      </c>
    </row>
    <row r="170" spans="2:65" s="1" customFormat="1" ht="16.5" customHeight="1">
      <c r="B170" s="37"/>
      <c r="C170" s="215" t="s">
        <v>432</v>
      </c>
      <c r="D170" s="215" t="s">
        <v>147</v>
      </c>
      <c r="E170" s="216" t="s">
        <v>788</v>
      </c>
      <c r="F170" s="217" t="s">
        <v>789</v>
      </c>
      <c r="G170" s="218" t="s">
        <v>150</v>
      </c>
      <c r="H170" s="219">
        <v>2</v>
      </c>
      <c r="I170" s="220"/>
      <c r="J170" s="221">
        <f>ROUND(I170*H170,2)</f>
        <v>0</v>
      </c>
      <c r="K170" s="217" t="s">
        <v>1</v>
      </c>
      <c r="L170" s="42"/>
      <c r="M170" s="222" t="s">
        <v>1</v>
      </c>
      <c r="N170" s="223" t="s">
        <v>41</v>
      </c>
      <c r="O170" s="78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AR170" s="16" t="s">
        <v>97</v>
      </c>
      <c r="AT170" s="16" t="s">
        <v>147</v>
      </c>
      <c r="AU170" s="16" t="s">
        <v>77</v>
      </c>
      <c r="AY170" s="16" t="s">
        <v>143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6" t="s">
        <v>77</v>
      </c>
      <c r="BK170" s="226">
        <f>ROUND(I170*H170,2)</f>
        <v>0</v>
      </c>
      <c r="BL170" s="16" t="s">
        <v>97</v>
      </c>
      <c r="BM170" s="16" t="s">
        <v>1310</v>
      </c>
    </row>
    <row r="171" spans="2:65" s="1" customFormat="1" ht="16.5" customHeight="1">
      <c r="B171" s="37"/>
      <c r="C171" s="215" t="s">
        <v>436</v>
      </c>
      <c r="D171" s="215" t="s">
        <v>147</v>
      </c>
      <c r="E171" s="216" t="s">
        <v>791</v>
      </c>
      <c r="F171" s="217" t="s">
        <v>1311</v>
      </c>
      <c r="G171" s="218" t="s">
        <v>150</v>
      </c>
      <c r="H171" s="219">
        <v>2</v>
      </c>
      <c r="I171" s="220"/>
      <c r="J171" s="221">
        <f>ROUND(I171*H171,2)</f>
        <v>0</v>
      </c>
      <c r="K171" s="217" t="s">
        <v>1</v>
      </c>
      <c r="L171" s="42"/>
      <c r="M171" s="222" t="s">
        <v>1</v>
      </c>
      <c r="N171" s="223" t="s">
        <v>41</v>
      </c>
      <c r="O171" s="78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16" t="s">
        <v>97</v>
      </c>
      <c r="AT171" s="16" t="s">
        <v>147</v>
      </c>
      <c r="AU171" s="16" t="s">
        <v>77</v>
      </c>
      <c r="AY171" s="16" t="s">
        <v>143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6" t="s">
        <v>77</v>
      </c>
      <c r="BK171" s="226">
        <f>ROUND(I171*H171,2)</f>
        <v>0</v>
      </c>
      <c r="BL171" s="16" t="s">
        <v>97</v>
      </c>
      <c r="BM171" s="16" t="s">
        <v>1312</v>
      </c>
    </row>
    <row r="172" spans="2:65" s="1" customFormat="1" ht="16.5" customHeight="1">
      <c r="B172" s="37"/>
      <c r="C172" s="215" t="s">
        <v>440</v>
      </c>
      <c r="D172" s="215" t="s">
        <v>147</v>
      </c>
      <c r="E172" s="216" t="s">
        <v>803</v>
      </c>
      <c r="F172" s="217" t="s">
        <v>804</v>
      </c>
      <c r="G172" s="218" t="s">
        <v>150</v>
      </c>
      <c r="H172" s="219">
        <v>3</v>
      </c>
      <c r="I172" s="220"/>
      <c r="J172" s="221">
        <f>ROUND(I172*H172,2)</f>
        <v>0</v>
      </c>
      <c r="K172" s="217" t="s">
        <v>1</v>
      </c>
      <c r="L172" s="42"/>
      <c r="M172" s="222" t="s">
        <v>1</v>
      </c>
      <c r="N172" s="223" t="s">
        <v>41</v>
      </c>
      <c r="O172" s="78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AR172" s="16" t="s">
        <v>97</v>
      </c>
      <c r="AT172" s="16" t="s">
        <v>147</v>
      </c>
      <c r="AU172" s="16" t="s">
        <v>77</v>
      </c>
      <c r="AY172" s="16" t="s">
        <v>143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77</v>
      </c>
      <c r="BK172" s="226">
        <f>ROUND(I172*H172,2)</f>
        <v>0</v>
      </c>
      <c r="BL172" s="16" t="s">
        <v>97</v>
      </c>
      <c r="BM172" s="16" t="s">
        <v>1313</v>
      </c>
    </row>
    <row r="173" spans="2:65" s="1" customFormat="1" ht="16.5" customHeight="1">
      <c r="B173" s="37"/>
      <c r="C173" s="215" t="s">
        <v>445</v>
      </c>
      <c r="D173" s="215" t="s">
        <v>147</v>
      </c>
      <c r="E173" s="216" t="s">
        <v>806</v>
      </c>
      <c r="F173" s="217" t="s">
        <v>807</v>
      </c>
      <c r="G173" s="218" t="s">
        <v>150</v>
      </c>
      <c r="H173" s="219">
        <v>3</v>
      </c>
      <c r="I173" s="220"/>
      <c r="J173" s="221">
        <f>ROUND(I173*H173,2)</f>
        <v>0</v>
      </c>
      <c r="K173" s="217" t="s">
        <v>1</v>
      </c>
      <c r="L173" s="42"/>
      <c r="M173" s="222" t="s">
        <v>1</v>
      </c>
      <c r="N173" s="223" t="s">
        <v>41</v>
      </c>
      <c r="O173" s="78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AR173" s="16" t="s">
        <v>97</v>
      </c>
      <c r="AT173" s="16" t="s">
        <v>147</v>
      </c>
      <c r="AU173" s="16" t="s">
        <v>77</v>
      </c>
      <c r="AY173" s="16" t="s">
        <v>143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6" t="s">
        <v>77</v>
      </c>
      <c r="BK173" s="226">
        <f>ROUND(I173*H173,2)</f>
        <v>0</v>
      </c>
      <c r="BL173" s="16" t="s">
        <v>97</v>
      </c>
      <c r="BM173" s="16" t="s">
        <v>1314</v>
      </c>
    </row>
    <row r="174" spans="2:65" s="1" customFormat="1" ht="16.5" customHeight="1">
      <c r="B174" s="37"/>
      <c r="C174" s="215" t="s">
        <v>450</v>
      </c>
      <c r="D174" s="215" t="s">
        <v>147</v>
      </c>
      <c r="E174" s="216" t="s">
        <v>809</v>
      </c>
      <c r="F174" s="217" t="s">
        <v>810</v>
      </c>
      <c r="G174" s="218" t="s">
        <v>248</v>
      </c>
      <c r="H174" s="219">
        <v>0.8</v>
      </c>
      <c r="I174" s="220"/>
      <c r="J174" s="221">
        <f>ROUND(I174*H174,2)</f>
        <v>0</v>
      </c>
      <c r="K174" s="217" t="s">
        <v>1</v>
      </c>
      <c r="L174" s="42"/>
      <c r="M174" s="222" t="s">
        <v>1</v>
      </c>
      <c r="N174" s="223" t="s">
        <v>41</v>
      </c>
      <c r="O174" s="78"/>
      <c r="P174" s="224">
        <f>O174*H174</f>
        <v>0</v>
      </c>
      <c r="Q174" s="224">
        <v>2.25634</v>
      </c>
      <c r="R174" s="224">
        <f>Q174*H174</f>
        <v>1.805072</v>
      </c>
      <c r="S174" s="224">
        <v>0</v>
      </c>
      <c r="T174" s="225">
        <f>S174*H174</f>
        <v>0</v>
      </c>
      <c r="AR174" s="16" t="s">
        <v>97</v>
      </c>
      <c r="AT174" s="16" t="s">
        <v>147</v>
      </c>
      <c r="AU174" s="16" t="s">
        <v>77</v>
      </c>
      <c r="AY174" s="16" t="s">
        <v>143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6" t="s">
        <v>77</v>
      </c>
      <c r="BK174" s="226">
        <f>ROUND(I174*H174,2)</f>
        <v>0</v>
      </c>
      <c r="BL174" s="16" t="s">
        <v>97</v>
      </c>
      <c r="BM174" s="16" t="s">
        <v>1315</v>
      </c>
    </row>
    <row r="175" spans="2:51" s="13" customFormat="1" ht="12">
      <c r="B175" s="244"/>
      <c r="C175" s="245"/>
      <c r="D175" s="234" t="s">
        <v>209</v>
      </c>
      <c r="E175" s="246" t="s">
        <v>1</v>
      </c>
      <c r="F175" s="247" t="s">
        <v>1316</v>
      </c>
      <c r="G175" s="245"/>
      <c r="H175" s="246" t="s">
        <v>1</v>
      </c>
      <c r="I175" s="248"/>
      <c r="J175" s="245"/>
      <c r="K175" s="245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209</v>
      </c>
      <c r="AU175" s="253" t="s">
        <v>77</v>
      </c>
      <c r="AV175" s="13" t="s">
        <v>77</v>
      </c>
      <c r="AW175" s="13" t="s">
        <v>34</v>
      </c>
      <c r="AX175" s="13" t="s">
        <v>70</v>
      </c>
      <c r="AY175" s="253" t="s">
        <v>143</v>
      </c>
    </row>
    <row r="176" spans="2:51" s="12" customFormat="1" ht="12">
      <c r="B176" s="232"/>
      <c r="C176" s="233"/>
      <c r="D176" s="234" t="s">
        <v>209</v>
      </c>
      <c r="E176" s="235" t="s">
        <v>1</v>
      </c>
      <c r="F176" s="236" t="s">
        <v>1317</v>
      </c>
      <c r="G176" s="233"/>
      <c r="H176" s="237">
        <v>0.8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209</v>
      </c>
      <c r="AU176" s="243" t="s">
        <v>77</v>
      </c>
      <c r="AV176" s="12" t="s">
        <v>79</v>
      </c>
      <c r="AW176" s="12" t="s">
        <v>34</v>
      </c>
      <c r="AX176" s="12" t="s">
        <v>70</v>
      </c>
      <c r="AY176" s="243" t="s">
        <v>143</v>
      </c>
    </row>
    <row r="177" spans="2:51" s="14" customFormat="1" ht="12">
      <c r="B177" s="254"/>
      <c r="C177" s="255"/>
      <c r="D177" s="234" t="s">
        <v>209</v>
      </c>
      <c r="E177" s="256" t="s">
        <v>1</v>
      </c>
      <c r="F177" s="257" t="s">
        <v>216</v>
      </c>
      <c r="G177" s="255"/>
      <c r="H177" s="258">
        <v>0.8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209</v>
      </c>
      <c r="AU177" s="264" t="s">
        <v>77</v>
      </c>
      <c r="AV177" s="14" t="s">
        <v>97</v>
      </c>
      <c r="AW177" s="14" t="s">
        <v>34</v>
      </c>
      <c r="AX177" s="14" t="s">
        <v>77</v>
      </c>
      <c r="AY177" s="264" t="s">
        <v>143</v>
      </c>
    </row>
    <row r="178" spans="2:65" s="1" customFormat="1" ht="16.5" customHeight="1">
      <c r="B178" s="37"/>
      <c r="C178" s="215" t="s">
        <v>454</v>
      </c>
      <c r="D178" s="215" t="s">
        <v>147</v>
      </c>
      <c r="E178" s="216" t="s">
        <v>814</v>
      </c>
      <c r="F178" s="217" t="s">
        <v>815</v>
      </c>
      <c r="G178" s="218" t="s">
        <v>150</v>
      </c>
      <c r="H178" s="219">
        <v>6</v>
      </c>
      <c r="I178" s="220"/>
      <c r="J178" s="221">
        <f>ROUND(I178*H178,2)</f>
        <v>0</v>
      </c>
      <c r="K178" s="217" t="s">
        <v>1</v>
      </c>
      <c r="L178" s="42"/>
      <c r="M178" s="222" t="s">
        <v>1</v>
      </c>
      <c r="N178" s="223" t="s">
        <v>41</v>
      </c>
      <c r="O178" s="78"/>
      <c r="P178" s="224">
        <f>O178*H178</f>
        <v>0</v>
      </c>
      <c r="Q178" s="224">
        <v>0.3409</v>
      </c>
      <c r="R178" s="224">
        <f>Q178*H178</f>
        <v>2.0454</v>
      </c>
      <c r="S178" s="224">
        <v>0</v>
      </c>
      <c r="T178" s="225">
        <f>S178*H178</f>
        <v>0</v>
      </c>
      <c r="AR178" s="16" t="s">
        <v>97</v>
      </c>
      <c r="AT178" s="16" t="s">
        <v>147</v>
      </c>
      <c r="AU178" s="16" t="s">
        <v>77</v>
      </c>
      <c r="AY178" s="16" t="s">
        <v>143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6" t="s">
        <v>77</v>
      </c>
      <c r="BK178" s="226">
        <f>ROUND(I178*H178,2)</f>
        <v>0</v>
      </c>
      <c r="BL178" s="16" t="s">
        <v>97</v>
      </c>
      <c r="BM178" s="16" t="s">
        <v>1318</v>
      </c>
    </row>
    <row r="179" spans="2:65" s="1" customFormat="1" ht="16.5" customHeight="1">
      <c r="B179" s="37"/>
      <c r="C179" s="215" t="s">
        <v>458</v>
      </c>
      <c r="D179" s="215" t="s">
        <v>147</v>
      </c>
      <c r="E179" s="216" t="s">
        <v>817</v>
      </c>
      <c r="F179" s="217" t="s">
        <v>818</v>
      </c>
      <c r="G179" s="218" t="s">
        <v>150</v>
      </c>
      <c r="H179" s="219">
        <v>6</v>
      </c>
      <c r="I179" s="220"/>
      <c r="J179" s="221">
        <f>ROUND(I179*H179,2)</f>
        <v>0</v>
      </c>
      <c r="K179" s="217" t="s">
        <v>1</v>
      </c>
      <c r="L179" s="42"/>
      <c r="M179" s="222" t="s">
        <v>1</v>
      </c>
      <c r="N179" s="223" t="s">
        <v>41</v>
      </c>
      <c r="O179" s="78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AR179" s="16" t="s">
        <v>97</v>
      </c>
      <c r="AT179" s="16" t="s">
        <v>147</v>
      </c>
      <c r="AU179" s="16" t="s">
        <v>77</v>
      </c>
      <c r="AY179" s="16" t="s">
        <v>143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6" t="s">
        <v>77</v>
      </c>
      <c r="BK179" s="226">
        <f>ROUND(I179*H179,2)</f>
        <v>0</v>
      </c>
      <c r="BL179" s="16" t="s">
        <v>97</v>
      </c>
      <c r="BM179" s="16" t="s">
        <v>1319</v>
      </c>
    </row>
    <row r="180" spans="2:65" s="1" customFormat="1" ht="16.5" customHeight="1">
      <c r="B180" s="37"/>
      <c r="C180" s="215" t="s">
        <v>462</v>
      </c>
      <c r="D180" s="215" t="s">
        <v>147</v>
      </c>
      <c r="E180" s="216" t="s">
        <v>820</v>
      </c>
      <c r="F180" s="217" t="s">
        <v>821</v>
      </c>
      <c r="G180" s="218" t="s">
        <v>150</v>
      </c>
      <c r="H180" s="219">
        <v>6</v>
      </c>
      <c r="I180" s="220"/>
      <c r="J180" s="221">
        <f>ROUND(I180*H180,2)</f>
        <v>0</v>
      </c>
      <c r="K180" s="217" t="s">
        <v>1</v>
      </c>
      <c r="L180" s="42"/>
      <c r="M180" s="222" t="s">
        <v>1</v>
      </c>
      <c r="N180" s="223" t="s">
        <v>41</v>
      </c>
      <c r="O180" s="78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16" t="s">
        <v>97</v>
      </c>
      <c r="AT180" s="16" t="s">
        <v>147</v>
      </c>
      <c r="AU180" s="16" t="s">
        <v>77</v>
      </c>
      <c r="AY180" s="16" t="s">
        <v>143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6" t="s">
        <v>77</v>
      </c>
      <c r="BK180" s="226">
        <f>ROUND(I180*H180,2)</f>
        <v>0</v>
      </c>
      <c r="BL180" s="16" t="s">
        <v>97</v>
      </c>
      <c r="BM180" s="16" t="s">
        <v>1320</v>
      </c>
    </row>
    <row r="181" spans="2:65" s="1" customFormat="1" ht="16.5" customHeight="1">
      <c r="B181" s="37"/>
      <c r="C181" s="215" t="s">
        <v>466</v>
      </c>
      <c r="D181" s="215" t="s">
        <v>147</v>
      </c>
      <c r="E181" s="216" t="s">
        <v>823</v>
      </c>
      <c r="F181" s="217" t="s">
        <v>824</v>
      </c>
      <c r="G181" s="218" t="s">
        <v>150</v>
      </c>
      <c r="H181" s="219">
        <v>5</v>
      </c>
      <c r="I181" s="220"/>
      <c r="J181" s="221">
        <f>ROUND(I181*H181,2)</f>
        <v>0</v>
      </c>
      <c r="K181" s="217" t="s">
        <v>1</v>
      </c>
      <c r="L181" s="42"/>
      <c r="M181" s="222" t="s">
        <v>1</v>
      </c>
      <c r="N181" s="223" t="s">
        <v>41</v>
      </c>
      <c r="O181" s="78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AR181" s="16" t="s">
        <v>97</v>
      </c>
      <c r="AT181" s="16" t="s">
        <v>147</v>
      </c>
      <c r="AU181" s="16" t="s">
        <v>77</v>
      </c>
      <c r="AY181" s="16" t="s">
        <v>143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6" t="s">
        <v>77</v>
      </c>
      <c r="BK181" s="226">
        <f>ROUND(I181*H181,2)</f>
        <v>0</v>
      </c>
      <c r="BL181" s="16" t="s">
        <v>97</v>
      </c>
      <c r="BM181" s="16" t="s">
        <v>1321</v>
      </c>
    </row>
    <row r="182" spans="2:65" s="1" customFormat="1" ht="16.5" customHeight="1">
      <c r="B182" s="37"/>
      <c r="C182" s="215" t="s">
        <v>470</v>
      </c>
      <c r="D182" s="215" t="s">
        <v>147</v>
      </c>
      <c r="E182" s="216" t="s">
        <v>826</v>
      </c>
      <c r="F182" s="217" t="s">
        <v>827</v>
      </c>
      <c r="G182" s="218" t="s">
        <v>150</v>
      </c>
      <c r="H182" s="219">
        <v>2</v>
      </c>
      <c r="I182" s="220"/>
      <c r="J182" s="221">
        <f>ROUND(I182*H182,2)</f>
        <v>0</v>
      </c>
      <c r="K182" s="217" t="s">
        <v>1</v>
      </c>
      <c r="L182" s="42"/>
      <c r="M182" s="222" t="s">
        <v>1</v>
      </c>
      <c r="N182" s="223" t="s">
        <v>41</v>
      </c>
      <c r="O182" s="78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AR182" s="16" t="s">
        <v>97</v>
      </c>
      <c r="AT182" s="16" t="s">
        <v>147</v>
      </c>
      <c r="AU182" s="16" t="s">
        <v>77</v>
      </c>
      <c r="AY182" s="16" t="s">
        <v>143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6" t="s">
        <v>77</v>
      </c>
      <c r="BK182" s="226">
        <f>ROUND(I182*H182,2)</f>
        <v>0</v>
      </c>
      <c r="BL182" s="16" t="s">
        <v>97</v>
      </c>
      <c r="BM182" s="16" t="s">
        <v>1322</v>
      </c>
    </row>
    <row r="183" spans="2:65" s="1" customFormat="1" ht="16.5" customHeight="1">
      <c r="B183" s="37"/>
      <c r="C183" s="215" t="s">
        <v>474</v>
      </c>
      <c r="D183" s="215" t="s">
        <v>147</v>
      </c>
      <c r="E183" s="216" t="s">
        <v>829</v>
      </c>
      <c r="F183" s="217" t="s">
        <v>830</v>
      </c>
      <c r="G183" s="218" t="s">
        <v>150</v>
      </c>
      <c r="H183" s="219">
        <v>5</v>
      </c>
      <c r="I183" s="220"/>
      <c r="J183" s="221">
        <f>ROUND(I183*H183,2)</f>
        <v>0</v>
      </c>
      <c r="K183" s="217" t="s">
        <v>1</v>
      </c>
      <c r="L183" s="42"/>
      <c r="M183" s="222" t="s">
        <v>1</v>
      </c>
      <c r="N183" s="223" t="s">
        <v>41</v>
      </c>
      <c r="O183" s="78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AR183" s="16" t="s">
        <v>97</v>
      </c>
      <c r="AT183" s="16" t="s">
        <v>147</v>
      </c>
      <c r="AU183" s="16" t="s">
        <v>77</v>
      </c>
      <c r="AY183" s="16" t="s">
        <v>143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77</v>
      </c>
      <c r="BK183" s="226">
        <f>ROUND(I183*H183,2)</f>
        <v>0</v>
      </c>
      <c r="BL183" s="16" t="s">
        <v>97</v>
      </c>
      <c r="BM183" s="16" t="s">
        <v>1323</v>
      </c>
    </row>
    <row r="184" spans="2:65" s="1" customFormat="1" ht="16.5" customHeight="1">
      <c r="B184" s="37"/>
      <c r="C184" s="215" t="s">
        <v>478</v>
      </c>
      <c r="D184" s="215" t="s">
        <v>147</v>
      </c>
      <c r="E184" s="216" t="s">
        <v>1324</v>
      </c>
      <c r="F184" s="217" t="s">
        <v>830</v>
      </c>
      <c r="G184" s="218" t="s">
        <v>150</v>
      </c>
      <c r="H184" s="219">
        <v>1</v>
      </c>
      <c r="I184" s="220"/>
      <c r="J184" s="221">
        <f>ROUND(I184*H184,2)</f>
        <v>0</v>
      </c>
      <c r="K184" s="217" t="s">
        <v>1</v>
      </c>
      <c r="L184" s="42"/>
      <c r="M184" s="222" t="s">
        <v>1</v>
      </c>
      <c r="N184" s="223" t="s">
        <v>41</v>
      </c>
      <c r="O184" s="78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AR184" s="16" t="s">
        <v>97</v>
      </c>
      <c r="AT184" s="16" t="s">
        <v>147</v>
      </c>
      <c r="AU184" s="16" t="s">
        <v>77</v>
      </c>
      <c r="AY184" s="16" t="s">
        <v>143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6" t="s">
        <v>77</v>
      </c>
      <c r="BK184" s="226">
        <f>ROUND(I184*H184,2)</f>
        <v>0</v>
      </c>
      <c r="BL184" s="16" t="s">
        <v>97</v>
      </c>
      <c r="BM184" s="16" t="s">
        <v>1325</v>
      </c>
    </row>
    <row r="185" spans="2:65" s="1" customFormat="1" ht="16.5" customHeight="1">
      <c r="B185" s="37"/>
      <c r="C185" s="215" t="s">
        <v>482</v>
      </c>
      <c r="D185" s="215" t="s">
        <v>147</v>
      </c>
      <c r="E185" s="216" t="s">
        <v>832</v>
      </c>
      <c r="F185" s="217" t="s">
        <v>833</v>
      </c>
      <c r="G185" s="218" t="s">
        <v>150</v>
      </c>
      <c r="H185" s="219">
        <v>6</v>
      </c>
      <c r="I185" s="220"/>
      <c r="J185" s="221">
        <f>ROUND(I185*H185,2)</f>
        <v>0</v>
      </c>
      <c r="K185" s="217" t="s">
        <v>1</v>
      </c>
      <c r="L185" s="42"/>
      <c r="M185" s="222" t="s">
        <v>1</v>
      </c>
      <c r="N185" s="223" t="s">
        <v>41</v>
      </c>
      <c r="O185" s="78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16" t="s">
        <v>97</v>
      </c>
      <c r="AT185" s="16" t="s">
        <v>147</v>
      </c>
      <c r="AU185" s="16" t="s">
        <v>77</v>
      </c>
      <c r="AY185" s="16" t="s">
        <v>143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6" t="s">
        <v>77</v>
      </c>
      <c r="BK185" s="226">
        <f>ROUND(I185*H185,2)</f>
        <v>0</v>
      </c>
      <c r="BL185" s="16" t="s">
        <v>97</v>
      </c>
      <c r="BM185" s="16" t="s">
        <v>1326</v>
      </c>
    </row>
    <row r="186" spans="2:65" s="1" customFormat="1" ht="16.5" customHeight="1">
      <c r="B186" s="37"/>
      <c r="C186" s="215" t="s">
        <v>486</v>
      </c>
      <c r="D186" s="215" t="s">
        <v>147</v>
      </c>
      <c r="E186" s="216" t="s">
        <v>835</v>
      </c>
      <c r="F186" s="217" t="s">
        <v>836</v>
      </c>
      <c r="G186" s="218" t="s">
        <v>150</v>
      </c>
      <c r="H186" s="219">
        <v>6</v>
      </c>
      <c r="I186" s="220"/>
      <c r="J186" s="221">
        <f>ROUND(I186*H186,2)</f>
        <v>0</v>
      </c>
      <c r="K186" s="217" t="s">
        <v>1</v>
      </c>
      <c r="L186" s="42"/>
      <c r="M186" s="222" t="s">
        <v>1</v>
      </c>
      <c r="N186" s="223" t="s">
        <v>41</v>
      </c>
      <c r="O186" s="78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AR186" s="16" t="s">
        <v>97</v>
      </c>
      <c r="AT186" s="16" t="s">
        <v>147</v>
      </c>
      <c r="AU186" s="16" t="s">
        <v>77</v>
      </c>
      <c r="AY186" s="16" t="s">
        <v>143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6" t="s">
        <v>77</v>
      </c>
      <c r="BK186" s="226">
        <f>ROUND(I186*H186,2)</f>
        <v>0</v>
      </c>
      <c r="BL186" s="16" t="s">
        <v>97</v>
      </c>
      <c r="BM186" s="16" t="s">
        <v>1327</v>
      </c>
    </row>
    <row r="187" spans="2:65" s="1" customFormat="1" ht="16.5" customHeight="1">
      <c r="B187" s="37"/>
      <c r="C187" s="215" t="s">
        <v>490</v>
      </c>
      <c r="D187" s="215" t="s">
        <v>147</v>
      </c>
      <c r="E187" s="216" t="s">
        <v>838</v>
      </c>
      <c r="F187" s="217" t="s">
        <v>839</v>
      </c>
      <c r="G187" s="218" t="s">
        <v>150</v>
      </c>
      <c r="H187" s="219">
        <v>6</v>
      </c>
      <c r="I187" s="220"/>
      <c r="J187" s="221">
        <f>ROUND(I187*H187,2)</f>
        <v>0</v>
      </c>
      <c r="K187" s="217" t="s">
        <v>1</v>
      </c>
      <c r="L187" s="42"/>
      <c r="M187" s="222" t="s">
        <v>1</v>
      </c>
      <c r="N187" s="223" t="s">
        <v>41</v>
      </c>
      <c r="O187" s="78"/>
      <c r="P187" s="224">
        <f>O187*H187</f>
        <v>0</v>
      </c>
      <c r="Q187" s="224">
        <v>0.217338</v>
      </c>
      <c r="R187" s="224">
        <f>Q187*H187</f>
        <v>1.304028</v>
      </c>
      <c r="S187" s="224">
        <v>0</v>
      </c>
      <c r="T187" s="225">
        <f>S187*H187</f>
        <v>0</v>
      </c>
      <c r="AR187" s="16" t="s">
        <v>97</v>
      </c>
      <c r="AT187" s="16" t="s">
        <v>147</v>
      </c>
      <c r="AU187" s="16" t="s">
        <v>77</v>
      </c>
      <c r="AY187" s="16" t="s">
        <v>143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6" t="s">
        <v>77</v>
      </c>
      <c r="BK187" s="226">
        <f>ROUND(I187*H187,2)</f>
        <v>0</v>
      </c>
      <c r="BL187" s="16" t="s">
        <v>97</v>
      </c>
      <c r="BM187" s="16" t="s">
        <v>1328</v>
      </c>
    </row>
    <row r="188" spans="2:65" s="1" customFormat="1" ht="16.5" customHeight="1">
      <c r="B188" s="37"/>
      <c r="C188" s="215" t="s">
        <v>494</v>
      </c>
      <c r="D188" s="215" t="s">
        <v>147</v>
      </c>
      <c r="E188" s="216" t="s">
        <v>841</v>
      </c>
      <c r="F188" s="217" t="s">
        <v>842</v>
      </c>
      <c r="G188" s="218" t="s">
        <v>150</v>
      </c>
      <c r="H188" s="219">
        <v>6</v>
      </c>
      <c r="I188" s="220"/>
      <c r="J188" s="221">
        <f>ROUND(I188*H188,2)</f>
        <v>0</v>
      </c>
      <c r="K188" s="217" t="s">
        <v>1</v>
      </c>
      <c r="L188" s="42"/>
      <c r="M188" s="222" t="s">
        <v>1</v>
      </c>
      <c r="N188" s="223" t="s">
        <v>41</v>
      </c>
      <c r="O188" s="78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AR188" s="16" t="s">
        <v>97</v>
      </c>
      <c r="AT188" s="16" t="s">
        <v>147</v>
      </c>
      <c r="AU188" s="16" t="s">
        <v>77</v>
      </c>
      <c r="AY188" s="16" t="s">
        <v>143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6" t="s">
        <v>77</v>
      </c>
      <c r="BK188" s="226">
        <f>ROUND(I188*H188,2)</f>
        <v>0</v>
      </c>
      <c r="BL188" s="16" t="s">
        <v>97</v>
      </c>
      <c r="BM188" s="16" t="s">
        <v>1329</v>
      </c>
    </row>
    <row r="189" spans="2:65" s="1" customFormat="1" ht="16.5" customHeight="1">
      <c r="B189" s="37"/>
      <c r="C189" s="215" t="s">
        <v>499</v>
      </c>
      <c r="D189" s="215" t="s">
        <v>147</v>
      </c>
      <c r="E189" s="216" t="s">
        <v>844</v>
      </c>
      <c r="F189" s="217" t="s">
        <v>845</v>
      </c>
      <c r="G189" s="218" t="s">
        <v>150</v>
      </c>
      <c r="H189" s="219">
        <v>6</v>
      </c>
      <c r="I189" s="220"/>
      <c r="J189" s="221">
        <f>ROUND(I189*H189,2)</f>
        <v>0</v>
      </c>
      <c r="K189" s="217" t="s">
        <v>1</v>
      </c>
      <c r="L189" s="42"/>
      <c r="M189" s="222" t="s">
        <v>1</v>
      </c>
      <c r="N189" s="223" t="s">
        <v>41</v>
      </c>
      <c r="O189" s="78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AR189" s="16" t="s">
        <v>97</v>
      </c>
      <c r="AT189" s="16" t="s">
        <v>147</v>
      </c>
      <c r="AU189" s="16" t="s">
        <v>77</v>
      </c>
      <c r="AY189" s="16" t="s">
        <v>143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6" t="s">
        <v>77</v>
      </c>
      <c r="BK189" s="226">
        <f>ROUND(I189*H189,2)</f>
        <v>0</v>
      </c>
      <c r="BL189" s="16" t="s">
        <v>97</v>
      </c>
      <c r="BM189" s="16" t="s">
        <v>1330</v>
      </c>
    </row>
    <row r="190" spans="2:65" s="1" customFormat="1" ht="16.5" customHeight="1">
      <c r="B190" s="37"/>
      <c r="C190" s="215" t="s">
        <v>503</v>
      </c>
      <c r="D190" s="215" t="s">
        <v>147</v>
      </c>
      <c r="E190" s="216" t="s">
        <v>847</v>
      </c>
      <c r="F190" s="217" t="s">
        <v>848</v>
      </c>
      <c r="G190" s="218" t="s">
        <v>150</v>
      </c>
      <c r="H190" s="219">
        <v>6</v>
      </c>
      <c r="I190" s="220"/>
      <c r="J190" s="221">
        <f>ROUND(I190*H190,2)</f>
        <v>0</v>
      </c>
      <c r="K190" s="217" t="s">
        <v>1</v>
      </c>
      <c r="L190" s="42"/>
      <c r="M190" s="222" t="s">
        <v>1</v>
      </c>
      <c r="N190" s="223" t="s">
        <v>41</v>
      </c>
      <c r="O190" s="78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AR190" s="16" t="s">
        <v>97</v>
      </c>
      <c r="AT190" s="16" t="s">
        <v>147</v>
      </c>
      <c r="AU190" s="16" t="s">
        <v>77</v>
      </c>
      <c r="AY190" s="16" t="s">
        <v>143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6" t="s">
        <v>77</v>
      </c>
      <c r="BK190" s="226">
        <f>ROUND(I190*H190,2)</f>
        <v>0</v>
      </c>
      <c r="BL190" s="16" t="s">
        <v>97</v>
      </c>
      <c r="BM190" s="16" t="s">
        <v>1331</v>
      </c>
    </row>
    <row r="191" spans="2:65" s="1" customFormat="1" ht="16.5" customHeight="1">
      <c r="B191" s="37"/>
      <c r="C191" s="215" t="s">
        <v>507</v>
      </c>
      <c r="D191" s="215" t="s">
        <v>147</v>
      </c>
      <c r="E191" s="216" t="s">
        <v>850</v>
      </c>
      <c r="F191" s="217" t="s">
        <v>851</v>
      </c>
      <c r="G191" s="218" t="s">
        <v>297</v>
      </c>
      <c r="H191" s="219">
        <v>50</v>
      </c>
      <c r="I191" s="220"/>
      <c r="J191" s="221">
        <f>ROUND(I191*H191,2)</f>
        <v>0</v>
      </c>
      <c r="K191" s="217" t="s">
        <v>1</v>
      </c>
      <c r="L191" s="42"/>
      <c r="M191" s="222" t="s">
        <v>1</v>
      </c>
      <c r="N191" s="223" t="s">
        <v>41</v>
      </c>
      <c r="O191" s="78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AR191" s="16" t="s">
        <v>97</v>
      </c>
      <c r="AT191" s="16" t="s">
        <v>147</v>
      </c>
      <c r="AU191" s="16" t="s">
        <v>77</v>
      </c>
      <c r="AY191" s="16" t="s">
        <v>143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6" t="s">
        <v>77</v>
      </c>
      <c r="BK191" s="226">
        <f>ROUND(I191*H191,2)</f>
        <v>0</v>
      </c>
      <c r="BL191" s="16" t="s">
        <v>97</v>
      </c>
      <c r="BM191" s="16" t="s">
        <v>1332</v>
      </c>
    </row>
    <row r="192" spans="2:65" s="1" customFormat="1" ht="16.5" customHeight="1">
      <c r="B192" s="37"/>
      <c r="C192" s="215" t="s">
        <v>512</v>
      </c>
      <c r="D192" s="215" t="s">
        <v>147</v>
      </c>
      <c r="E192" s="216" t="s">
        <v>861</v>
      </c>
      <c r="F192" s="217" t="s">
        <v>862</v>
      </c>
      <c r="G192" s="218" t="s">
        <v>236</v>
      </c>
      <c r="H192" s="219">
        <v>30</v>
      </c>
      <c r="I192" s="220"/>
      <c r="J192" s="221">
        <f>ROUND(I192*H192,2)</f>
        <v>0</v>
      </c>
      <c r="K192" s="217" t="s">
        <v>1</v>
      </c>
      <c r="L192" s="42"/>
      <c r="M192" s="222" t="s">
        <v>1</v>
      </c>
      <c r="N192" s="223" t="s">
        <v>41</v>
      </c>
      <c r="O192" s="78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AR192" s="16" t="s">
        <v>97</v>
      </c>
      <c r="AT192" s="16" t="s">
        <v>147</v>
      </c>
      <c r="AU192" s="16" t="s">
        <v>77</v>
      </c>
      <c r="AY192" s="16" t="s">
        <v>143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6" t="s">
        <v>77</v>
      </c>
      <c r="BK192" s="226">
        <f>ROUND(I192*H192,2)</f>
        <v>0</v>
      </c>
      <c r="BL192" s="16" t="s">
        <v>97</v>
      </c>
      <c r="BM192" s="16" t="s">
        <v>1333</v>
      </c>
    </row>
    <row r="193" spans="2:51" s="13" customFormat="1" ht="12">
      <c r="B193" s="244"/>
      <c r="C193" s="245"/>
      <c r="D193" s="234" t="s">
        <v>209</v>
      </c>
      <c r="E193" s="246" t="s">
        <v>1</v>
      </c>
      <c r="F193" s="247" t="s">
        <v>864</v>
      </c>
      <c r="G193" s="245"/>
      <c r="H193" s="246" t="s">
        <v>1</v>
      </c>
      <c r="I193" s="248"/>
      <c r="J193" s="245"/>
      <c r="K193" s="245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209</v>
      </c>
      <c r="AU193" s="253" t="s">
        <v>77</v>
      </c>
      <c r="AV193" s="13" t="s">
        <v>77</v>
      </c>
      <c r="AW193" s="13" t="s">
        <v>34</v>
      </c>
      <c r="AX193" s="13" t="s">
        <v>70</v>
      </c>
      <c r="AY193" s="253" t="s">
        <v>143</v>
      </c>
    </row>
    <row r="194" spans="2:51" s="12" customFormat="1" ht="12">
      <c r="B194" s="232"/>
      <c r="C194" s="233"/>
      <c r="D194" s="234" t="s">
        <v>209</v>
      </c>
      <c r="E194" s="235" t="s">
        <v>1</v>
      </c>
      <c r="F194" s="236" t="s">
        <v>1334</v>
      </c>
      <c r="G194" s="233"/>
      <c r="H194" s="237">
        <v>30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209</v>
      </c>
      <c r="AU194" s="243" t="s">
        <v>77</v>
      </c>
      <c r="AV194" s="12" t="s">
        <v>79</v>
      </c>
      <c r="AW194" s="12" t="s">
        <v>34</v>
      </c>
      <c r="AX194" s="12" t="s">
        <v>70</v>
      </c>
      <c r="AY194" s="243" t="s">
        <v>143</v>
      </c>
    </row>
    <row r="195" spans="2:51" s="14" customFormat="1" ht="12">
      <c r="B195" s="254"/>
      <c r="C195" s="255"/>
      <c r="D195" s="234" t="s">
        <v>209</v>
      </c>
      <c r="E195" s="256" t="s">
        <v>1</v>
      </c>
      <c r="F195" s="257" t="s">
        <v>216</v>
      </c>
      <c r="G195" s="255"/>
      <c r="H195" s="258">
        <v>30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209</v>
      </c>
      <c r="AU195" s="264" t="s">
        <v>77</v>
      </c>
      <c r="AV195" s="14" t="s">
        <v>97</v>
      </c>
      <c r="AW195" s="14" t="s">
        <v>34</v>
      </c>
      <c r="AX195" s="14" t="s">
        <v>77</v>
      </c>
      <c r="AY195" s="264" t="s">
        <v>143</v>
      </c>
    </row>
    <row r="196" spans="2:65" s="1" customFormat="1" ht="16.5" customHeight="1">
      <c r="B196" s="37"/>
      <c r="C196" s="215" t="s">
        <v>517</v>
      </c>
      <c r="D196" s="215" t="s">
        <v>147</v>
      </c>
      <c r="E196" s="216" t="s">
        <v>865</v>
      </c>
      <c r="F196" s="217" t="s">
        <v>866</v>
      </c>
      <c r="G196" s="218" t="s">
        <v>150</v>
      </c>
      <c r="H196" s="219">
        <v>6</v>
      </c>
      <c r="I196" s="220"/>
      <c r="J196" s="221">
        <f>ROUND(I196*H196,2)</f>
        <v>0</v>
      </c>
      <c r="K196" s="217" t="s">
        <v>1</v>
      </c>
      <c r="L196" s="42"/>
      <c r="M196" s="222" t="s">
        <v>1</v>
      </c>
      <c r="N196" s="223" t="s">
        <v>41</v>
      </c>
      <c r="O196" s="78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AR196" s="16" t="s">
        <v>97</v>
      </c>
      <c r="AT196" s="16" t="s">
        <v>147</v>
      </c>
      <c r="AU196" s="16" t="s">
        <v>77</v>
      </c>
      <c r="AY196" s="16" t="s">
        <v>143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6" t="s">
        <v>77</v>
      </c>
      <c r="BK196" s="226">
        <f>ROUND(I196*H196,2)</f>
        <v>0</v>
      </c>
      <c r="BL196" s="16" t="s">
        <v>97</v>
      </c>
      <c r="BM196" s="16" t="s">
        <v>1335</v>
      </c>
    </row>
    <row r="197" spans="2:65" s="1" customFormat="1" ht="16.5" customHeight="1">
      <c r="B197" s="37"/>
      <c r="C197" s="215" t="s">
        <v>522</v>
      </c>
      <c r="D197" s="215" t="s">
        <v>147</v>
      </c>
      <c r="E197" s="216" t="s">
        <v>868</v>
      </c>
      <c r="F197" s="217" t="s">
        <v>869</v>
      </c>
      <c r="G197" s="218" t="s">
        <v>870</v>
      </c>
      <c r="H197" s="219">
        <v>1</v>
      </c>
      <c r="I197" s="220"/>
      <c r="J197" s="221">
        <f>ROUND(I197*H197,2)</f>
        <v>0</v>
      </c>
      <c r="K197" s="217" t="s">
        <v>1</v>
      </c>
      <c r="L197" s="42"/>
      <c r="M197" s="222" t="s">
        <v>1</v>
      </c>
      <c r="N197" s="223" t="s">
        <v>41</v>
      </c>
      <c r="O197" s="78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AR197" s="16" t="s">
        <v>97</v>
      </c>
      <c r="AT197" s="16" t="s">
        <v>147</v>
      </c>
      <c r="AU197" s="16" t="s">
        <v>77</v>
      </c>
      <c r="AY197" s="16" t="s">
        <v>143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6" t="s">
        <v>77</v>
      </c>
      <c r="BK197" s="226">
        <f>ROUND(I197*H197,2)</f>
        <v>0</v>
      </c>
      <c r="BL197" s="16" t="s">
        <v>97</v>
      </c>
      <c r="BM197" s="16" t="s">
        <v>1336</v>
      </c>
    </row>
    <row r="198" spans="2:63" s="11" customFormat="1" ht="25.9" customHeight="1">
      <c r="B198" s="199"/>
      <c r="C198" s="200"/>
      <c r="D198" s="201" t="s">
        <v>69</v>
      </c>
      <c r="E198" s="202" t="s">
        <v>859</v>
      </c>
      <c r="F198" s="202" t="s">
        <v>873</v>
      </c>
      <c r="G198" s="200"/>
      <c r="H198" s="200"/>
      <c r="I198" s="203"/>
      <c r="J198" s="204">
        <f>BK198</f>
        <v>0</v>
      </c>
      <c r="K198" s="200"/>
      <c r="L198" s="205"/>
      <c r="M198" s="206"/>
      <c r="N198" s="207"/>
      <c r="O198" s="207"/>
      <c r="P198" s="208">
        <f>SUM(P199:P203)</f>
        <v>0</v>
      </c>
      <c r="Q198" s="207"/>
      <c r="R198" s="208">
        <f>SUM(R199:R203)</f>
        <v>0</v>
      </c>
      <c r="S198" s="207"/>
      <c r="T198" s="209">
        <f>SUM(T199:T203)</f>
        <v>0</v>
      </c>
      <c r="AR198" s="210" t="s">
        <v>77</v>
      </c>
      <c r="AT198" s="211" t="s">
        <v>69</v>
      </c>
      <c r="AU198" s="211" t="s">
        <v>70</v>
      </c>
      <c r="AY198" s="210" t="s">
        <v>143</v>
      </c>
      <c r="BK198" s="212">
        <f>SUM(BK199:BK203)</f>
        <v>0</v>
      </c>
    </row>
    <row r="199" spans="2:65" s="1" customFormat="1" ht="16.5" customHeight="1">
      <c r="B199" s="37"/>
      <c r="C199" s="215" t="s">
        <v>527</v>
      </c>
      <c r="D199" s="215" t="s">
        <v>147</v>
      </c>
      <c r="E199" s="216" t="s">
        <v>874</v>
      </c>
      <c r="F199" s="217" t="s">
        <v>875</v>
      </c>
      <c r="G199" s="218" t="s">
        <v>285</v>
      </c>
      <c r="H199" s="219">
        <v>8.1</v>
      </c>
      <c r="I199" s="220"/>
      <c r="J199" s="221">
        <f>ROUND(I199*H199,2)</f>
        <v>0</v>
      </c>
      <c r="K199" s="217" t="s">
        <v>1</v>
      </c>
      <c r="L199" s="42"/>
      <c r="M199" s="222" t="s">
        <v>1</v>
      </c>
      <c r="N199" s="223" t="s">
        <v>41</v>
      </c>
      <c r="O199" s="78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AR199" s="16" t="s">
        <v>97</v>
      </c>
      <c r="AT199" s="16" t="s">
        <v>147</v>
      </c>
      <c r="AU199" s="16" t="s">
        <v>77</v>
      </c>
      <c r="AY199" s="16" t="s">
        <v>143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6" t="s">
        <v>77</v>
      </c>
      <c r="BK199" s="226">
        <f>ROUND(I199*H199,2)</f>
        <v>0</v>
      </c>
      <c r="BL199" s="16" t="s">
        <v>97</v>
      </c>
      <c r="BM199" s="16" t="s">
        <v>1337</v>
      </c>
    </row>
    <row r="200" spans="2:65" s="1" customFormat="1" ht="16.5" customHeight="1">
      <c r="B200" s="37"/>
      <c r="C200" s="215" t="s">
        <v>531</v>
      </c>
      <c r="D200" s="215" t="s">
        <v>147</v>
      </c>
      <c r="E200" s="216" t="s">
        <v>877</v>
      </c>
      <c r="F200" s="217" t="s">
        <v>878</v>
      </c>
      <c r="G200" s="218" t="s">
        <v>285</v>
      </c>
      <c r="H200" s="219">
        <v>56.7</v>
      </c>
      <c r="I200" s="220"/>
      <c r="J200" s="221">
        <f>ROUND(I200*H200,2)</f>
        <v>0</v>
      </c>
      <c r="K200" s="217" t="s">
        <v>1</v>
      </c>
      <c r="L200" s="42"/>
      <c r="M200" s="222" t="s">
        <v>1</v>
      </c>
      <c r="N200" s="223" t="s">
        <v>41</v>
      </c>
      <c r="O200" s="78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AR200" s="16" t="s">
        <v>97</v>
      </c>
      <c r="AT200" s="16" t="s">
        <v>147</v>
      </c>
      <c r="AU200" s="16" t="s">
        <v>77</v>
      </c>
      <c r="AY200" s="16" t="s">
        <v>143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6" t="s">
        <v>77</v>
      </c>
      <c r="BK200" s="226">
        <f>ROUND(I200*H200,2)</f>
        <v>0</v>
      </c>
      <c r="BL200" s="16" t="s">
        <v>97</v>
      </c>
      <c r="BM200" s="16" t="s">
        <v>1338</v>
      </c>
    </row>
    <row r="201" spans="2:65" s="1" customFormat="1" ht="16.5" customHeight="1">
      <c r="B201" s="37"/>
      <c r="C201" s="215" t="s">
        <v>536</v>
      </c>
      <c r="D201" s="215" t="s">
        <v>147</v>
      </c>
      <c r="E201" s="216" t="s">
        <v>880</v>
      </c>
      <c r="F201" s="217" t="s">
        <v>881</v>
      </c>
      <c r="G201" s="218" t="s">
        <v>285</v>
      </c>
      <c r="H201" s="219">
        <v>8.1</v>
      </c>
      <c r="I201" s="220"/>
      <c r="J201" s="221">
        <f>ROUND(I201*H201,2)</f>
        <v>0</v>
      </c>
      <c r="K201" s="217" t="s">
        <v>1</v>
      </c>
      <c r="L201" s="42"/>
      <c r="M201" s="222" t="s">
        <v>1</v>
      </c>
      <c r="N201" s="223" t="s">
        <v>41</v>
      </c>
      <c r="O201" s="78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AR201" s="16" t="s">
        <v>97</v>
      </c>
      <c r="AT201" s="16" t="s">
        <v>147</v>
      </c>
      <c r="AU201" s="16" t="s">
        <v>77</v>
      </c>
      <c r="AY201" s="16" t="s">
        <v>143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6" t="s">
        <v>77</v>
      </c>
      <c r="BK201" s="226">
        <f>ROUND(I201*H201,2)</f>
        <v>0</v>
      </c>
      <c r="BL201" s="16" t="s">
        <v>97</v>
      </c>
      <c r="BM201" s="16" t="s">
        <v>1339</v>
      </c>
    </row>
    <row r="202" spans="2:65" s="1" customFormat="1" ht="16.5" customHeight="1">
      <c r="B202" s="37"/>
      <c r="C202" s="215" t="s">
        <v>540</v>
      </c>
      <c r="D202" s="215" t="s">
        <v>147</v>
      </c>
      <c r="E202" s="216" t="s">
        <v>560</v>
      </c>
      <c r="F202" s="217" t="s">
        <v>883</v>
      </c>
      <c r="G202" s="218" t="s">
        <v>285</v>
      </c>
      <c r="H202" s="219">
        <v>8.1</v>
      </c>
      <c r="I202" s="220"/>
      <c r="J202" s="221">
        <f>ROUND(I202*H202,2)</f>
        <v>0</v>
      </c>
      <c r="K202" s="217" t="s">
        <v>1</v>
      </c>
      <c r="L202" s="42"/>
      <c r="M202" s="222" t="s">
        <v>1</v>
      </c>
      <c r="N202" s="223" t="s">
        <v>41</v>
      </c>
      <c r="O202" s="78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AR202" s="16" t="s">
        <v>97</v>
      </c>
      <c r="AT202" s="16" t="s">
        <v>147</v>
      </c>
      <c r="AU202" s="16" t="s">
        <v>77</v>
      </c>
      <c r="AY202" s="16" t="s">
        <v>143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6" t="s">
        <v>77</v>
      </c>
      <c r="BK202" s="226">
        <f>ROUND(I202*H202,2)</f>
        <v>0</v>
      </c>
      <c r="BL202" s="16" t="s">
        <v>97</v>
      </c>
      <c r="BM202" s="16" t="s">
        <v>1340</v>
      </c>
    </row>
    <row r="203" spans="2:65" s="1" customFormat="1" ht="16.5" customHeight="1">
      <c r="B203" s="37"/>
      <c r="C203" s="215" t="s">
        <v>544</v>
      </c>
      <c r="D203" s="215" t="s">
        <v>147</v>
      </c>
      <c r="E203" s="216" t="s">
        <v>885</v>
      </c>
      <c r="F203" s="217" t="s">
        <v>886</v>
      </c>
      <c r="G203" s="218" t="s">
        <v>285</v>
      </c>
      <c r="H203" s="219">
        <v>21.705</v>
      </c>
      <c r="I203" s="220"/>
      <c r="J203" s="221">
        <f>ROUND(I203*H203,2)</f>
        <v>0</v>
      </c>
      <c r="K203" s="217" t="s">
        <v>1</v>
      </c>
      <c r="L203" s="42"/>
      <c r="M203" s="227" t="s">
        <v>1</v>
      </c>
      <c r="N203" s="228" t="s">
        <v>41</v>
      </c>
      <c r="O203" s="229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16" t="s">
        <v>97</v>
      </c>
      <c r="AT203" s="16" t="s">
        <v>147</v>
      </c>
      <c r="AU203" s="16" t="s">
        <v>77</v>
      </c>
      <c r="AY203" s="16" t="s">
        <v>143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6" t="s">
        <v>77</v>
      </c>
      <c r="BK203" s="226">
        <f>ROUND(I203*H203,2)</f>
        <v>0</v>
      </c>
      <c r="BL203" s="16" t="s">
        <v>97</v>
      </c>
      <c r="BM203" s="16" t="s">
        <v>1341</v>
      </c>
    </row>
    <row r="204" spans="2:12" s="1" customFormat="1" ht="6.95" customHeight="1">
      <c r="B204" s="56"/>
      <c r="C204" s="57"/>
      <c r="D204" s="57"/>
      <c r="E204" s="57"/>
      <c r="F204" s="57"/>
      <c r="G204" s="57"/>
      <c r="H204" s="57"/>
      <c r="I204" s="166"/>
      <c r="J204" s="57"/>
      <c r="K204" s="57"/>
      <c r="L204" s="42"/>
    </row>
  </sheetData>
  <sheetProtection password="CC35" sheet="1" objects="1" scenarios="1" formatColumns="0" formatRows="0" autoFilter="0"/>
  <autoFilter ref="C88:K2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2019-02-05T13:24:22Z</dcterms:created>
  <dcterms:modified xsi:type="dcterms:W3CDTF">2019-02-05T13:24:44Z</dcterms:modified>
  <cp:category/>
  <cp:version/>
  <cp:contentType/>
  <cp:contentStatus/>
</cp:coreProperties>
</file>