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10 - C.1 - Objekty pozemn..." sheetId="3" r:id="rId3"/>
    <sheet name="40 - C.4 - Objekty veřejn..." sheetId="4" r:id="rId4"/>
    <sheet name="50 - C.5 - Objekty podzem...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_FilterDatabase" localSheetId="1" hidden="1">'00 - VRN'!$C$77:$K$88</definedName>
    <definedName name="_xlnm.Print_Area" localSheetId="1">'00 - VRN'!$C$4:$J$36,'00 - VRN'!$C$42:$J$59,'00 - VRN'!$C$65:$K$88</definedName>
    <definedName name="_xlnm._FilterDatabase" localSheetId="2" hidden="1">'10 - C.1 - Objekty pozemn...'!$C$90:$K$373</definedName>
    <definedName name="_xlnm.Print_Area" localSheetId="2">'10 - C.1 - Objekty pozemn...'!$C$4:$J$36,'10 - C.1 - Objekty pozemn...'!$C$42:$J$72,'10 - C.1 - Objekty pozemn...'!$C$78:$K$373</definedName>
    <definedName name="_xlnm._FilterDatabase" localSheetId="3" hidden="1">'40 - C.4 - Objekty veřejn...'!$C$79:$K$207</definedName>
    <definedName name="_xlnm.Print_Area" localSheetId="3">'40 - C.4 - Objekty veřejn...'!$C$4:$J$36,'40 - C.4 - Objekty veřejn...'!$C$42:$J$61,'40 - C.4 - Objekty veřejn...'!$C$67:$K$207</definedName>
    <definedName name="_xlnm._FilterDatabase" localSheetId="4" hidden="1">'50 - C.5 - Objekty podzem...'!$C$85:$K$135</definedName>
    <definedName name="_xlnm.Print_Area" localSheetId="4">'50 - C.5 - Objekty podzem...'!$C$4:$J$36,'50 - C.5 - Objekty podzem...'!$C$42:$J$67,'50 - C.5 - Objekty podzem...'!$C$73:$K$135</definedName>
    <definedName name="_xlnm.Print_Area" localSheetId="5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'00 - VRN'!$77:$77</definedName>
    <definedName name="_xlnm.Print_Titles" localSheetId="2">'10 - C.1 - Objekty pozemn...'!$90:$90</definedName>
    <definedName name="_xlnm.Print_Titles" localSheetId="3">'40 - C.4 - Objekty veřejn...'!$79:$79</definedName>
    <definedName name="_xlnm.Print_Titles" localSheetId="4">'50 - C.5 - Objekty podzem...'!$85:$85</definedName>
  </definedNames>
  <calcPr fullCalcOnLoad="1"/>
</workbook>
</file>

<file path=xl/sharedStrings.xml><?xml version="1.0" encoding="utf-8"?>
<sst xmlns="http://schemas.openxmlformats.org/spreadsheetml/2006/main" count="6820" uniqueCount="1296">
  <si>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</si>
  <si>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</si>
  <si>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</si>
  <si>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</si>
  <si>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</si>
  <si>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</si>
  <si>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</si>
  <si>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{227b1ea4-4ba0-4138-b6d3-757d1ec2ec49}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</si>
  <si>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</si>
  <si>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</si>
  <si>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</si>
  <si>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</si>
  <si>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</si>
  <si>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</si>
  <si>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</si>
  <si>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</si>
  <si>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Y232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</si>
  <si>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</si>
  <si>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</si>
  <si>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komunikace v ulici Písečná, Cheb</t>
  </si>
  <si>
    <t>KSO:</t>
  </si>
  <si>
    <t/>
  </si>
  <si>
    <t>CC-CZ:</t>
  </si>
  <si>
    <t>Místo:</t>
  </si>
  <si>
    <t>Cheb</t>
  </si>
  <si>
    <t>Datum:</t>
  </si>
  <si>
    <t>31. 7. 2018</t>
  </si>
  <si>
    <t>Zadavatel:</t>
  </si>
  <si>
    <t>IČ:</t>
  </si>
  <si>
    <t>Město Cheb</t>
  </si>
  <si>
    <t>DIČ:</t>
  </si>
  <si>
    <t>Uchazeč:</t>
  </si>
  <si>
    <t>Vyplň údaj</t>
  </si>
  <si>
    <t>Projektant:</t>
  </si>
  <si>
    <t>Bc.Pašava Michal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</si>
  <si>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</si>
  <si>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</si>
  <si>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</si>
  <si>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</si>
  <si>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</si>
  <si>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</si>
  <si>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</si>
  <si>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</si>
  <si>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</si>
  <si>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</si>
  <si>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</si>
  <si>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</si>
  <si>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</si>
  <si>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</si>
  <si>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</si>
  <si>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</si>
  <si>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</si>
  <si>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</si>
  <si>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</si>
  <si>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</si>
  <si>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</si>
  <si>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</si>
  <si>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</si>
  <si>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</si>
  <si>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</si>
  <si>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</si>
  <si>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</si>
  <si>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</si>
  <si>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</si>
  <si>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</si>
  <si>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</si>
  <si>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</si>
  <si>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</si>
  <si>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</si>
  <si>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</si>
  <si>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</si>
  <si>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</si>
  <si>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</si>
  <si>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</si>
  <si>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</si>
  <si>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</si>
  <si>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</si>
  <si>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</si>
  <si>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</si>
  <si>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</si>
  <si>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{6d0ab728-fad4-4e39-b50b-e9b8c8ca78ed}</t>
  </si>
  <si>
    <t>2</t>
  </si>
  <si>
    <t>10</t>
  </si>
  <si>
    <t>C.1 - Objekty pozemních komunikací</t>
  </si>
  <si>
    <t>{5d4d6b97-b1ec-42f3-ae1b-e5c19b921ae4}</t>
  </si>
  <si>
    <t>40</t>
  </si>
  <si>
    <t>C.4 - Objekty veřejného osvětlení</t>
  </si>
  <si>
    <t>{8fa9bd58-9784-46b3-9d7e-ccfc93de19b4}</t>
  </si>
  <si>
    <t>50</t>
  </si>
  <si>
    <t>C.5 - Objekty podzemních staveb</t>
  </si>
  <si>
    <t>{fd52241f-e961-483c-9fc7-1329be80edcb}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</si>
  <si>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</si>
  <si>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</si>
  <si>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</si>
  <si>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</si>
  <si>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</si>
  <si>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</si>
  <si>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</si>
  <si>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VRN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</si>
  <si>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</si>
  <si>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</si>
  <si>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</si>
  <si>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</si>
  <si>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</si>
  <si>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</si>
  <si>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</si>
  <si>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</si>
  <si>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</si>
  <si>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</si>
  <si>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</si>
  <si>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</si>
  <si>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</si>
  <si>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</si>
  <si>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</si>
  <si>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</si>
  <si>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</si>
  <si>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</si>
  <si>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</si>
  <si>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</si>
  <si>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</si>
  <si>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</si>
  <si>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</si>
  <si>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</si>
  <si>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</si>
  <si>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Vedlejší rozpočtové náklady</t>
  </si>
  <si>
    <t>K</t>
  </si>
  <si>
    <t>999-VRN-1</t>
  </si>
  <si>
    <t>geodetické práce před výstavbou</t>
  </si>
  <si>
    <t>kus</t>
  </si>
  <si>
    <t>1663064558</t>
  </si>
  <si>
    <t>999-VRN-2</t>
  </si>
  <si>
    <t>geodetické práce při provádění stavby</t>
  </si>
  <si>
    <t>1364258834</t>
  </si>
  <si>
    <t>3</t>
  </si>
  <si>
    <t>999-VRN-3</t>
  </si>
  <si>
    <t>Geodetické práce po výstavbě</t>
  </si>
  <si>
    <t>-1002158456</t>
  </si>
  <si>
    <t>999-VRN-4</t>
  </si>
  <si>
    <t>Dokumentace skutečného provedení 3 paré</t>
  </si>
  <si>
    <t>-1677436953</t>
  </si>
  <si>
    <t>5</t>
  </si>
  <si>
    <t>999-VRN-5</t>
  </si>
  <si>
    <t>Zřízení staveniště, náklady na umístění stavební buňky, WC a oplocení staveniště</t>
  </si>
  <si>
    <t>108091003</t>
  </si>
  <si>
    <t>6</t>
  </si>
  <si>
    <t>999-VRN-6</t>
  </si>
  <si>
    <t>Dopravní značení na staveništi, zajištění PDZ po dobu rekonstrukce</t>
  </si>
  <si>
    <t>-367388736</t>
  </si>
  <si>
    <t>7</t>
  </si>
  <si>
    <t>999-VRN-7</t>
  </si>
  <si>
    <t>Zajištění povolení zvláštního užívání komunikace</t>
  </si>
  <si>
    <t>786017072</t>
  </si>
  <si>
    <t>8</t>
  </si>
  <si>
    <t>999-VRN-8</t>
  </si>
  <si>
    <t>Informační tabule s údaji o stavbě</t>
  </si>
  <si>
    <t>317255470</t>
  </si>
  <si>
    <t>10 - C.1 - Objekty pozemních komunikací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</si>
  <si>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</si>
  <si>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</si>
  <si>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</si>
  <si>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</si>
  <si>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</si>
  <si>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</si>
  <si>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</si>
  <si>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</si>
  <si>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</si>
  <si>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</si>
  <si>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</si>
  <si>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</si>
  <si>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</si>
  <si>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</si>
  <si>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21-M - Elektromontáže</t>
  </si>
  <si>
    <t>HSV</t>
  </si>
  <si>
    <t>Práce a dodávky HSV</t>
  </si>
  <si>
    <t>Zemní práce</t>
  </si>
  <si>
    <t>113106171</t>
  </si>
  <si>
    <t>Rozebrání dlažeb vozovek ze zámkové dlažby s ložem z kameniva ručně</t>
  </si>
  <si>
    <t>m2</t>
  </si>
  <si>
    <t>CS ÚRS 2018 01</t>
  </si>
  <si>
    <t>-2131365903</t>
  </si>
  <si>
    <t>VV</t>
  </si>
  <si>
    <t>142 "chodník</t>
  </si>
  <si>
    <t>113107223</t>
  </si>
  <si>
    <t>Odstranění podkladu z kameniva drceného tl 300 mm strojně pl přes 200 m2</t>
  </si>
  <si>
    <t>-1599429866</t>
  </si>
  <si>
    <t>2080 "chodník - bet.dlažba 6 cm</t>
  </si>
  <si>
    <t>65 "plocha pro kontejnery - bet.dlažba 6 cm</t>
  </si>
  <si>
    <t>103 "varovný signální pás</t>
  </si>
  <si>
    <t>113107224</t>
  </si>
  <si>
    <t>Odstranění podkladu z kameniva drceného tl 400 mm strojně pl přes 200 m2</t>
  </si>
  <si>
    <t>-914207878</t>
  </si>
  <si>
    <t>1271 "parkoviště - bet.dlažba 8 cm</t>
  </si>
  <si>
    <t>246 "sjezdy - bet.dlažba 8 cm</t>
  </si>
  <si>
    <t>2970 "komunikace asf.</t>
  </si>
  <si>
    <t>57 "parkoviště asf.</t>
  </si>
  <si>
    <t>113107225</t>
  </si>
  <si>
    <t>Odstranění podkladu z kameniva drceného tl 500 mm strojně pl přes 200 m2</t>
  </si>
  <si>
    <t>-657393993</t>
  </si>
  <si>
    <t>8 "srpovitá krajnice - žul.kostky 15x15</t>
  </si>
  <si>
    <t>340 "komunikace asf. - okružní křížovatka</t>
  </si>
  <si>
    <t>113107242</t>
  </si>
  <si>
    <t>Odstranění podkladu živičného tl 100 mm strojně pl přes 200 m2</t>
  </si>
  <si>
    <t>859989017</t>
  </si>
  <si>
    <t>1997 "chodník asfalt</t>
  </si>
  <si>
    <t>113154113</t>
  </si>
  <si>
    <t>Frézování živičného krytu tl 50 mm pruh š 0,5 m pl do 500 m2 bez překážek v trase</t>
  </si>
  <si>
    <t>-949214634</t>
  </si>
  <si>
    <t>13 "oprava komunikace asf.</t>
  </si>
  <si>
    <t>2,5 "oprava parkoviště asf.</t>
  </si>
  <si>
    <t>9,5 "chodník asf.</t>
  </si>
  <si>
    <t>113154224</t>
  </si>
  <si>
    <t>Frézování živičného krytu tl 100 mm pruh š 1 m pl do 1000 m2 bez překážek v trase</t>
  </si>
  <si>
    <t>-1116207056</t>
  </si>
  <si>
    <t>5300 "vozovka asfalt</t>
  </si>
  <si>
    <t>113201111</t>
  </si>
  <si>
    <t>Vytrhání obrub chodníkových ležatých</t>
  </si>
  <si>
    <t>m</t>
  </si>
  <si>
    <t>1446275886</t>
  </si>
  <si>
    <t>270 "obruba betonová</t>
  </si>
  <si>
    <t>9</t>
  </si>
  <si>
    <t>113201112</t>
  </si>
  <si>
    <t>Vytrhání obrub silničních ležatých</t>
  </si>
  <si>
    <t>1333607064</t>
  </si>
  <si>
    <t>625 "obruba betonová</t>
  </si>
  <si>
    <t>268 "obruba kamenná</t>
  </si>
  <si>
    <t>121101101</t>
  </si>
  <si>
    <t>Sejmutí ornice s přemístěním na vzdálenost do 50 m</t>
  </si>
  <si>
    <t>m3</t>
  </si>
  <si>
    <t>1087150806</t>
  </si>
  <si>
    <t>293*0,1</t>
  </si>
  <si>
    <t>11</t>
  </si>
  <si>
    <t>122201102</t>
  </si>
  <si>
    <t>Odkopávky a prokopávky nezapažené v hornině tř. 3 objem do 1000 m3</t>
  </si>
  <si>
    <t>2105240237</t>
  </si>
  <si>
    <t>4958*0,25 "sanace pláně</t>
  </si>
  <si>
    <t>12</t>
  </si>
  <si>
    <t>132201101</t>
  </si>
  <si>
    <t>Hloubení rýh š do 600 mm v hornině tř. 3 objemu do 100 m3</t>
  </si>
  <si>
    <t>-486829737</t>
  </si>
  <si>
    <t>654*0,3*0,5 "drenáž</t>
  </si>
  <si>
    <t>13</t>
  </si>
  <si>
    <t>-430171497</t>
  </si>
  <si>
    <t>150*0,6*1,2 "přípojky vpustí</t>
  </si>
  <si>
    <t>14</t>
  </si>
  <si>
    <t>161101101</t>
  </si>
  <si>
    <t>Svislé přemístění výkopku z horniny tř. 1 až 4 hl výkopu do 2,5 m</t>
  </si>
  <si>
    <t>-1659765323</t>
  </si>
  <si>
    <t>98,1+108+1239,5</t>
  </si>
  <si>
    <t>162701105</t>
  </si>
  <si>
    <t>Vodorovné přemístění do 10000 m výkopku/sypaniny z horniny tř. 1 až 4</t>
  </si>
  <si>
    <t>-1812727316</t>
  </si>
  <si>
    <t>16</t>
  </si>
  <si>
    <t>171201201</t>
  </si>
  <si>
    <t>Uložení sypaniny na skládky</t>
  </si>
  <si>
    <t>-1479659796</t>
  </si>
  <si>
    <t>17</t>
  </si>
  <si>
    <t>171201211</t>
  </si>
  <si>
    <t>Poplatek za uložení odpadu ze sypaniny na skládce (skládkovné)</t>
  </si>
  <si>
    <t>t</t>
  </si>
  <si>
    <t>-1391991925</t>
  </si>
  <si>
    <t>1445,6*2 'Přepočtené koeficientem množství</t>
  </si>
  <si>
    <t>18</t>
  </si>
  <si>
    <t>175111101</t>
  </si>
  <si>
    <t>Obsypání potrubí ručně sypaninou bez prohození sítem, uloženou do 3 m</t>
  </si>
  <si>
    <t>2080717362</t>
  </si>
  <si>
    <t>150*0,6*1,1 "přípojky vpustí</t>
  </si>
  <si>
    <t>19</t>
  </si>
  <si>
    <t>M</t>
  </si>
  <si>
    <t>58331200</t>
  </si>
  <si>
    <t>štěrkopísek netříděný zásypový materiál</t>
  </si>
  <si>
    <t>112049417</t>
  </si>
  <si>
    <t>99*2 'Přepočtené koeficientem množství</t>
  </si>
  <si>
    <t>20</t>
  </si>
  <si>
    <t>181411131</t>
  </si>
  <si>
    <t>Založení parkového trávníku výsevem plochy do 1000 m2 v rovině a ve svahu do 1:5</t>
  </si>
  <si>
    <t>184162215</t>
  </si>
  <si>
    <t>1108 "trávník</t>
  </si>
  <si>
    <t>005724100</t>
  </si>
  <si>
    <t>osivo směs travní parková</t>
  </si>
  <si>
    <t>kg</t>
  </si>
  <si>
    <t>284310600</t>
  </si>
  <si>
    <t>1108*0,015 'Přepočtené koeficientem množství</t>
  </si>
  <si>
    <t>22</t>
  </si>
  <si>
    <t>18141-zakr</t>
  </si>
  <si>
    <t>Zakrslá tráva</t>
  </si>
  <si>
    <t>-1512263675</t>
  </si>
  <si>
    <t>165 "kačírek + zakrslá tráva</t>
  </si>
  <si>
    <t>23</t>
  </si>
  <si>
    <t>181951101</t>
  </si>
  <si>
    <t>Úprava pláně v hornině tř. 1 až 4 bez zhutnění</t>
  </si>
  <si>
    <t>98742575</t>
  </si>
  <si>
    <t>24</t>
  </si>
  <si>
    <t>181951102</t>
  </si>
  <si>
    <t>Úprava pláně v hornině tř. 1 až 4 se zhutněním</t>
  </si>
  <si>
    <t>-1272949355</t>
  </si>
  <si>
    <t>2972 "komunikace asf.</t>
  </si>
  <si>
    <t>1272 "parkoviště - bet.dlažba 8 cm</t>
  </si>
  <si>
    <t>238 "sjezdy - bet.dlažba 8 cm</t>
  </si>
  <si>
    <t>72 "srpovitá krajnice - žul.kostky 15x15</t>
  </si>
  <si>
    <t>7 "středový ostrůvek 10x10</t>
  </si>
  <si>
    <t>1836 "chodník - bet.dlažba 6 cm</t>
  </si>
  <si>
    <t>46,5 "plocha pro kontejnery - bet.dlažba 6 cm</t>
  </si>
  <si>
    <t>115,5 "varovný signální pás</t>
  </si>
  <si>
    <t>18,5 "mlatový chodník</t>
  </si>
  <si>
    <t>25</t>
  </si>
  <si>
    <t>182301121</t>
  </si>
  <si>
    <t>Rozprostření ornice pl do 500 m2 ve svahu přes 1:5 tl vrstvy do 100 mm</t>
  </si>
  <si>
    <t>1846001363</t>
  </si>
  <si>
    <t>26</t>
  </si>
  <si>
    <t>103211000</t>
  </si>
  <si>
    <t>zahradní substrát pro výsadbu VL</t>
  </si>
  <si>
    <t>1161353409</t>
  </si>
  <si>
    <t>1108*0,1 'Přepočtené koeficientem množství</t>
  </si>
  <si>
    <t>Zakládání</t>
  </si>
  <si>
    <t>27</t>
  </si>
  <si>
    <t>211561111</t>
  </si>
  <si>
    <t>Výplň odvodňovacích žeber nebo trativodů kamenivem hrubým drceným frakce 4 až 16 mm</t>
  </si>
  <si>
    <t>-798131117</t>
  </si>
  <si>
    <t>654*0,3*0,5</t>
  </si>
  <si>
    <t>28</t>
  </si>
  <si>
    <t>211971110</t>
  </si>
  <si>
    <t>Zřízení opláštění žeber nebo trativodů geotextilií v rýze nebo zářezu sklonu do 1:2</t>
  </si>
  <si>
    <t>-1901512193</t>
  </si>
  <si>
    <t>654*0,3*4</t>
  </si>
  <si>
    <t>29</t>
  </si>
  <si>
    <t>69311172</t>
  </si>
  <si>
    <t>textilie ÚV stabilizace 300 g/m2 do š 8,8 m</t>
  </si>
  <si>
    <t>1982595064</t>
  </si>
  <si>
    <t>784,8*1,1 'Přepočtené koeficientem množství</t>
  </si>
  <si>
    <t>30</t>
  </si>
  <si>
    <t>212755214</t>
  </si>
  <si>
    <t>Trativody z drenážních trubek plastových flexibilních D 100 mm bez lože</t>
  </si>
  <si>
    <t>-199316956</t>
  </si>
  <si>
    <t>Vodorovné konstrukce</t>
  </si>
  <si>
    <t>31</t>
  </si>
  <si>
    <t>451573111</t>
  </si>
  <si>
    <t>Lože pod potrubí otevřený výkop ze štěrkopísku</t>
  </si>
  <si>
    <t>980910114</t>
  </si>
  <si>
    <t>150*0,6*0,1 "přípojky vpustí</t>
  </si>
  <si>
    <t>Komunikace pozemní</t>
  </si>
  <si>
    <t>32</t>
  </si>
  <si>
    <t>564211111</t>
  </si>
  <si>
    <t>Podklad nebo podsyp ze štěrkopísku ŠP tl 50 mm  sanace podkladu</t>
  </si>
  <si>
    <t>568485614</t>
  </si>
  <si>
    <t>33</t>
  </si>
  <si>
    <t>564231111ML</t>
  </si>
  <si>
    <t>Mlatový chodník tl.10 cm</t>
  </si>
  <si>
    <t>1334073456</t>
  </si>
  <si>
    <t>34</t>
  </si>
  <si>
    <t>564761111</t>
  </si>
  <si>
    <t>Podklad z kameniva hrubého drceného vel. 32-63 mm tl 200 mm - sanace pdkladu</t>
  </si>
  <si>
    <t>85932832</t>
  </si>
  <si>
    <t>35</t>
  </si>
  <si>
    <t>564811112</t>
  </si>
  <si>
    <t>Podklad ze štěrkodrtě ŠD tl 60 mm</t>
  </si>
  <si>
    <t>1114744998</t>
  </si>
  <si>
    <t>7 "středový ostrůvek 10x10 - f 8-16</t>
  </si>
  <si>
    <t>36</t>
  </si>
  <si>
    <t>564861111</t>
  </si>
  <si>
    <t>Podklad ze štěrkodrtě ŠD tl 200 mm</t>
  </si>
  <si>
    <t>1929981085</t>
  </si>
  <si>
    <t>2972 "komunikace asf. - f 0-63</t>
  </si>
  <si>
    <t>57 "parkoviště asf. - f 0-63</t>
  </si>
  <si>
    <t>1272 "parkoviště - bet.dlažba 8 cm - f 0-63</t>
  </si>
  <si>
    <t>238 "sjezdy - bet.dlažba 8 cm - f 0-63</t>
  </si>
  <si>
    <t>7 "středový ostrůvek 10x10  - f 0-63</t>
  </si>
  <si>
    <t>1836 "chodník - bet.dlažba 6 cm - f 0-32</t>
  </si>
  <si>
    <t>46,5 "plocha pro kontejnery - bet.dlažba 6 cm - f 0-32</t>
  </si>
  <si>
    <t>115,5 "varovný signální pás - f 0-32</t>
  </si>
  <si>
    <t>37</t>
  </si>
  <si>
    <t>564861113</t>
  </si>
  <si>
    <t>Podklad ze štěrkodrtě ŠD tl 220 mm</t>
  </si>
  <si>
    <t>1873781668</t>
  </si>
  <si>
    <t>38</t>
  </si>
  <si>
    <t>564871111</t>
  </si>
  <si>
    <t>Podklad ze štěrkodrtě ŠD tl 250 mm</t>
  </si>
  <si>
    <t>1164867213</t>
  </si>
  <si>
    <t>340 "komunikace asf. - okružní křížovatka - f 0-63</t>
  </si>
  <si>
    <t>39</t>
  </si>
  <si>
    <t>564952111</t>
  </si>
  <si>
    <t>Podklad z mechanicky zpevněného kameniva MZK tl 150 mm</t>
  </si>
  <si>
    <t>909733681</t>
  </si>
  <si>
    <t xml:space="preserve">57 "parkoviště asf. </t>
  </si>
  <si>
    <t>7 "středový ostrůvel 10x10</t>
  </si>
  <si>
    <t>564952113</t>
  </si>
  <si>
    <t>Podklad z mechanicky zpevněného kameniva MZK tl 170 mm</t>
  </si>
  <si>
    <t>240408539</t>
  </si>
  <si>
    <t>41</t>
  </si>
  <si>
    <t>565135111</t>
  </si>
  <si>
    <t>Asfaltový beton vrstva podkladní ACP 16 (obalované kamenivo OKS) tl 50 mm š do 3 m</t>
  </si>
  <si>
    <t>414982526</t>
  </si>
  <si>
    <t>42</t>
  </si>
  <si>
    <t>565145111</t>
  </si>
  <si>
    <t>Asfaltový beton vrstva podkladní ACP 16 (obalované kamenivo OKS) tl 60 mm š do 3 m</t>
  </si>
  <si>
    <t>2042436895</t>
  </si>
  <si>
    <t>43</t>
  </si>
  <si>
    <t>565165111</t>
  </si>
  <si>
    <t>Asfaltový beton vrstva podkladní ACP 16 (obalované kamenivo OKS) tl 80 mm š do 3 m</t>
  </si>
  <si>
    <t>1461427962</t>
  </si>
  <si>
    <t>44</t>
  </si>
  <si>
    <t>571908111</t>
  </si>
  <si>
    <t>Kryt vymývaným dekoračním kamenivem (kačírkem) tl 200 mm</t>
  </si>
  <si>
    <t>1475419860</t>
  </si>
  <si>
    <t>45</t>
  </si>
  <si>
    <t>573111113</t>
  </si>
  <si>
    <t>Postřik živičný infiltrační s posypem z asfaltu množství 1,5 kg/m2</t>
  </si>
  <si>
    <t>366326846</t>
  </si>
  <si>
    <t>46</t>
  </si>
  <si>
    <t>573211112</t>
  </si>
  <si>
    <t>Postřik živičný spojovací z asfaltu v množství 0,70 kg/m2</t>
  </si>
  <si>
    <t>-215212469</t>
  </si>
  <si>
    <t>47</t>
  </si>
  <si>
    <t>577134111</t>
  </si>
  <si>
    <t>Asfaltový beton vrstva obrusná ACO 11 (ABS) tř. I tl 40 mm š do 3 m z nemodifikovaného asfaltu</t>
  </si>
  <si>
    <t>-1181397868</t>
  </si>
  <si>
    <t>48</t>
  </si>
  <si>
    <t>577144111</t>
  </si>
  <si>
    <t>Asfaltový beton vrstva obrusná ACO 11 (ABS) tř. I tl 50 mm š do 3 m z nemodifikovaného asfaltu</t>
  </si>
  <si>
    <t>899855806</t>
  </si>
  <si>
    <t>49</t>
  </si>
  <si>
    <t>591141111</t>
  </si>
  <si>
    <t>Kladení dlažby z kostek velkých z kamene na MC tl 50 mm</t>
  </si>
  <si>
    <t>-1766920825</t>
  </si>
  <si>
    <t>58380160</t>
  </si>
  <si>
    <t>kostka dlažební žula velká - 15x15</t>
  </si>
  <si>
    <t>1557902524</t>
  </si>
  <si>
    <t>72*0,333 'Přepočtené koeficientem množství</t>
  </si>
  <si>
    <t>51</t>
  </si>
  <si>
    <t>591211111</t>
  </si>
  <si>
    <t>Kladení dlažby z kostek drobných z kamene do lože z kameniva těženého tl 50 mm</t>
  </si>
  <si>
    <t>-1352376012</t>
  </si>
  <si>
    <t>52</t>
  </si>
  <si>
    <t>58380124</t>
  </si>
  <si>
    <t>kostka dlažební žula drobná - 10x10</t>
  </si>
  <si>
    <t>223479248</t>
  </si>
  <si>
    <t>7*0,2 'Přepočtené koeficientem množství</t>
  </si>
  <si>
    <t>53</t>
  </si>
  <si>
    <t>596211110</t>
  </si>
  <si>
    <t>Kladení zámkové dlažby komunikací pro pěší tl 60 mm skupiny A</t>
  </si>
  <si>
    <t>-161649431</t>
  </si>
  <si>
    <t>54</t>
  </si>
  <si>
    <t>592453080</t>
  </si>
  <si>
    <t>dlažba 20 x 10 x 6 cm přírodní</t>
  </si>
  <si>
    <t>1483531159</t>
  </si>
  <si>
    <t>1882,5*1,03 'Přepočtené koeficientem množství</t>
  </si>
  <si>
    <t>55</t>
  </si>
  <si>
    <t>592452670</t>
  </si>
  <si>
    <t>dlažba reliéfní 20 x 10 x 6 cm</t>
  </si>
  <si>
    <t>1979664724</t>
  </si>
  <si>
    <t>115,5*1,03 'Přepočtené koeficientem množství</t>
  </si>
  <si>
    <t>56</t>
  </si>
  <si>
    <t>596212210</t>
  </si>
  <si>
    <t>Kladení zámkové dlažby pozemních komunikací tl 80 mm skupiny A</t>
  </si>
  <si>
    <t>-1258209917</t>
  </si>
  <si>
    <t>57</t>
  </si>
  <si>
    <t>592453170</t>
  </si>
  <si>
    <t>dlažba 20x20x8 cm přírodní</t>
  </si>
  <si>
    <t>1876451872</t>
  </si>
  <si>
    <t>1518-32,16</t>
  </si>
  <si>
    <t>1485,84*1,03 'Přepočtené koeficientem množství</t>
  </si>
  <si>
    <t>58</t>
  </si>
  <si>
    <t>59245005</t>
  </si>
  <si>
    <t>dlažba skladebná betonová 20x10x8 cm barevná</t>
  </si>
  <si>
    <t>-1395304998</t>
  </si>
  <si>
    <t>321,6*0,1 "značení parkovacích stání</t>
  </si>
  <si>
    <t>32,16*1,03 'Přepočtené koeficientem množství</t>
  </si>
  <si>
    <t>Úpravy povrchů, podlahy a osazování výplní</t>
  </si>
  <si>
    <t>59</t>
  </si>
  <si>
    <t>631311135</t>
  </si>
  <si>
    <t>Mazanina tl do 240 mm z betonu prostého bez zvýšených nároků na prostředí tř. C 20/25</t>
  </si>
  <si>
    <t>-174177848</t>
  </si>
  <si>
    <t>8*0,2 "srpovitá krajnice - žul.kostky 15x15</t>
  </si>
  <si>
    <t>60</t>
  </si>
  <si>
    <t>631319175</t>
  </si>
  <si>
    <t>Příplatek k mazanině tl do 240 mm za stržení povrchu spodní vrstvy před vložením výztuže</t>
  </si>
  <si>
    <t>1104962871</t>
  </si>
  <si>
    <t>1,6*0,5 'Přepočtené koeficientem množství</t>
  </si>
  <si>
    <t>61</t>
  </si>
  <si>
    <t>631362021</t>
  </si>
  <si>
    <t>Výztuž mazanin svařovanými sítěmi Kari</t>
  </si>
  <si>
    <t>-1033525084</t>
  </si>
  <si>
    <t>8*7,99*1,2/1000 "srpovitá krajnice - žul.kostky 15x15</t>
  </si>
  <si>
    <t>Trubní vedení</t>
  </si>
  <si>
    <t>62</t>
  </si>
  <si>
    <t>871315211</t>
  </si>
  <si>
    <t>Kanalizační potrubí z tvrdého PVC jednovrstvé tuhost třídy SN4 DN 160</t>
  </si>
  <si>
    <t>1061359058</t>
  </si>
  <si>
    <t>63</t>
  </si>
  <si>
    <t>871-01</t>
  </si>
  <si>
    <t>Napojejí přípojek vpustí na stávající řad</t>
  </si>
  <si>
    <t>-1663622515</t>
  </si>
  <si>
    <t>64</t>
  </si>
  <si>
    <t>895941311</t>
  </si>
  <si>
    <t>Zřízení vpusti kanalizační uliční z betonových dílců typ UVB-50</t>
  </si>
  <si>
    <t>1039367501</t>
  </si>
  <si>
    <t>65</t>
  </si>
  <si>
    <t>59223822</t>
  </si>
  <si>
    <t>vpusť betonová uliční dno s výtokem 62,6 x 49,5 x 5 cm</t>
  </si>
  <si>
    <t>-348674786</t>
  </si>
  <si>
    <t>66</t>
  </si>
  <si>
    <t>59223824</t>
  </si>
  <si>
    <t>vpusť betonová uliční /skruž/ 59x50x5 cm</t>
  </si>
  <si>
    <t>-28301808</t>
  </si>
  <si>
    <t>67</t>
  </si>
  <si>
    <t>59223821</t>
  </si>
  <si>
    <t>vpusť betonová uliční prstenec 18x66x10 cm</t>
  </si>
  <si>
    <t>-1346461749</t>
  </si>
  <si>
    <t>68</t>
  </si>
  <si>
    <t>895941311-1</t>
  </si>
  <si>
    <t>Osazení sorpční vpusti</t>
  </si>
  <si>
    <t>1249822720</t>
  </si>
  <si>
    <t>69</t>
  </si>
  <si>
    <t>592-01</t>
  </si>
  <si>
    <t>Sorpční vpust</t>
  </si>
  <si>
    <t>-916168131</t>
  </si>
  <si>
    <t>70</t>
  </si>
  <si>
    <t>899204112</t>
  </si>
  <si>
    <t>Osazení mříží litinových včetně rámů a košů na bahno pro třídu zatížení D400, E600</t>
  </si>
  <si>
    <t>591663245</t>
  </si>
  <si>
    <t>71</t>
  </si>
  <si>
    <t>28661938</t>
  </si>
  <si>
    <t>mříž litinová 600/40T, 420X620 D400</t>
  </si>
  <si>
    <t>1429998266</t>
  </si>
  <si>
    <t>72</t>
  </si>
  <si>
    <t>59223874</t>
  </si>
  <si>
    <t>koš vysoký pro uliční vpusti, žárově zinkovaný plech,pro rám 500/300</t>
  </si>
  <si>
    <t>-1012643599</t>
  </si>
  <si>
    <t>Ostatní konstrukce a práce, bourání</t>
  </si>
  <si>
    <t>73</t>
  </si>
  <si>
    <t>914111111</t>
  </si>
  <si>
    <t>Montáž svislé dopravní značky do velikosti 1 m2 objímkami na sloupek nebo konzolu</t>
  </si>
  <si>
    <t>-614399502</t>
  </si>
  <si>
    <t>74</t>
  </si>
  <si>
    <t>404442570</t>
  </si>
  <si>
    <t>značka svislá - IP12</t>
  </si>
  <si>
    <t>434258273</t>
  </si>
  <si>
    <t>75</t>
  </si>
  <si>
    <t>404442030</t>
  </si>
  <si>
    <t>značka svislá - E13</t>
  </si>
  <si>
    <t>1679620302</t>
  </si>
  <si>
    <t>76</t>
  </si>
  <si>
    <t>404442031.1</t>
  </si>
  <si>
    <t>značka svislá - E8c</t>
  </si>
  <si>
    <t>385552842</t>
  </si>
  <si>
    <t>77</t>
  </si>
  <si>
    <t>404442601</t>
  </si>
  <si>
    <t>značka svislá - C4a</t>
  </si>
  <si>
    <t>-748299535</t>
  </si>
  <si>
    <t>78</t>
  </si>
  <si>
    <t>404442602</t>
  </si>
  <si>
    <t>značka svislá - C1</t>
  </si>
  <si>
    <t>1856706959</t>
  </si>
  <si>
    <t>79</t>
  </si>
  <si>
    <t>404442603</t>
  </si>
  <si>
    <t>značka svislá - P4</t>
  </si>
  <si>
    <t>2118077215</t>
  </si>
  <si>
    <t>80</t>
  </si>
  <si>
    <t>404442604</t>
  </si>
  <si>
    <t>značka svislá - P2</t>
  </si>
  <si>
    <t>1247390684</t>
  </si>
  <si>
    <t>81</t>
  </si>
  <si>
    <t>404442605</t>
  </si>
  <si>
    <t>značka svislá - B29</t>
  </si>
  <si>
    <t>-1904929048</t>
  </si>
  <si>
    <t>82</t>
  </si>
  <si>
    <t>404442606</t>
  </si>
  <si>
    <t>značka svislá - IP6</t>
  </si>
  <si>
    <t>1679242586</t>
  </si>
  <si>
    <t>83</t>
  </si>
  <si>
    <t>914511112</t>
  </si>
  <si>
    <t>Montáž sloupku dopravních značek délky do 3,5 m s betonovým základem a patkou</t>
  </si>
  <si>
    <t>662615155</t>
  </si>
  <si>
    <t>84</t>
  </si>
  <si>
    <t>404452250</t>
  </si>
  <si>
    <t>sloupek Zn 60 - 350</t>
  </si>
  <si>
    <t>687716173</t>
  </si>
  <si>
    <t>85</t>
  </si>
  <si>
    <t>404452400</t>
  </si>
  <si>
    <t>patka hliníková HP 60</t>
  </si>
  <si>
    <t>-1253755132</t>
  </si>
  <si>
    <t>86</t>
  </si>
  <si>
    <t>404452530</t>
  </si>
  <si>
    <t>víčko plastové na sloupek 60</t>
  </si>
  <si>
    <t>-556476394</t>
  </si>
  <si>
    <t>87</t>
  </si>
  <si>
    <t>404452560</t>
  </si>
  <si>
    <t>upínací svorka na sloupek US 60</t>
  </si>
  <si>
    <t>-1156467426</t>
  </si>
  <si>
    <t>88</t>
  </si>
  <si>
    <t>915211111</t>
  </si>
  <si>
    <t>Vodorovné dopravní značení dělící čáry souvislé š 125 mm bílý plast</t>
  </si>
  <si>
    <t>-721341938</t>
  </si>
  <si>
    <t>175,5+11,5 "plná čára</t>
  </si>
  <si>
    <t>89</t>
  </si>
  <si>
    <t>915211121</t>
  </si>
  <si>
    <t>Vodorovné dopravní značení dělící čáry přerušované š 125 mm bílý plast</t>
  </si>
  <si>
    <t>462762437</t>
  </si>
  <si>
    <t>77 "přerušovaná</t>
  </si>
  <si>
    <t>90</t>
  </si>
  <si>
    <t>915231111</t>
  </si>
  <si>
    <t>Vodorovné dopravní značení přechody pro chodce, šipky, symboly bílý plast</t>
  </si>
  <si>
    <t>-1525702501</t>
  </si>
  <si>
    <t>3*0,5*14 "přechod pro chodce</t>
  </si>
  <si>
    <t>91</t>
  </si>
  <si>
    <t>915351112</t>
  </si>
  <si>
    <t>Předformátované vodorovné dopravní značení číslice nebo písmeno délky do 2,5 m</t>
  </si>
  <si>
    <t>-1952870237</t>
  </si>
  <si>
    <t>92</t>
  </si>
  <si>
    <t>915611111</t>
  </si>
  <si>
    <t>Předznačení vodorovného liniového značení</t>
  </si>
  <si>
    <t>-927658640</t>
  </si>
  <si>
    <t>93</t>
  </si>
  <si>
    <t>915621111</t>
  </si>
  <si>
    <t>Předznačení vodorovného plošného značení</t>
  </si>
  <si>
    <t>-1888496767</t>
  </si>
  <si>
    <t>1,5 "invalidé</t>
  </si>
  <si>
    <t>94</t>
  </si>
  <si>
    <t>916-11</t>
  </si>
  <si>
    <t>Demontáž stávající SDZ vč.sloupku a patky</t>
  </si>
  <si>
    <t>-1393419079</t>
  </si>
  <si>
    <t>95</t>
  </si>
  <si>
    <t>916131213</t>
  </si>
  <si>
    <t>Osazení silničního obrubníku betonového stojatého s boční opěrou do lože z betonu prostého</t>
  </si>
  <si>
    <t>1764066575</t>
  </si>
  <si>
    <t>60+110,5+882</t>
  </si>
  <si>
    <t>96</t>
  </si>
  <si>
    <t>59217023</t>
  </si>
  <si>
    <t>obrubník betonový silniční 100x15x25cm</t>
  </si>
  <si>
    <t>79532962</t>
  </si>
  <si>
    <t>882*1,02 'Přepočtené koeficientem množství</t>
  </si>
  <si>
    <t>97</t>
  </si>
  <si>
    <t>59217029</t>
  </si>
  <si>
    <t>obrubník betonový silniční nájezdový 100x15x15 cm</t>
  </si>
  <si>
    <t>1300970263</t>
  </si>
  <si>
    <t>110,15*1,02 'Přepočtené koeficientem množství</t>
  </si>
  <si>
    <t>98</t>
  </si>
  <si>
    <t>59217030</t>
  </si>
  <si>
    <t>obrubník betonový silniční přechodový 100x15x15-25 cm</t>
  </si>
  <si>
    <t>-1392111403</t>
  </si>
  <si>
    <t>60*1,02 'Přepočtené koeficientem množství</t>
  </si>
  <si>
    <t>99</t>
  </si>
  <si>
    <t>916241113</t>
  </si>
  <si>
    <t>Osazení obrubníku kamenného ležatého s boční opěrou do lože z betonu prostého</t>
  </si>
  <si>
    <t>1300485087</t>
  </si>
  <si>
    <t>38+14,5</t>
  </si>
  <si>
    <t>100</t>
  </si>
  <si>
    <t>58380003</t>
  </si>
  <si>
    <t>obrubník kamenný přímý, žula, 30x20</t>
  </si>
  <si>
    <t>886915004</t>
  </si>
  <si>
    <t>14,5*1,02 'Přepočtené koeficientem množství</t>
  </si>
  <si>
    <t>101</t>
  </si>
  <si>
    <t>58380422</t>
  </si>
  <si>
    <t>obrubník kamenný obloukový , žula30x20 - rádius dle PD</t>
  </si>
  <si>
    <t>-974362495</t>
  </si>
  <si>
    <t>38*1,02 'Přepočtené koeficientem množství</t>
  </si>
  <si>
    <t>102</t>
  </si>
  <si>
    <t>916331112</t>
  </si>
  <si>
    <t>Osazení zahradního obrubníku betonového do lože z betonu s boční opěrou</t>
  </si>
  <si>
    <t>-1757848110</t>
  </si>
  <si>
    <t>1114</t>
  </si>
  <si>
    <t>103</t>
  </si>
  <si>
    <t>59217008</t>
  </si>
  <si>
    <t>obrubník betonový 100x8x20cm</t>
  </si>
  <si>
    <t>-858668683</t>
  </si>
  <si>
    <t>1114*1,02 'Přepočtené koeficientem množství</t>
  </si>
  <si>
    <t>104</t>
  </si>
  <si>
    <t>919121111</t>
  </si>
  <si>
    <t>Těsnění spár zálivkou za studena pro komůrky š 10 mm hl 20 mm s těsnicím profilem</t>
  </si>
  <si>
    <t>448571922</t>
  </si>
  <si>
    <t>105</t>
  </si>
  <si>
    <t>919721222</t>
  </si>
  <si>
    <t>Geomříž pro vyztužení asfaltového povrchu ze skelných vláken s geotextilií pevnost 50 kN/m</t>
  </si>
  <si>
    <t>609895430</t>
  </si>
  <si>
    <t>106</t>
  </si>
  <si>
    <t>919735112</t>
  </si>
  <si>
    <t>Řezání stávajícího živičného krytu hl do 100 mm</t>
  </si>
  <si>
    <t>-1993034079</t>
  </si>
  <si>
    <t>997</t>
  </si>
  <si>
    <t>Přesun sutě</t>
  </si>
  <si>
    <t>107</t>
  </si>
  <si>
    <t>997221551</t>
  </si>
  <si>
    <t>Vodorovná doprava suti ze sypkých materiálů do 1 km</t>
  </si>
  <si>
    <t>-1236116044</t>
  </si>
  <si>
    <t>108</t>
  </si>
  <si>
    <t>997221559</t>
  </si>
  <si>
    <t>Příplatek ZKD 1 km u vodorovné dopravy suti ze sypkých materiálů</t>
  </si>
  <si>
    <t>1692007664</t>
  </si>
  <si>
    <t>6047,94*29 'Přepočtené koeficientem množství</t>
  </si>
  <si>
    <t>109</t>
  </si>
  <si>
    <t>997221815</t>
  </si>
  <si>
    <t>Poplatek za uložení na skládce (skládkovné) stavebního odpadu betonového kód odpadu 170 101</t>
  </si>
  <si>
    <t>-383355975</t>
  </si>
  <si>
    <t>110</t>
  </si>
  <si>
    <t>997221845</t>
  </si>
  <si>
    <t>Poplatek za uložení odpadu z asfaltových povrchů na skládce (skládkovné)</t>
  </si>
  <si>
    <t>-1026808398</t>
  </si>
  <si>
    <t>111</t>
  </si>
  <si>
    <t>997221855</t>
  </si>
  <si>
    <t>Poplatek za uložení na skládce (skládkovné) zeminy a kameniva kód odpadu 170 504</t>
  </si>
  <si>
    <t>-1428088501</t>
  </si>
  <si>
    <t>998</t>
  </si>
  <si>
    <t>Přesun hmot</t>
  </si>
  <si>
    <t>112</t>
  </si>
  <si>
    <t>998225111</t>
  </si>
  <si>
    <t>Přesun hmot pro pozemní komunikace s krytem z kamene, monolitickým betonovým nebo živičným</t>
  </si>
  <si>
    <t>-154830736</t>
  </si>
  <si>
    <t>PSV</t>
  </si>
  <si>
    <t>Práce a dodávky PSV</t>
  </si>
  <si>
    <t>711</t>
  </si>
  <si>
    <t>Izolace proti vodě, vlhkosti a plynům</t>
  </si>
  <si>
    <t>113</t>
  </si>
  <si>
    <t>711131101</t>
  </si>
  <si>
    <t>Provedení izolace proti zemní vlhkosti pásy na sucho vodorovné AIP nebo tkaninou - sanace podkladu</t>
  </si>
  <si>
    <t>985227231</t>
  </si>
  <si>
    <t>114</t>
  </si>
  <si>
    <t>69311175</t>
  </si>
  <si>
    <t>textilie ÚV stabilizace 500 g/m2 do š 8,8 m</t>
  </si>
  <si>
    <t>-1847790523</t>
  </si>
  <si>
    <t>4958*1,15 'Přepočtené koeficientem množství</t>
  </si>
  <si>
    <t>115</t>
  </si>
  <si>
    <t>711161112</t>
  </si>
  <si>
    <t>Izolace proti zemní vlhkosti nopovou fólií vodorovná, nopek v 8,0 mm, tl do 0,6 mm</t>
  </si>
  <si>
    <t>153550811</t>
  </si>
  <si>
    <t>524*0,9</t>
  </si>
  <si>
    <t>116</t>
  </si>
  <si>
    <t>711161115</t>
  </si>
  <si>
    <t>Izolace proti zemní vlhkosti nopovou fólií vodorovná, nopek v 20,0 mm, tl do 1,0 mm</t>
  </si>
  <si>
    <t>353888546</t>
  </si>
  <si>
    <t>524*0,3</t>
  </si>
  <si>
    <t>117</t>
  </si>
  <si>
    <t>711161384</t>
  </si>
  <si>
    <t>Izolace proti zemní vlhkosti nopovou fólií ukončení provětrávací lištou</t>
  </si>
  <si>
    <t>-1309424938</t>
  </si>
  <si>
    <t>118</t>
  </si>
  <si>
    <t>998711201</t>
  </si>
  <si>
    <t>Přesun hmot procentní pro izolace proti vodě, vlhkosti a plynům v objektech v do 6 m</t>
  </si>
  <si>
    <t>%</t>
  </si>
  <si>
    <t>1505414770</t>
  </si>
  <si>
    <t>767</t>
  </si>
  <si>
    <t>Konstrukce zámečnické</t>
  </si>
  <si>
    <t>119</t>
  </si>
  <si>
    <t>767-01.1</t>
  </si>
  <si>
    <t>M+D odpadkový koš</t>
  </si>
  <si>
    <t>1437261461</t>
  </si>
  <si>
    <t>Práce a dodávky M</t>
  </si>
  <si>
    <t>21-M</t>
  </si>
  <si>
    <t>Elektromontáže</t>
  </si>
  <si>
    <t>120</t>
  </si>
  <si>
    <t>210-02</t>
  </si>
  <si>
    <t>Provedení dodatečné chráničky vč.obetonávky</t>
  </si>
  <si>
    <t>1218093398</t>
  </si>
  <si>
    <t>62 "chránička HDPE</t>
  </si>
  <si>
    <t>4 "chránička UPC</t>
  </si>
  <si>
    <t>40 - C.4 - Objekty veřejného osvětlení</t>
  </si>
  <si>
    <t xml:space="preserve">    741 - Elektroinstalace - silnoproud</t>
  </si>
  <si>
    <t xml:space="preserve">      741-Optika - Optika</t>
  </si>
  <si>
    <t xml:space="preserve">      741-VO - Veřejné osvětlení </t>
  </si>
  <si>
    <t>741</t>
  </si>
  <si>
    <t>Elektroinstalace - silnoproud</t>
  </si>
  <si>
    <t>741-Optika</t>
  </si>
  <si>
    <t>Optika</t>
  </si>
  <si>
    <t>1.1</t>
  </si>
  <si>
    <t>kabelová komora SGLB 1230</t>
  </si>
  <si>
    <t>ks</t>
  </si>
  <si>
    <t>177995952</t>
  </si>
  <si>
    <t>2.1</t>
  </si>
  <si>
    <t>chránička HDPE zemní tlustostěnná 40/34 s 5xmikrotrub. 10/8</t>
  </si>
  <si>
    <t>-380268594</t>
  </si>
  <si>
    <t>3.1</t>
  </si>
  <si>
    <t>spojka chráničky HDPE (SPC40)</t>
  </si>
  <si>
    <t>-595347097</t>
  </si>
  <si>
    <t>4.1</t>
  </si>
  <si>
    <t>koncovka chráničky HDPE s ventilkem (KPC40V)</t>
  </si>
  <si>
    <t>-170343520</t>
  </si>
  <si>
    <t>5.1</t>
  </si>
  <si>
    <t>koncovka chráničky HDPE bez ventilku (KPC40)</t>
  </si>
  <si>
    <t>390955858</t>
  </si>
  <si>
    <t>6.1</t>
  </si>
  <si>
    <t>drát CY 1,5</t>
  </si>
  <si>
    <t>-1580527722</t>
  </si>
  <si>
    <t>7.1</t>
  </si>
  <si>
    <t>chránička kopoflex KF09090</t>
  </si>
  <si>
    <t>-79559886</t>
  </si>
  <si>
    <t>8.1</t>
  </si>
  <si>
    <t>výstražná folie oranž.</t>
  </si>
  <si>
    <t>-696658995</t>
  </si>
  <si>
    <t>9.1</t>
  </si>
  <si>
    <t>krycí deska KAD 30 oranž.</t>
  </si>
  <si>
    <t>-314690584</t>
  </si>
  <si>
    <t>10.1</t>
  </si>
  <si>
    <t>beton pro obetonování chrániček (0,06)</t>
  </si>
  <si>
    <t>1358831343</t>
  </si>
  <si>
    <t>11.1</t>
  </si>
  <si>
    <t>písek jemnozrnný</t>
  </si>
  <si>
    <t>740711296</t>
  </si>
  <si>
    <t>12.1</t>
  </si>
  <si>
    <t>drobný materiál</t>
  </si>
  <si>
    <t>-541417911</t>
  </si>
  <si>
    <t>13.1</t>
  </si>
  <si>
    <t>vytýčení nových zemních boxů</t>
  </si>
  <si>
    <t>1632690561</t>
  </si>
  <si>
    <t>14.1</t>
  </si>
  <si>
    <t>výkop základu pro box (0,2)</t>
  </si>
  <si>
    <t>-1713825132</t>
  </si>
  <si>
    <t>15.1</t>
  </si>
  <si>
    <t>instalace zemního boxu</t>
  </si>
  <si>
    <t>939486061</t>
  </si>
  <si>
    <t>16.1</t>
  </si>
  <si>
    <t>vytýčení trasy chrániček</t>
  </si>
  <si>
    <t>-702183872</t>
  </si>
  <si>
    <t>17.1</t>
  </si>
  <si>
    <t>výkop v komunikaci (0,5x0,8)</t>
  </si>
  <si>
    <t>544505201</t>
  </si>
  <si>
    <t>18.1</t>
  </si>
  <si>
    <t>výkop v zeleném pásu (0,3x0,7)</t>
  </si>
  <si>
    <t>-1851727487</t>
  </si>
  <si>
    <t>19.1</t>
  </si>
  <si>
    <t>výkop v chodníku (0,3x0,35)</t>
  </si>
  <si>
    <t>-422243445</t>
  </si>
  <si>
    <t>20.1</t>
  </si>
  <si>
    <t>obetonování chrániček (500)</t>
  </si>
  <si>
    <t>256889884</t>
  </si>
  <si>
    <t>21.1</t>
  </si>
  <si>
    <t>násyp pískového lože (0,3x0,2)</t>
  </si>
  <si>
    <t>518371527</t>
  </si>
  <si>
    <t>22.1</t>
  </si>
  <si>
    <t>zahození a zhutnění výkopů (0,5x0,65)</t>
  </si>
  <si>
    <t>-2127009299</t>
  </si>
  <si>
    <t>23.1</t>
  </si>
  <si>
    <t>zahození a zhutnění výkopů (0,3x0,5)</t>
  </si>
  <si>
    <t>-913774585</t>
  </si>
  <si>
    <t>24.1</t>
  </si>
  <si>
    <t>zahození a zhutnění výkopů (0,3x0,15)</t>
  </si>
  <si>
    <t>1695413400</t>
  </si>
  <si>
    <t>25.1</t>
  </si>
  <si>
    <t>pokládka HDPE chrániček</t>
  </si>
  <si>
    <t>1598649401</t>
  </si>
  <si>
    <t>26.1</t>
  </si>
  <si>
    <t>pokládka chrániček KF</t>
  </si>
  <si>
    <t>525421253</t>
  </si>
  <si>
    <t>27.1</t>
  </si>
  <si>
    <t>pokládka zaměřovacího vodiče</t>
  </si>
  <si>
    <t>-126653706</t>
  </si>
  <si>
    <t>28.1</t>
  </si>
  <si>
    <t>zavedení chráničky HDPE do boxu</t>
  </si>
  <si>
    <t>328301618</t>
  </si>
  <si>
    <t>29.1</t>
  </si>
  <si>
    <t>ostatní montážní a pomocné práce</t>
  </si>
  <si>
    <t>650386891</t>
  </si>
  <si>
    <t>30.1</t>
  </si>
  <si>
    <t>odvoz výkopku a uložení na skládku</t>
  </si>
  <si>
    <t>221261306</t>
  </si>
  <si>
    <t>31.1</t>
  </si>
  <si>
    <t>zkouška</t>
  </si>
  <si>
    <t>259423687</t>
  </si>
  <si>
    <t>32.1</t>
  </si>
  <si>
    <t>doprava</t>
  </si>
  <si>
    <t>-266665361</t>
  </si>
  <si>
    <t>33.1</t>
  </si>
  <si>
    <t>zákres dle skutečného stavu</t>
  </si>
  <si>
    <t>2146047533</t>
  </si>
  <si>
    <t>741-VO</t>
  </si>
  <si>
    <t xml:space="preserve">Veřejné osvětlení </t>
  </si>
  <si>
    <t>pojistka E27, (komplet-spodek,kryt, vložka,hlavice,patrona) 16A</t>
  </si>
  <si>
    <t>-2134710393</t>
  </si>
  <si>
    <t>stožár ocel. bezpatic. DOS 90+M, manžeta, žár. Zn</t>
  </si>
  <si>
    <t>266236422</t>
  </si>
  <si>
    <t>stožár ocel. bezpatic. DOS 90-V+M, manžeta, žár. Zn</t>
  </si>
  <si>
    <t>-908200543</t>
  </si>
  <si>
    <t>stožár ocel. bezpatic. SB6-Z+M, manžeta, žár. Zn</t>
  </si>
  <si>
    <t>-1269827224</t>
  </si>
  <si>
    <t>výložník V89 200060-1-5°, žár. Zn</t>
  </si>
  <si>
    <t>1912886137</t>
  </si>
  <si>
    <t>výložník V89 150060-1-5°, žár. Zn</t>
  </si>
  <si>
    <t>-1829809457</t>
  </si>
  <si>
    <t>výložník ZAV 89 300060-1-0°, žár. Zn</t>
  </si>
  <si>
    <t>1154956276</t>
  </si>
  <si>
    <t>výložník ZAV 89 200060-1-0°, žár. Zn</t>
  </si>
  <si>
    <t>1191832444</t>
  </si>
  <si>
    <t>výložník ZAV 89 150060-1-0°, žár. Zn</t>
  </si>
  <si>
    <t>-124930274</t>
  </si>
  <si>
    <t>stožárová výzbroj SV6.16.4, průběžná s pojistkou 4A</t>
  </si>
  <si>
    <t>275050702</t>
  </si>
  <si>
    <t>stožárová výzbroj SV9.16.4, odbočná s pojistkou 4A</t>
  </si>
  <si>
    <t>-1178196012</t>
  </si>
  <si>
    <t>stožárová zemní svorka</t>
  </si>
  <si>
    <t>1405393859</t>
  </si>
  <si>
    <t>svítidlo ARC80 DCG100-2A</t>
  </si>
  <si>
    <t>1998388212</t>
  </si>
  <si>
    <t>svítidlo ARC80 DCG150-2A</t>
  </si>
  <si>
    <t>-1437811499</t>
  </si>
  <si>
    <t>výbojka  vysokotaký sodík - SON-T PIA PLUS 100</t>
  </si>
  <si>
    <t>902126293</t>
  </si>
  <si>
    <t>výbojka  vysokotaký sodík - SON-T PIA PLUS 150</t>
  </si>
  <si>
    <t>2050800645</t>
  </si>
  <si>
    <t>svítidlo LED typ LUMA DP-R1 8000/757</t>
  </si>
  <si>
    <t>-347068199</t>
  </si>
  <si>
    <t>kabel CYKY-J 4x10</t>
  </si>
  <si>
    <t>1122681967</t>
  </si>
  <si>
    <t>kabel CYKY 3Cx1,5</t>
  </si>
  <si>
    <t>1934133448</t>
  </si>
  <si>
    <t>chránička KF 09050</t>
  </si>
  <si>
    <t>1170847643</t>
  </si>
  <si>
    <t>chránička KF 09040</t>
  </si>
  <si>
    <t>-734216614</t>
  </si>
  <si>
    <t>zemnící drát FeZn Ø 10 mm (0,62 kg/m)</t>
  </si>
  <si>
    <t>952702053</t>
  </si>
  <si>
    <t>svorka pro zemnící drát FeZn</t>
  </si>
  <si>
    <t>-989163523</t>
  </si>
  <si>
    <t>výstražná folie s bleskem</t>
  </si>
  <si>
    <t>-1429635240</t>
  </si>
  <si>
    <t>krycí deska KAD 20</t>
  </si>
  <si>
    <t>-576673368</t>
  </si>
  <si>
    <t>zemní kabelová spojka SVCZP 10-Cu</t>
  </si>
  <si>
    <t>-643757160</t>
  </si>
  <si>
    <t>trubka AGROSIL plastová prům. 250 mm/1,5m</t>
  </si>
  <si>
    <t>1516945111</t>
  </si>
  <si>
    <t>trubka AGROSIL plastová prům. 200 mm/1m</t>
  </si>
  <si>
    <t>436436634</t>
  </si>
  <si>
    <t>beton pro základ ocelového stožáru 9 (0,8)</t>
  </si>
  <si>
    <t>-1210783039</t>
  </si>
  <si>
    <t>beton pro základ ocelového stožáru 6 (0,41)</t>
  </si>
  <si>
    <t>-560761975</t>
  </si>
  <si>
    <t>-141765156</t>
  </si>
  <si>
    <t>990262166</t>
  </si>
  <si>
    <t>drobný a pomocný materiál</t>
  </si>
  <si>
    <t>-1843015966</t>
  </si>
  <si>
    <t>demontáž pojistky E33 z rozvodnice</t>
  </si>
  <si>
    <t>1500062529</t>
  </si>
  <si>
    <t>odpojení vodičů napájecího kabelu z rozvodnice do 16 (žíly)</t>
  </si>
  <si>
    <t>971705214</t>
  </si>
  <si>
    <t>demontáž svodu z PS, RVO</t>
  </si>
  <si>
    <t>991734812</t>
  </si>
  <si>
    <t>odpojení vodičů připoj. kabelu svítidla 1,5 (žíly)</t>
  </si>
  <si>
    <t>-565330564</t>
  </si>
  <si>
    <t>demontáž vývodu ke svítidlu, kabel pr. 1,5</t>
  </si>
  <si>
    <t>754304632</t>
  </si>
  <si>
    <t>odpojení vodičů napáj. kabelu ze svorkovnice do CY16 žíly</t>
  </si>
  <si>
    <t>753106441</t>
  </si>
  <si>
    <t>demontáž svorkovnice z ocel. stožáru</t>
  </si>
  <si>
    <t>1159086142</t>
  </si>
  <si>
    <t>odkopání stožárové patky</t>
  </si>
  <si>
    <t>1580183048</t>
  </si>
  <si>
    <t>vytažení kabelu ze stožáru</t>
  </si>
  <si>
    <t>195793937</t>
  </si>
  <si>
    <t>demontáž svítidla z ocel. stožáru 9m</t>
  </si>
  <si>
    <t>170936984</t>
  </si>
  <si>
    <t>demontáž výložníku z ocel. stožáru 9m</t>
  </si>
  <si>
    <t>2036269206</t>
  </si>
  <si>
    <t>demontáž ocelového stožáru 9m</t>
  </si>
  <si>
    <t>-1492009318</t>
  </si>
  <si>
    <t>vybourání patky stožáru světelného bodu 9m (0,7)</t>
  </si>
  <si>
    <t>-2112597234</t>
  </si>
  <si>
    <t>zahození a zhutnění vybourané patky stožáru 9 (0,7)</t>
  </si>
  <si>
    <t>1908130094</t>
  </si>
  <si>
    <t>odkopání kabelu</t>
  </si>
  <si>
    <t>1062066994</t>
  </si>
  <si>
    <t>demontáž podzemního vedení bez výkopu</t>
  </si>
  <si>
    <t>655170299</t>
  </si>
  <si>
    <t>montáž pojistky E27 do rozvodnice</t>
  </si>
  <si>
    <t>1670787067</t>
  </si>
  <si>
    <t>vytýčení nových světelných bodů</t>
  </si>
  <si>
    <t>-1902123736</t>
  </si>
  <si>
    <t>výkop základu pro silniční ocelový stožár 9 (0,87)</t>
  </si>
  <si>
    <t>848502084</t>
  </si>
  <si>
    <t>stavba patky pro stožár 9</t>
  </si>
  <si>
    <t>1045917904</t>
  </si>
  <si>
    <t>instalace sloupu silničního světelného bodu (9)</t>
  </si>
  <si>
    <t>-884154547</t>
  </si>
  <si>
    <t>instalace výložníku silničního světelného bodu (9)</t>
  </si>
  <si>
    <t>-2044609543</t>
  </si>
  <si>
    <t>instalace svítidla silničního světelného bodu (9)</t>
  </si>
  <si>
    <t>-302814118</t>
  </si>
  <si>
    <t>výkop základu pro ocelový stožár 6 (0,46)</t>
  </si>
  <si>
    <t>979062544</t>
  </si>
  <si>
    <t>stavba patky pro stožár 6</t>
  </si>
  <si>
    <t>1716857894</t>
  </si>
  <si>
    <t>instalace sloupu světelného bodu (6)</t>
  </si>
  <si>
    <t>-1658103821</t>
  </si>
  <si>
    <t>instalace výložníku na ocel. stožár 6m</t>
  </si>
  <si>
    <t>-1956680651</t>
  </si>
  <si>
    <t>instalace svítidla doplňkového světelného bodu (6)</t>
  </si>
  <si>
    <t>-1712011523</t>
  </si>
  <si>
    <t>instalace svorkovnice</t>
  </si>
  <si>
    <t>-1862836780</t>
  </si>
  <si>
    <t>zatažení kabelu pr. 1,5 do sloupu</t>
  </si>
  <si>
    <t>-488272353</t>
  </si>
  <si>
    <t>připojení kabelu do svorkovnice a svítidla 1,5 (žíly)</t>
  </si>
  <si>
    <t>1584851082</t>
  </si>
  <si>
    <t>zavedení kabelu do pr. 16 do sloupu</t>
  </si>
  <si>
    <t>672657403</t>
  </si>
  <si>
    <t>připojení kabelu do pr. 16 do svorkovnice (žíly)</t>
  </si>
  <si>
    <t>-1871253243</t>
  </si>
  <si>
    <t>vytýčení trasy kabelového vedení</t>
  </si>
  <si>
    <t>147638215</t>
  </si>
  <si>
    <t>260982484</t>
  </si>
  <si>
    <t>5487108</t>
  </si>
  <si>
    <t>-129034785</t>
  </si>
  <si>
    <t>pokládka zemnícího drátu</t>
  </si>
  <si>
    <t>-1668793738</t>
  </si>
  <si>
    <t>pokládka kabelů do pr. 16</t>
  </si>
  <si>
    <t>573589638</t>
  </si>
  <si>
    <t>pokládka chrániček</t>
  </si>
  <si>
    <t>727846709</t>
  </si>
  <si>
    <t>příplatek za zatažení kabelu do r. 16 do chráničky</t>
  </si>
  <si>
    <t>-482555568</t>
  </si>
  <si>
    <t>montáž kabelové zemní spojky</t>
  </si>
  <si>
    <t>1038547304</t>
  </si>
  <si>
    <t>obetonování chrániček</t>
  </si>
  <si>
    <t>-1208226143</t>
  </si>
  <si>
    <t>50413589</t>
  </si>
  <si>
    <t>pokládka krycích desek CAD</t>
  </si>
  <si>
    <t>-1635320978</t>
  </si>
  <si>
    <t>-919377767</t>
  </si>
  <si>
    <t>-895514593</t>
  </si>
  <si>
    <t>222835069</t>
  </si>
  <si>
    <t>vysekání drážky do zdi od země k RVO</t>
  </si>
  <si>
    <t>-1633576512</t>
  </si>
  <si>
    <t>uložení kabelu v chráničce do zdi k RVO</t>
  </si>
  <si>
    <t>-1432702959</t>
  </si>
  <si>
    <t>stavební práce - zahlazení drážky k RVO+úprava fasády+nátěr</t>
  </si>
  <si>
    <t>1153099159</t>
  </si>
  <si>
    <t>435892483</t>
  </si>
  <si>
    <t>odvoz výkopku do 5 km a uložení na skládku vč. poplatku</t>
  </si>
  <si>
    <t>279909064</t>
  </si>
  <si>
    <t>ekologická likvidace svítidel</t>
  </si>
  <si>
    <t>-607226710</t>
  </si>
  <si>
    <t>121</t>
  </si>
  <si>
    <t>revize</t>
  </si>
  <si>
    <t>-902440553</t>
  </si>
  <si>
    <t>122</t>
  </si>
  <si>
    <t>713927940</t>
  </si>
  <si>
    <t>123</t>
  </si>
  <si>
    <t>-735449988</t>
  </si>
  <si>
    <t>50 - C.5 - Objekty podzemních staveb</t>
  </si>
  <si>
    <t xml:space="preserve">    3 - Svislé a kompletní konstrukce</t>
  </si>
  <si>
    <t xml:space="preserve">      38 - Různé kompletní konstrukce</t>
  </si>
  <si>
    <t>131201102</t>
  </si>
  <si>
    <t>Hloubení jam nezapažených v hornině tř. 3 objemu do 1000 m3</t>
  </si>
  <si>
    <t>687122718</t>
  </si>
  <si>
    <t>9,37*3,08*2,86</t>
  </si>
  <si>
    <t>151101201</t>
  </si>
  <si>
    <t>Zřízení příložného pažení stěn výkopu hl do 4 m</t>
  </si>
  <si>
    <t>-1589385542</t>
  </si>
  <si>
    <t>(9,37*2+3,08*2)*2,86</t>
  </si>
  <si>
    <t>151101211</t>
  </si>
  <si>
    <t>Odstranění příložného pažení stěn hl do 4 m</t>
  </si>
  <si>
    <t>1147978561</t>
  </si>
  <si>
    <t>151101301</t>
  </si>
  <si>
    <t>Zřízení rozepření stěn při pažení příložném hl do 4 m</t>
  </si>
  <si>
    <t>693800979</t>
  </si>
  <si>
    <t>151101311</t>
  </si>
  <si>
    <t>Odstranění rozepření stěn při pažení příložném hl do 4 m</t>
  </si>
  <si>
    <t>-1730056791</t>
  </si>
  <si>
    <t>838771247</t>
  </si>
  <si>
    <t>-543197043</t>
  </si>
  <si>
    <t>1525275418</t>
  </si>
  <si>
    <t>Poplatek za uložení stavebního odpadu - zeminy a kameniva na skládce</t>
  </si>
  <si>
    <t>-303450700</t>
  </si>
  <si>
    <t>32,063*2 'Přepočtené koeficientem množství</t>
  </si>
  <si>
    <t>174101101</t>
  </si>
  <si>
    <t>Zásyp jam, šachet rýh nebo kolem objektů sypaninou se zhutněním</t>
  </si>
  <si>
    <t>1982340836</t>
  </si>
  <si>
    <t>9,37*3,08*2,35</t>
  </si>
  <si>
    <t>-8,17*1,88*2,35</t>
  </si>
  <si>
    <t>1,88*0,3*0,2*3</t>
  </si>
  <si>
    <t>1842776364</t>
  </si>
  <si>
    <t>-897352022</t>
  </si>
  <si>
    <t>8,44*2,14</t>
  </si>
  <si>
    <t>273321211</t>
  </si>
  <si>
    <t>Základové desky ze ŽB bez zvýšených nároků na prostředí tř. C 12/15</t>
  </si>
  <si>
    <t>-1897736981</t>
  </si>
  <si>
    <t>18,062*0,15</t>
  </si>
  <si>
    <t>273362021</t>
  </si>
  <si>
    <t>Výztuž základových desek svařovanými sítěmi Kari</t>
  </si>
  <si>
    <t>94904017</t>
  </si>
  <si>
    <t>8,44*2,14*5,4*1,2/1000</t>
  </si>
  <si>
    <t>Svislé a kompletní konstrukce</t>
  </si>
  <si>
    <t>311351311</t>
  </si>
  <si>
    <t>Zřízení jednostranného bednění nosných nadzákladových zdí</t>
  </si>
  <si>
    <t>506213106</t>
  </si>
  <si>
    <t>2,2*0,4*6</t>
  </si>
  <si>
    <t>311351312</t>
  </si>
  <si>
    <t>Odstranění jednostranného bednění nosných nadzákladových zdí</t>
  </si>
  <si>
    <t>-248586510</t>
  </si>
  <si>
    <t>312311811</t>
  </si>
  <si>
    <t>Výplňová zeď z betonu prostého tř. C 12/15</t>
  </si>
  <si>
    <t>-462711692</t>
  </si>
  <si>
    <t>1,88*2,2*0,3*3</t>
  </si>
  <si>
    <t>Různé kompletní konstrukce</t>
  </si>
  <si>
    <t>380-01</t>
  </si>
  <si>
    <t>Osazení žb jímky kontejneru</t>
  </si>
  <si>
    <t>1172842461</t>
  </si>
  <si>
    <t>595-01</t>
  </si>
  <si>
    <t>Dodávka žb jímek kontejneru 5 m3 - viz PD</t>
  </si>
  <si>
    <t>582420201</t>
  </si>
  <si>
    <t>564251111</t>
  </si>
  <si>
    <t>Podklad nebo podsyp ze štěrkopísku ŠP tl 150 mm</t>
  </si>
  <si>
    <t>-469477591</t>
  </si>
  <si>
    <t>871265211</t>
  </si>
  <si>
    <t>Kanalizační potrubí z tvrdého PVC jednovrstvé tuhost třídy SN4 DN 110</t>
  </si>
  <si>
    <t>678195139</t>
  </si>
  <si>
    <t>0,3*4</t>
  </si>
  <si>
    <t>998012021</t>
  </si>
  <si>
    <t>Přesun hmot pro budovy monolitické v do 6 m</t>
  </si>
  <si>
    <t>-795825515</t>
  </si>
  <si>
    <t>767-01</t>
  </si>
  <si>
    <t>Osazení nádoby kontejneru</t>
  </si>
  <si>
    <t>1999215102</t>
  </si>
  <si>
    <t>553-01</t>
  </si>
  <si>
    <t>Dodávka nádoby kontejneru - viz PD</t>
  </si>
  <si>
    <t>-2001950337</t>
  </si>
  <si>
    <t>998767201</t>
  </si>
  <si>
    <t>Přesun hmot procentní pro zámečnické konstrukce v objektech v do 6 m</t>
  </si>
  <si>
    <t>-444844011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</si>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</sst>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Y232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Stavební úpravy komunikace v ulici Písečná, Cheb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Cheb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31. 7. 2018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Město Cheb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Bc.Pašava Michal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ROUND(SUM(AG52:AG55),2)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ROUND(SUM(AS52:AS55),2)</f>
        <v>0</v>
      </c>
      <c r="AT51" s="111">
        <f>ROUND(SUM(AV51:AW51),2)</f>
        <v>0</v>
      </c>
      <c r="AU51" s="112">
        <f>ROUND(SUM(AU52:AU55),5)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ROUND(SUM(AZ52:AZ55),2)</f>
        <v>0</v>
      </c>
      <c r="BA51" s="111">
        <f>ROUND(SUM(BA52:BA55),2)</f>
        <v>0</v>
      </c>
      <c r="BB51" s="111">
        <f>ROUND(SUM(BB52:BB55),2)</f>
        <v>0</v>
      </c>
      <c r="BC51" s="111">
        <f>ROUND(SUM(BC52:BC55),2)</f>
        <v>0</v>
      </c>
      <c r="BD51" s="113">
        <f>ROUND(SUM(BD52:BD55),2)</f>
        <v>0</v>
      </c>
      <c r="BS51" s="114" t="s">
        <v>70</v>
      </c>
      <c r="BT51" s="114" t="s">
        <v>71</v>
      </c>
      <c r="BU51" s="115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pans="1:91" s="5" customFormat="1" ht="16.5" customHeight="1">
      <c r="A52" s="116" t="s">
        <v>75</v>
      </c>
      <c r="B52" s="117"/>
      <c r="C52" s="118"/>
      <c r="D52" s="119" t="s">
        <v>76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'00 - VRN'!J27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'00 - VRN'!P78</f>
        <v>0</v>
      </c>
      <c r="AV52" s="125">
        <f>'00 - VRN'!J30</f>
        <v>0</v>
      </c>
      <c r="AW52" s="125">
        <f>'00 - VRN'!J31</f>
        <v>0</v>
      </c>
      <c r="AX52" s="125">
        <f>'00 - VRN'!J32</f>
        <v>0</v>
      </c>
      <c r="AY52" s="125">
        <f>'00 - VRN'!J33</f>
        <v>0</v>
      </c>
      <c r="AZ52" s="125">
        <f>'00 - VRN'!F30</f>
        <v>0</v>
      </c>
      <c r="BA52" s="125">
        <f>'00 - VRN'!F31</f>
        <v>0</v>
      </c>
      <c r="BB52" s="125">
        <f>'00 - VRN'!F32</f>
        <v>0</v>
      </c>
      <c r="BC52" s="125">
        <f>'00 - VRN'!F33</f>
        <v>0</v>
      </c>
      <c r="BD52" s="127">
        <f>'00 - VRN'!F34</f>
        <v>0</v>
      </c>
      <c r="BT52" s="128" t="s">
        <v>79</v>
      </c>
      <c r="BV52" s="128" t="s">
        <v>73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pans="1:91" s="5" customFormat="1" ht="16.5" customHeight="1">
      <c r="A53" s="116" t="s">
        <v>75</v>
      </c>
      <c r="B53" s="117"/>
      <c r="C53" s="118"/>
      <c r="D53" s="119" t="s">
        <v>82</v>
      </c>
      <c r="E53" s="119"/>
      <c r="F53" s="119"/>
      <c r="G53" s="119"/>
      <c r="H53" s="119"/>
      <c r="I53" s="120"/>
      <c r="J53" s="119" t="s">
        <v>83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'10 - C.1 - Objekty pozemn...'!J27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78</v>
      </c>
      <c r="AR53" s="123"/>
      <c r="AS53" s="124">
        <v>0</v>
      </c>
      <c r="AT53" s="125">
        <f>ROUND(SUM(AV53:AW53),2)</f>
        <v>0</v>
      </c>
      <c r="AU53" s="126">
        <f>'10 - C.1 - Objekty pozemn...'!P91</f>
        <v>0</v>
      </c>
      <c r="AV53" s="125">
        <f>'10 - C.1 - Objekty pozemn...'!J30</f>
        <v>0</v>
      </c>
      <c r="AW53" s="125">
        <f>'10 - C.1 - Objekty pozemn...'!J31</f>
        <v>0</v>
      </c>
      <c r="AX53" s="125">
        <f>'10 - C.1 - Objekty pozemn...'!J32</f>
        <v>0</v>
      </c>
      <c r="AY53" s="125">
        <f>'10 - C.1 - Objekty pozemn...'!J33</f>
        <v>0</v>
      </c>
      <c r="AZ53" s="125">
        <f>'10 - C.1 - Objekty pozemn...'!F30</f>
        <v>0</v>
      </c>
      <c r="BA53" s="125">
        <f>'10 - C.1 - Objekty pozemn...'!F31</f>
        <v>0</v>
      </c>
      <c r="BB53" s="125">
        <f>'10 - C.1 - Objekty pozemn...'!F32</f>
        <v>0</v>
      </c>
      <c r="BC53" s="125">
        <f>'10 - C.1 - Objekty pozemn...'!F33</f>
        <v>0</v>
      </c>
      <c r="BD53" s="127">
        <f>'10 - C.1 - Objekty pozemn...'!F34</f>
        <v>0</v>
      </c>
      <c r="BT53" s="128" t="s">
        <v>79</v>
      </c>
      <c r="BV53" s="128" t="s">
        <v>73</v>
      </c>
      <c r="BW53" s="128" t="s">
        <v>84</v>
      </c>
      <c r="BX53" s="128" t="s">
        <v>7</v>
      </c>
      <c r="CL53" s="128" t="s">
        <v>21</v>
      </c>
      <c r="CM53" s="128" t="s">
        <v>81</v>
      </c>
    </row>
    <row r="54" spans="1:91" s="5" customFormat="1" ht="16.5" customHeight="1">
      <c r="A54" s="116" t="s">
        <v>75</v>
      </c>
      <c r="B54" s="117"/>
      <c r="C54" s="118"/>
      <c r="D54" s="119" t="s">
        <v>85</v>
      </c>
      <c r="E54" s="119"/>
      <c r="F54" s="119"/>
      <c r="G54" s="119"/>
      <c r="H54" s="119"/>
      <c r="I54" s="120"/>
      <c r="J54" s="119" t="s">
        <v>86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21">
        <f>'40 - C.4 - Objekty veřejn...'!J27</f>
        <v>0</v>
      </c>
      <c r="AH54" s="120"/>
      <c r="AI54" s="120"/>
      <c r="AJ54" s="120"/>
      <c r="AK54" s="120"/>
      <c r="AL54" s="120"/>
      <c r="AM54" s="120"/>
      <c r="AN54" s="121">
        <f>SUM(AG54,AT54)</f>
        <v>0</v>
      </c>
      <c r="AO54" s="120"/>
      <c r="AP54" s="120"/>
      <c r="AQ54" s="122" t="s">
        <v>78</v>
      </c>
      <c r="AR54" s="123"/>
      <c r="AS54" s="124">
        <v>0</v>
      </c>
      <c r="AT54" s="125">
        <f>ROUND(SUM(AV54:AW54),2)</f>
        <v>0</v>
      </c>
      <c r="AU54" s="126">
        <f>'40 - C.4 - Objekty veřejn...'!P80</f>
        <v>0</v>
      </c>
      <c r="AV54" s="125">
        <f>'40 - C.4 - Objekty veřejn...'!J30</f>
        <v>0</v>
      </c>
      <c r="AW54" s="125">
        <f>'40 - C.4 - Objekty veřejn...'!J31</f>
        <v>0</v>
      </c>
      <c r="AX54" s="125">
        <f>'40 - C.4 - Objekty veřejn...'!J32</f>
        <v>0</v>
      </c>
      <c r="AY54" s="125">
        <f>'40 - C.4 - Objekty veřejn...'!J33</f>
        <v>0</v>
      </c>
      <c r="AZ54" s="125">
        <f>'40 - C.4 - Objekty veřejn...'!F30</f>
        <v>0</v>
      </c>
      <c r="BA54" s="125">
        <f>'40 - C.4 - Objekty veřejn...'!F31</f>
        <v>0</v>
      </c>
      <c r="BB54" s="125">
        <f>'40 - C.4 - Objekty veřejn...'!F32</f>
        <v>0</v>
      </c>
      <c r="BC54" s="125">
        <f>'40 - C.4 - Objekty veřejn...'!F33</f>
        <v>0</v>
      </c>
      <c r="BD54" s="127">
        <f>'40 - C.4 - Objekty veřejn...'!F34</f>
        <v>0</v>
      </c>
      <c r="BT54" s="128" t="s">
        <v>79</v>
      </c>
      <c r="BV54" s="128" t="s">
        <v>73</v>
      </c>
      <c r="BW54" s="128" t="s">
        <v>87</v>
      </c>
      <c r="BX54" s="128" t="s">
        <v>7</v>
      </c>
      <c r="CL54" s="128" t="s">
        <v>21</v>
      </c>
      <c r="CM54" s="128" t="s">
        <v>81</v>
      </c>
    </row>
    <row r="55" spans="1:91" s="5" customFormat="1" ht="16.5" customHeight="1">
      <c r="A55" s="116" t="s">
        <v>75</v>
      </c>
      <c r="B55" s="117"/>
      <c r="C55" s="118"/>
      <c r="D55" s="119" t="s">
        <v>88</v>
      </c>
      <c r="E55" s="119"/>
      <c r="F55" s="119"/>
      <c r="G55" s="119"/>
      <c r="H55" s="119"/>
      <c r="I55" s="120"/>
      <c r="J55" s="119" t="s">
        <v>89</v>
      </c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21">
        <f>'50 - C.5 - Objekty podzem...'!J27</f>
        <v>0</v>
      </c>
      <c r="AH55" s="120"/>
      <c r="AI55" s="120"/>
      <c r="AJ55" s="120"/>
      <c r="AK55" s="120"/>
      <c r="AL55" s="120"/>
      <c r="AM55" s="120"/>
      <c r="AN55" s="121">
        <f>SUM(AG55,AT55)</f>
        <v>0</v>
      </c>
      <c r="AO55" s="120"/>
      <c r="AP55" s="120"/>
      <c r="AQ55" s="122" t="s">
        <v>78</v>
      </c>
      <c r="AR55" s="123"/>
      <c r="AS55" s="129">
        <v>0</v>
      </c>
      <c r="AT55" s="130">
        <f>ROUND(SUM(AV55:AW55),2)</f>
        <v>0</v>
      </c>
      <c r="AU55" s="131">
        <f>'50 - C.5 - Objekty podzem...'!P86</f>
        <v>0</v>
      </c>
      <c r="AV55" s="130">
        <f>'50 - C.5 - Objekty podzem...'!J30</f>
        <v>0</v>
      </c>
      <c r="AW55" s="130">
        <f>'50 - C.5 - Objekty podzem...'!J31</f>
        <v>0</v>
      </c>
      <c r="AX55" s="130">
        <f>'50 - C.5 - Objekty podzem...'!J32</f>
        <v>0</v>
      </c>
      <c r="AY55" s="130">
        <f>'50 - C.5 - Objekty podzem...'!J33</f>
        <v>0</v>
      </c>
      <c r="AZ55" s="130">
        <f>'50 - C.5 - Objekty podzem...'!F30</f>
        <v>0</v>
      </c>
      <c r="BA55" s="130">
        <f>'50 - C.5 - Objekty podzem...'!F31</f>
        <v>0</v>
      </c>
      <c r="BB55" s="130">
        <f>'50 - C.5 - Objekty podzem...'!F32</f>
        <v>0</v>
      </c>
      <c r="BC55" s="130">
        <f>'50 - C.5 - Objekty podzem...'!F33</f>
        <v>0</v>
      </c>
      <c r="BD55" s="132">
        <f>'50 - C.5 - Objekty podzem...'!F34</f>
        <v>0</v>
      </c>
      <c r="BT55" s="128" t="s">
        <v>79</v>
      </c>
      <c r="BV55" s="128" t="s">
        <v>73</v>
      </c>
      <c r="BW55" s="128" t="s">
        <v>90</v>
      </c>
      <c r="BX55" s="128" t="s">
        <v>7</v>
      </c>
      <c r="CL55" s="128" t="s">
        <v>21</v>
      </c>
      <c r="CM55" s="128" t="s">
        <v>81</v>
      </c>
    </row>
    <row r="56" spans="2:44" s="1" customFormat="1" ht="30" customHeight="1">
      <c r="B56" s="4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69"/>
    </row>
    <row r="57" spans="2:44" s="1" customFormat="1" ht="6.95" customHeight="1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9"/>
    </row>
  </sheetData>
  <sheetProtection password="CC35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 - VRN'!C2" display="/"/>
    <hyperlink ref="A53" location="'10 - C.1 - Objekty pozemn...'!C2" display="/"/>
    <hyperlink ref="A54" location="'40 - C.4 - Objekty veřejn...'!C2" display="/"/>
    <hyperlink ref="A55" location="'50 - C.5 - Objekty podzem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Stavební úpravy komunikace v ulici Písečná, Cheb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98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31. 7. 2018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ROUND(J78,2)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ROUND(SUM(BE78:BE88),2)</f>
        <v>0</v>
      </c>
      <c r="G30" s="44"/>
      <c r="H30" s="44"/>
      <c r="I30" s="155">
        <v>0.21</v>
      </c>
      <c r="J30" s="154">
        <f>ROUND(ROUND((SUM(BE78:BE88)),2)*I30,2)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ROUND(SUM(BF78:BF88),2)</f>
        <v>0</v>
      </c>
      <c r="G31" s="44"/>
      <c r="H31" s="44"/>
      <c r="I31" s="155">
        <v>0.15</v>
      </c>
      <c r="J31" s="154">
        <f>ROUND(ROUND((SUM(BF78:BF88)),2)*I31,2)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ROUND(SUM(BG78:BG88),2)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ROUND(SUM(BH78:BH88),2)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ROUND(SUM(BI78:BI88),2)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Stavební úpravy komunikace v ulici Písečná, Cheb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00 - VRN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Cheb</v>
      </c>
      <c r="G49" s="44"/>
      <c r="H49" s="44"/>
      <c r="I49" s="143" t="s">
        <v>25</v>
      </c>
      <c r="J49" s="144" t="str">
        <f>IF(J12="","",J12)</f>
        <v>31. 7. 2018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Cheb</v>
      </c>
      <c r="G51" s="44"/>
      <c r="H51" s="44"/>
      <c r="I51" s="143" t="s">
        <v>33</v>
      </c>
      <c r="J51" s="41" t="str">
        <f>E21</f>
        <v>Bc.Pašava Michal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J78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104</v>
      </c>
      <c r="E57" s="177"/>
      <c r="F57" s="177"/>
      <c r="G57" s="177"/>
      <c r="H57" s="177"/>
      <c r="I57" s="178"/>
      <c r="J57" s="179">
        <f>J79</f>
        <v>0</v>
      </c>
      <c r="K57" s="180"/>
    </row>
    <row r="58" spans="2:11" s="8" customFormat="1" ht="19.9" customHeight="1">
      <c r="B58" s="181"/>
      <c r="C58" s="182"/>
      <c r="D58" s="183" t="s">
        <v>105</v>
      </c>
      <c r="E58" s="184"/>
      <c r="F58" s="184"/>
      <c r="G58" s="184"/>
      <c r="H58" s="184"/>
      <c r="I58" s="185"/>
      <c r="J58" s="186">
        <f>J80</f>
        <v>0</v>
      </c>
      <c r="K58" s="187"/>
    </row>
    <row r="59" spans="2:11" s="1" customFormat="1" ht="21.8" customHeight="1">
      <c r="B59" s="43"/>
      <c r="C59" s="44"/>
      <c r="D59" s="44"/>
      <c r="E59" s="44"/>
      <c r="F59" s="44"/>
      <c r="G59" s="44"/>
      <c r="H59" s="44"/>
      <c r="I59" s="141"/>
      <c r="J59" s="44"/>
      <c r="K59" s="48"/>
    </row>
    <row r="60" spans="2:11" s="1" customFormat="1" ht="6.95" customHeight="1">
      <c r="B60" s="64"/>
      <c r="C60" s="65"/>
      <c r="D60" s="65"/>
      <c r="E60" s="65"/>
      <c r="F60" s="65"/>
      <c r="G60" s="65"/>
      <c r="H60" s="65"/>
      <c r="I60" s="163"/>
      <c r="J60" s="65"/>
      <c r="K60" s="66"/>
    </row>
    <row r="64" spans="2:12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8"/>
      <c r="L64" s="69"/>
    </row>
    <row r="65" spans="2:12" s="1" customFormat="1" ht="36.95" customHeight="1">
      <c r="B65" s="43"/>
      <c r="C65" s="70" t="s">
        <v>106</v>
      </c>
      <c r="D65" s="71"/>
      <c r="E65" s="71"/>
      <c r="F65" s="71"/>
      <c r="G65" s="71"/>
      <c r="H65" s="71"/>
      <c r="I65" s="188"/>
      <c r="J65" s="71"/>
      <c r="K65" s="71"/>
      <c r="L65" s="69"/>
    </row>
    <row r="66" spans="2:12" s="1" customFormat="1" ht="6.95" customHeight="1">
      <c r="B66" s="43"/>
      <c r="C66" s="71"/>
      <c r="D66" s="71"/>
      <c r="E66" s="71"/>
      <c r="F66" s="71"/>
      <c r="G66" s="71"/>
      <c r="H66" s="71"/>
      <c r="I66" s="188"/>
      <c r="J66" s="71"/>
      <c r="K66" s="71"/>
      <c r="L66" s="69"/>
    </row>
    <row r="67" spans="2:12" s="1" customFormat="1" ht="14.4" customHeight="1">
      <c r="B67" s="43"/>
      <c r="C67" s="73" t="s">
        <v>18</v>
      </c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16.5" customHeight="1">
      <c r="B68" s="43"/>
      <c r="C68" s="71"/>
      <c r="D68" s="71"/>
      <c r="E68" s="189" t="str">
        <f>E7</f>
        <v>Stavební úpravy komunikace v ulici Písečná, Cheb</v>
      </c>
      <c r="F68" s="73"/>
      <c r="G68" s="73"/>
      <c r="H68" s="73"/>
      <c r="I68" s="188"/>
      <c r="J68" s="71"/>
      <c r="K68" s="71"/>
      <c r="L68" s="69"/>
    </row>
    <row r="69" spans="2:12" s="1" customFormat="1" ht="14.4" customHeight="1">
      <c r="B69" s="43"/>
      <c r="C69" s="73" t="s">
        <v>97</v>
      </c>
      <c r="D69" s="71"/>
      <c r="E69" s="71"/>
      <c r="F69" s="71"/>
      <c r="G69" s="71"/>
      <c r="H69" s="71"/>
      <c r="I69" s="188"/>
      <c r="J69" s="71"/>
      <c r="K69" s="71"/>
      <c r="L69" s="69"/>
    </row>
    <row r="70" spans="2:12" s="1" customFormat="1" ht="17.25" customHeight="1">
      <c r="B70" s="43"/>
      <c r="C70" s="71"/>
      <c r="D70" s="71"/>
      <c r="E70" s="79" t="str">
        <f>E9</f>
        <v>00 - VRN</v>
      </c>
      <c r="F70" s="71"/>
      <c r="G70" s="71"/>
      <c r="H70" s="71"/>
      <c r="I70" s="188"/>
      <c r="J70" s="71"/>
      <c r="K70" s="71"/>
      <c r="L70" s="69"/>
    </row>
    <row r="71" spans="2:12" s="1" customFormat="1" ht="6.95" customHeight="1">
      <c r="B71" s="43"/>
      <c r="C71" s="71"/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18" customHeight="1">
      <c r="B72" s="43"/>
      <c r="C72" s="73" t="s">
        <v>23</v>
      </c>
      <c r="D72" s="71"/>
      <c r="E72" s="71"/>
      <c r="F72" s="190" t="str">
        <f>F12</f>
        <v>Cheb</v>
      </c>
      <c r="G72" s="71"/>
      <c r="H72" s="71"/>
      <c r="I72" s="191" t="s">
        <v>25</v>
      </c>
      <c r="J72" s="82" t="str">
        <f>IF(J12="","",J12)</f>
        <v>31. 7. 2018</v>
      </c>
      <c r="K72" s="71"/>
      <c r="L72" s="69"/>
    </row>
    <row r="73" spans="2:12" s="1" customFormat="1" ht="6.95" customHeight="1">
      <c r="B73" s="43"/>
      <c r="C73" s="71"/>
      <c r="D73" s="71"/>
      <c r="E73" s="71"/>
      <c r="F73" s="71"/>
      <c r="G73" s="71"/>
      <c r="H73" s="71"/>
      <c r="I73" s="188"/>
      <c r="J73" s="71"/>
      <c r="K73" s="71"/>
      <c r="L73" s="69"/>
    </row>
    <row r="74" spans="2:12" s="1" customFormat="1" ht="13.5">
      <c r="B74" s="43"/>
      <c r="C74" s="73" t="s">
        <v>27</v>
      </c>
      <c r="D74" s="71"/>
      <c r="E74" s="71"/>
      <c r="F74" s="190" t="str">
        <f>E15</f>
        <v>Město Cheb</v>
      </c>
      <c r="G74" s="71"/>
      <c r="H74" s="71"/>
      <c r="I74" s="191" t="s">
        <v>33</v>
      </c>
      <c r="J74" s="190" t="str">
        <f>E21</f>
        <v>Bc.Pašava Michal</v>
      </c>
      <c r="K74" s="71"/>
      <c r="L74" s="69"/>
    </row>
    <row r="75" spans="2:12" s="1" customFormat="1" ht="14.4" customHeight="1">
      <c r="B75" s="43"/>
      <c r="C75" s="73" t="s">
        <v>31</v>
      </c>
      <c r="D75" s="71"/>
      <c r="E75" s="71"/>
      <c r="F75" s="190" t="str">
        <f>IF(E18="","",E18)</f>
        <v/>
      </c>
      <c r="G75" s="71"/>
      <c r="H75" s="71"/>
      <c r="I75" s="188"/>
      <c r="J75" s="71"/>
      <c r="K75" s="71"/>
      <c r="L75" s="69"/>
    </row>
    <row r="76" spans="2:12" s="1" customFormat="1" ht="10.3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20" s="9" customFormat="1" ht="29.25" customHeight="1">
      <c r="B77" s="192"/>
      <c r="C77" s="193" t="s">
        <v>107</v>
      </c>
      <c r="D77" s="194" t="s">
        <v>56</v>
      </c>
      <c r="E77" s="194" t="s">
        <v>52</v>
      </c>
      <c r="F77" s="194" t="s">
        <v>108</v>
      </c>
      <c r="G77" s="194" t="s">
        <v>109</v>
      </c>
      <c r="H77" s="194" t="s">
        <v>110</v>
      </c>
      <c r="I77" s="195" t="s">
        <v>111</v>
      </c>
      <c r="J77" s="194" t="s">
        <v>101</v>
      </c>
      <c r="K77" s="196" t="s">
        <v>112</v>
      </c>
      <c r="L77" s="197"/>
      <c r="M77" s="99" t="s">
        <v>113</v>
      </c>
      <c r="N77" s="100" t="s">
        <v>41</v>
      </c>
      <c r="O77" s="100" t="s">
        <v>114</v>
      </c>
      <c r="P77" s="100" t="s">
        <v>115</v>
      </c>
      <c r="Q77" s="100" t="s">
        <v>116</v>
      </c>
      <c r="R77" s="100" t="s">
        <v>117</v>
      </c>
      <c r="S77" s="100" t="s">
        <v>118</v>
      </c>
      <c r="T77" s="101" t="s">
        <v>119</v>
      </c>
    </row>
    <row r="78" spans="2:63" s="1" customFormat="1" ht="29.25" customHeight="1">
      <c r="B78" s="43"/>
      <c r="C78" s="105" t="s">
        <v>102</v>
      </c>
      <c r="D78" s="71"/>
      <c r="E78" s="71"/>
      <c r="F78" s="71"/>
      <c r="G78" s="71"/>
      <c r="H78" s="71"/>
      <c r="I78" s="188"/>
      <c r="J78" s="198">
        <f>BK78</f>
        <v>0</v>
      </c>
      <c r="K78" s="71"/>
      <c r="L78" s="69"/>
      <c r="M78" s="102"/>
      <c r="N78" s="103"/>
      <c r="O78" s="103"/>
      <c r="P78" s="199">
        <f>P79</f>
        <v>0</v>
      </c>
      <c r="Q78" s="103"/>
      <c r="R78" s="199">
        <f>R79</f>
        <v>0</v>
      </c>
      <c r="S78" s="103"/>
      <c r="T78" s="200">
        <f>T79</f>
        <v>0</v>
      </c>
      <c r="AT78" s="21" t="s">
        <v>70</v>
      </c>
      <c r="AU78" s="21" t="s">
        <v>103</v>
      </c>
      <c r="BK78" s="201">
        <f>BK79</f>
        <v>0</v>
      </c>
    </row>
    <row r="79" spans="2:63" s="10" customFormat="1" ht="37.4" customHeight="1">
      <c r="B79" s="202"/>
      <c r="C79" s="203"/>
      <c r="D79" s="204" t="s">
        <v>70</v>
      </c>
      <c r="E79" s="205" t="s">
        <v>120</v>
      </c>
      <c r="F79" s="205" t="s">
        <v>121</v>
      </c>
      <c r="G79" s="203"/>
      <c r="H79" s="203"/>
      <c r="I79" s="206"/>
      <c r="J79" s="207">
        <f>BK79</f>
        <v>0</v>
      </c>
      <c r="K79" s="203"/>
      <c r="L79" s="208"/>
      <c r="M79" s="209"/>
      <c r="N79" s="210"/>
      <c r="O79" s="210"/>
      <c r="P79" s="211">
        <f>P80</f>
        <v>0</v>
      </c>
      <c r="Q79" s="210"/>
      <c r="R79" s="211">
        <f>R80</f>
        <v>0</v>
      </c>
      <c r="S79" s="210"/>
      <c r="T79" s="212">
        <f>T80</f>
        <v>0</v>
      </c>
      <c r="AR79" s="213" t="s">
        <v>122</v>
      </c>
      <c r="AT79" s="214" t="s">
        <v>70</v>
      </c>
      <c r="AU79" s="214" t="s">
        <v>71</v>
      </c>
      <c r="AY79" s="213" t="s">
        <v>123</v>
      </c>
      <c r="BK79" s="215">
        <f>BK80</f>
        <v>0</v>
      </c>
    </row>
    <row r="80" spans="2:63" s="10" customFormat="1" ht="19.9" customHeight="1">
      <c r="B80" s="202"/>
      <c r="C80" s="203"/>
      <c r="D80" s="204" t="s">
        <v>70</v>
      </c>
      <c r="E80" s="216" t="s">
        <v>77</v>
      </c>
      <c r="F80" s="216" t="s">
        <v>124</v>
      </c>
      <c r="G80" s="203"/>
      <c r="H80" s="203"/>
      <c r="I80" s="206"/>
      <c r="J80" s="217">
        <f>BK80</f>
        <v>0</v>
      </c>
      <c r="K80" s="203"/>
      <c r="L80" s="208"/>
      <c r="M80" s="209"/>
      <c r="N80" s="210"/>
      <c r="O80" s="210"/>
      <c r="P80" s="211">
        <f>SUM(P81:P88)</f>
        <v>0</v>
      </c>
      <c r="Q80" s="210"/>
      <c r="R80" s="211">
        <f>SUM(R81:R88)</f>
        <v>0</v>
      </c>
      <c r="S80" s="210"/>
      <c r="T80" s="212">
        <f>SUM(T81:T88)</f>
        <v>0</v>
      </c>
      <c r="AR80" s="213" t="s">
        <v>122</v>
      </c>
      <c r="AT80" s="214" t="s">
        <v>70</v>
      </c>
      <c r="AU80" s="214" t="s">
        <v>79</v>
      </c>
      <c r="AY80" s="213" t="s">
        <v>123</v>
      </c>
      <c r="BK80" s="215">
        <f>SUM(BK81:BK88)</f>
        <v>0</v>
      </c>
    </row>
    <row r="81" spans="2:65" s="1" customFormat="1" ht="16.5" customHeight="1">
      <c r="B81" s="43"/>
      <c r="C81" s="218" t="s">
        <v>79</v>
      </c>
      <c r="D81" s="218" t="s">
        <v>125</v>
      </c>
      <c r="E81" s="219" t="s">
        <v>126</v>
      </c>
      <c r="F81" s="220" t="s">
        <v>127</v>
      </c>
      <c r="G81" s="221" t="s">
        <v>128</v>
      </c>
      <c r="H81" s="222">
        <v>1</v>
      </c>
      <c r="I81" s="223"/>
      <c r="J81" s="224">
        <f>ROUND(I81*H81,2)</f>
        <v>0</v>
      </c>
      <c r="K81" s="220" t="s">
        <v>21</v>
      </c>
      <c r="L81" s="69"/>
      <c r="M81" s="225" t="s">
        <v>21</v>
      </c>
      <c r="N81" s="226" t="s">
        <v>42</v>
      </c>
      <c r="O81" s="44"/>
      <c r="P81" s="227">
        <f>O81*H81</f>
        <v>0</v>
      </c>
      <c r="Q81" s="227">
        <v>0</v>
      </c>
      <c r="R81" s="227">
        <f>Q81*H81</f>
        <v>0</v>
      </c>
      <c r="S81" s="227">
        <v>0</v>
      </c>
      <c r="T81" s="228">
        <f>S81*H81</f>
        <v>0</v>
      </c>
      <c r="AR81" s="21" t="s">
        <v>122</v>
      </c>
      <c r="AT81" s="21" t="s">
        <v>125</v>
      </c>
      <c r="AU81" s="21" t="s">
        <v>81</v>
      </c>
      <c r="AY81" s="21" t="s">
        <v>123</v>
      </c>
      <c r="BE81" s="229">
        <f>IF(N81="základní",J81,0)</f>
        <v>0</v>
      </c>
      <c r="BF81" s="229">
        <f>IF(N81="snížená",J81,0)</f>
        <v>0</v>
      </c>
      <c r="BG81" s="229">
        <f>IF(N81="zákl. přenesená",J81,0)</f>
        <v>0</v>
      </c>
      <c r="BH81" s="229">
        <f>IF(N81="sníž. přenesená",J81,0)</f>
        <v>0</v>
      </c>
      <c r="BI81" s="229">
        <f>IF(N81="nulová",J81,0)</f>
        <v>0</v>
      </c>
      <c r="BJ81" s="21" t="s">
        <v>79</v>
      </c>
      <c r="BK81" s="229">
        <f>ROUND(I81*H81,2)</f>
        <v>0</v>
      </c>
      <c r="BL81" s="21" t="s">
        <v>122</v>
      </c>
      <c r="BM81" s="21" t="s">
        <v>129</v>
      </c>
    </row>
    <row r="82" spans="2:65" s="1" customFormat="1" ht="16.5" customHeight="1">
      <c r="B82" s="43"/>
      <c r="C82" s="218" t="s">
        <v>81</v>
      </c>
      <c r="D82" s="218" t="s">
        <v>125</v>
      </c>
      <c r="E82" s="219" t="s">
        <v>130</v>
      </c>
      <c r="F82" s="220" t="s">
        <v>131</v>
      </c>
      <c r="G82" s="221" t="s">
        <v>128</v>
      </c>
      <c r="H82" s="222">
        <v>1</v>
      </c>
      <c r="I82" s="223"/>
      <c r="J82" s="224">
        <f>ROUND(I82*H82,2)</f>
        <v>0</v>
      </c>
      <c r="K82" s="220" t="s">
        <v>21</v>
      </c>
      <c r="L82" s="69"/>
      <c r="M82" s="225" t="s">
        <v>21</v>
      </c>
      <c r="N82" s="226" t="s">
        <v>42</v>
      </c>
      <c r="O82" s="44"/>
      <c r="P82" s="227">
        <f>O82*H82</f>
        <v>0</v>
      </c>
      <c r="Q82" s="227">
        <v>0</v>
      </c>
      <c r="R82" s="227">
        <f>Q82*H82</f>
        <v>0</v>
      </c>
      <c r="S82" s="227">
        <v>0</v>
      </c>
      <c r="T82" s="228">
        <f>S82*H82</f>
        <v>0</v>
      </c>
      <c r="AR82" s="21" t="s">
        <v>122</v>
      </c>
      <c r="AT82" s="21" t="s">
        <v>125</v>
      </c>
      <c r="AU82" s="21" t="s">
        <v>81</v>
      </c>
      <c r="AY82" s="21" t="s">
        <v>123</v>
      </c>
      <c r="BE82" s="229">
        <f>IF(N82="základní",J82,0)</f>
        <v>0</v>
      </c>
      <c r="BF82" s="229">
        <f>IF(N82="snížená",J82,0)</f>
        <v>0</v>
      </c>
      <c r="BG82" s="229">
        <f>IF(N82="zákl. přenesená",J82,0)</f>
        <v>0</v>
      </c>
      <c r="BH82" s="229">
        <f>IF(N82="sníž. přenesená",J82,0)</f>
        <v>0</v>
      </c>
      <c r="BI82" s="229">
        <f>IF(N82="nulová",J82,0)</f>
        <v>0</v>
      </c>
      <c r="BJ82" s="21" t="s">
        <v>79</v>
      </c>
      <c r="BK82" s="229">
        <f>ROUND(I82*H82,2)</f>
        <v>0</v>
      </c>
      <c r="BL82" s="21" t="s">
        <v>122</v>
      </c>
      <c r="BM82" s="21" t="s">
        <v>132</v>
      </c>
    </row>
    <row r="83" spans="2:65" s="1" customFormat="1" ht="16.5" customHeight="1">
      <c r="B83" s="43"/>
      <c r="C83" s="218" t="s">
        <v>133</v>
      </c>
      <c r="D83" s="218" t="s">
        <v>125</v>
      </c>
      <c r="E83" s="219" t="s">
        <v>134</v>
      </c>
      <c r="F83" s="220" t="s">
        <v>135</v>
      </c>
      <c r="G83" s="221" t="s">
        <v>128</v>
      </c>
      <c r="H83" s="222">
        <v>1</v>
      </c>
      <c r="I83" s="223"/>
      <c r="J83" s="224">
        <f>ROUND(I83*H83,2)</f>
        <v>0</v>
      </c>
      <c r="K83" s="220" t="s">
        <v>21</v>
      </c>
      <c r="L83" s="69"/>
      <c r="M83" s="225" t="s">
        <v>21</v>
      </c>
      <c r="N83" s="226" t="s">
        <v>42</v>
      </c>
      <c r="O83" s="44"/>
      <c r="P83" s="227">
        <f>O83*H83</f>
        <v>0</v>
      </c>
      <c r="Q83" s="227">
        <v>0</v>
      </c>
      <c r="R83" s="227">
        <f>Q83*H83</f>
        <v>0</v>
      </c>
      <c r="S83" s="227">
        <v>0</v>
      </c>
      <c r="T83" s="228">
        <f>S83*H83</f>
        <v>0</v>
      </c>
      <c r="AR83" s="21" t="s">
        <v>122</v>
      </c>
      <c r="AT83" s="21" t="s">
        <v>125</v>
      </c>
      <c r="AU83" s="21" t="s">
        <v>81</v>
      </c>
      <c r="AY83" s="21" t="s">
        <v>123</v>
      </c>
      <c r="BE83" s="229">
        <f>IF(N83="základní",J83,0)</f>
        <v>0</v>
      </c>
      <c r="BF83" s="229">
        <f>IF(N83="snížená",J83,0)</f>
        <v>0</v>
      </c>
      <c r="BG83" s="229">
        <f>IF(N83="zákl. přenesená",J83,0)</f>
        <v>0</v>
      </c>
      <c r="BH83" s="229">
        <f>IF(N83="sníž. přenesená",J83,0)</f>
        <v>0</v>
      </c>
      <c r="BI83" s="229">
        <f>IF(N83="nulová",J83,0)</f>
        <v>0</v>
      </c>
      <c r="BJ83" s="21" t="s">
        <v>79</v>
      </c>
      <c r="BK83" s="229">
        <f>ROUND(I83*H83,2)</f>
        <v>0</v>
      </c>
      <c r="BL83" s="21" t="s">
        <v>122</v>
      </c>
      <c r="BM83" s="21" t="s">
        <v>136</v>
      </c>
    </row>
    <row r="84" spans="2:65" s="1" customFormat="1" ht="16.5" customHeight="1">
      <c r="B84" s="43"/>
      <c r="C84" s="218" t="s">
        <v>122</v>
      </c>
      <c r="D84" s="218" t="s">
        <v>125</v>
      </c>
      <c r="E84" s="219" t="s">
        <v>137</v>
      </c>
      <c r="F84" s="220" t="s">
        <v>138</v>
      </c>
      <c r="G84" s="221" t="s">
        <v>128</v>
      </c>
      <c r="H84" s="222">
        <v>1</v>
      </c>
      <c r="I84" s="223"/>
      <c r="J84" s="224">
        <f>ROUND(I84*H84,2)</f>
        <v>0</v>
      </c>
      <c r="K84" s="220" t="s">
        <v>21</v>
      </c>
      <c r="L84" s="69"/>
      <c r="M84" s="225" t="s">
        <v>21</v>
      </c>
      <c r="N84" s="226" t="s">
        <v>42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1" t="s">
        <v>122</v>
      </c>
      <c r="AT84" s="21" t="s">
        <v>125</v>
      </c>
      <c r="AU84" s="21" t="s">
        <v>81</v>
      </c>
      <c r="AY84" s="21" t="s">
        <v>123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79</v>
      </c>
      <c r="BK84" s="229">
        <f>ROUND(I84*H84,2)</f>
        <v>0</v>
      </c>
      <c r="BL84" s="21" t="s">
        <v>122</v>
      </c>
      <c r="BM84" s="21" t="s">
        <v>139</v>
      </c>
    </row>
    <row r="85" spans="2:65" s="1" customFormat="1" ht="25.5" customHeight="1">
      <c r="B85" s="43"/>
      <c r="C85" s="218" t="s">
        <v>140</v>
      </c>
      <c r="D85" s="218" t="s">
        <v>125</v>
      </c>
      <c r="E85" s="219" t="s">
        <v>141</v>
      </c>
      <c r="F85" s="220" t="s">
        <v>142</v>
      </c>
      <c r="G85" s="221" t="s">
        <v>128</v>
      </c>
      <c r="H85" s="222">
        <v>1</v>
      </c>
      <c r="I85" s="223"/>
      <c r="J85" s="224">
        <f>ROUND(I85*H85,2)</f>
        <v>0</v>
      </c>
      <c r="K85" s="220" t="s">
        <v>21</v>
      </c>
      <c r="L85" s="69"/>
      <c r="M85" s="225" t="s">
        <v>21</v>
      </c>
      <c r="N85" s="226" t="s">
        <v>42</v>
      </c>
      <c r="O85" s="4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AR85" s="21" t="s">
        <v>122</v>
      </c>
      <c r="AT85" s="21" t="s">
        <v>125</v>
      </c>
      <c r="AU85" s="21" t="s">
        <v>81</v>
      </c>
      <c r="AY85" s="21" t="s">
        <v>123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21" t="s">
        <v>79</v>
      </c>
      <c r="BK85" s="229">
        <f>ROUND(I85*H85,2)</f>
        <v>0</v>
      </c>
      <c r="BL85" s="21" t="s">
        <v>122</v>
      </c>
      <c r="BM85" s="21" t="s">
        <v>143</v>
      </c>
    </row>
    <row r="86" spans="2:65" s="1" customFormat="1" ht="16.5" customHeight="1">
      <c r="B86" s="43"/>
      <c r="C86" s="218" t="s">
        <v>144</v>
      </c>
      <c r="D86" s="218" t="s">
        <v>125</v>
      </c>
      <c r="E86" s="219" t="s">
        <v>145</v>
      </c>
      <c r="F86" s="220" t="s">
        <v>146</v>
      </c>
      <c r="G86" s="221" t="s">
        <v>128</v>
      </c>
      <c r="H86" s="222">
        <v>1</v>
      </c>
      <c r="I86" s="223"/>
      <c r="J86" s="224">
        <f>ROUND(I86*H86,2)</f>
        <v>0</v>
      </c>
      <c r="K86" s="220" t="s">
        <v>21</v>
      </c>
      <c r="L86" s="69"/>
      <c r="M86" s="225" t="s">
        <v>21</v>
      </c>
      <c r="N86" s="226" t="s">
        <v>42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122</v>
      </c>
      <c r="AT86" s="21" t="s">
        <v>125</v>
      </c>
      <c r="AU86" s="21" t="s">
        <v>81</v>
      </c>
      <c r="AY86" s="21" t="s">
        <v>123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79</v>
      </c>
      <c r="BK86" s="229">
        <f>ROUND(I86*H86,2)</f>
        <v>0</v>
      </c>
      <c r="BL86" s="21" t="s">
        <v>122</v>
      </c>
      <c r="BM86" s="21" t="s">
        <v>147</v>
      </c>
    </row>
    <row r="87" spans="2:65" s="1" customFormat="1" ht="16.5" customHeight="1">
      <c r="B87" s="43"/>
      <c r="C87" s="218" t="s">
        <v>148</v>
      </c>
      <c r="D87" s="218" t="s">
        <v>125</v>
      </c>
      <c r="E87" s="219" t="s">
        <v>149</v>
      </c>
      <c r="F87" s="220" t="s">
        <v>150</v>
      </c>
      <c r="G87" s="221" t="s">
        <v>128</v>
      </c>
      <c r="H87" s="222">
        <v>1</v>
      </c>
      <c r="I87" s="223"/>
      <c r="J87" s="224">
        <f>ROUND(I87*H87,2)</f>
        <v>0</v>
      </c>
      <c r="K87" s="220" t="s">
        <v>21</v>
      </c>
      <c r="L87" s="69"/>
      <c r="M87" s="225" t="s">
        <v>21</v>
      </c>
      <c r="N87" s="226" t="s">
        <v>42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122</v>
      </c>
      <c r="AT87" s="21" t="s">
        <v>125</v>
      </c>
      <c r="AU87" s="21" t="s">
        <v>81</v>
      </c>
      <c r="AY87" s="21" t="s">
        <v>123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79</v>
      </c>
      <c r="BK87" s="229">
        <f>ROUND(I87*H87,2)</f>
        <v>0</v>
      </c>
      <c r="BL87" s="21" t="s">
        <v>122</v>
      </c>
      <c r="BM87" s="21" t="s">
        <v>151</v>
      </c>
    </row>
    <row r="88" spans="2:65" s="1" customFormat="1" ht="16.5" customHeight="1">
      <c r="B88" s="43"/>
      <c r="C88" s="218" t="s">
        <v>152</v>
      </c>
      <c r="D88" s="218" t="s">
        <v>125</v>
      </c>
      <c r="E88" s="219" t="s">
        <v>153</v>
      </c>
      <c r="F88" s="220" t="s">
        <v>154</v>
      </c>
      <c r="G88" s="221" t="s">
        <v>128</v>
      </c>
      <c r="H88" s="222">
        <v>2</v>
      </c>
      <c r="I88" s="223"/>
      <c r="J88" s="224">
        <f>ROUND(I88*H88,2)</f>
        <v>0</v>
      </c>
      <c r="K88" s="220" t="s">
        <v>21</v>
      </c>
      <c r="L88" s="69"/>
      <c r="M88" s="225" t="s">
        <v>21</v>
      </c>
      <c r="N88" s="230" t="s">
        <v>42</v>
      </c>
      <c r="O88" s="231"/>
      <c r="P88" s="232">
        <f>O88*H88</f>
        <v>0</v>
      </c>
      <c r="Q88" s="232">
        <v>0</v>
      </c>
      <c r="R88" s="232">
        <f>Q88*H88</f>
        <v>0</v>
      </c>
      <c r="S88" s="232">
        <v>0</v>
      </c>
      <c r="T88" s="233">
        <f>S88*H88</f>
        <v>0</v>
      </c>
      <c r="AR88" s="21" t="s">
        <v>122</v>
      </c>
      <c r="AT88" s="21" t="s">
        <v>125</v>
      </c>
      <c r="AU88" s="21" t="s">
        <v>81</v>
      </c>
      <c r="AY88" s="21" t="s">
        <v>123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79</v>
      </c>
      <c r="BK88" s="229">
        <f>ROUND(I88*H88,2)</f>
        <v>0</v>
      </c>
      <c r="BL88" s="21" t="s">
        <v>122</v>
      </c>
      <c r="BM88" s="21" t="s">
        <v>155</v>
      </c>
    </row>
    <row r="89" spans="2:12" s="1" customFormat="1" ht="6.95" customHeight="1">
      <c r="B89" s="64"/>
      <c r="C89" s="65"/>
      <c r="D89" s="65"/>
      <c r="E89" s="65"/>
      <c r="F89" s="65"/>
      <c r="G89" s="65"/>
      <c r="H89" s="65"/>
      <c r="I89" s="163"/>
      <c r="J89" s="65"/>
      <c r="K89" s="65"/>
      <c r="L89" s="69"/>
    </row>
  </sheetData>
  <sheetProtection password="CC35" sheet="1" objects="1" scenarios="1" formatColumns="0" formatRows="0" autoFilter="0"/>
  <autoFilter ref="C77:K88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Stavební úpravy komunikace v ulici Písečná, Cheb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156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31. 7. 2018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ROUND(J91,2)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ROUND(SUM(BE91:BE373),2)</f>
        <v>0</v>
      </c>
      <c r="G30" s="44"/>
      <c r="H30" s="44"/>
      <c r="I30" s="155">
        <v>0.21</v>
      </c>
      <c r="J30" s="154">
        <f>ROUND(ROUND((SUM(BE91:BE373)),2)*I30,2)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ROUND(SUM(BF91:BF373),2)</f>
        <v>0</v>
      </c>
      <c r="G31" s="44"/>
      <c r="H31" s="44"/>
      <c r="I31" s="155">
        <v>0.15</v>
      </c>
      <c r="J31" s="154">
        <f>ROUND(ROUND((SUM(BF91:BF373)),2)*I31,2)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ROUND(SUM(BG91:BG373),2)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ROUND(SUM(BH91:BH373),2)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ROUND(SUM(BI91:BI373),2)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Stavební úpravy komunikace v ulici Písečná, Cheb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10 - C.1 - Objekty pozemních komunikací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Cheb</v>
      </c>
      <c r="G49" s="44"/>
      <c r="H49" s="44"/>
      <c r="I49" s="143" t="s">
        <v>25</v>
      </c>
      <c r="J49" s="144" t="str">
        <f>IF(J12="","",J12)</f>
        <v>31. 7. 2018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Cheb</v>
      </c>
      <c r="G51" s="44"/>
      <c r="H51" s="44"/>
      <c r="I51" s="143" t="s">
        <v>33</v>
      </c>
      <c r="J51" s="41" t="str">
        <f>E21</f>
        <v>Bc.Pašava Michal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J91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157</v>
      </c>
      <c r="E57" s="177"/>
      <c r="F57" s="177"/>
      <c r="G57" s="177"/>
      <c r="H57" s="177"/>
      <c r="I57" s="178"/>
      <c r="J57" s="179">
        <f>J92</f>
        <v>0</v>
      </c>
      <c r="K57" s="180"/>
    </row>
    <row r="58" spans="2:11" s="8" customFormat="1" ht="19.9" customHeight="1">
      <c r="B58" s="181"/>
      <c r="C58" s="182"/>
      <c r="D58" s="183" t="s">
        <v>158</v>
      </c>
      <c r="E58" s="184"/>
      <c r="F58" s="184"/>
      <c r="G58" s="184"/>
      <c r="H58" s="184"/>
      <c r="I58" s="185"/>
      <c r="J58" s="186">
        <f>J93</f>
        <v>0</v>
      </c>
      <c r="K58" s="187"/>
    </row>
    <row r="59" spans="2:11" s="8" customFormat="1" ht="19.9" customHeight="1">
      <c r="B59" s="181"/>
      <c r="C59" s="182"/>
      <c r="D59" s="183" t="s">
        <v>159</v>
      </c>
      <c r="E59" s="184"/>
      <c r="F59" s="184"/>
      <c r="G59" s="184"/>
      <c r="H59" s="184"/>
      <c r="I59" s="185"/>
      <c r="J59" s="186">
        <f>J164</f>
        <v>0</v>
      </c>
      <c r="K59" s="187"/>
    </row>
    <row r="60" spans="2:11" s="8" customFormat="1" ht="19.9" customHeight="1">
      <c r="B60" s="181"/>
      <c r="C60" s="182"/>
      <c r="D60" s="183" t="s">
        <v>160</v>
      </c>
      <c r="E60" s="184"/>
      <c r="F60" s="184"/>
      <c r="G60" s="184"/>
      <c r="H60" s="184"/>
      <c r="I60" s="185"/>
      <c r="J60" s="186">
        <f>J172</f>
        <v>0</v>
      </c>
      <c r="K60" s="187"/>
    </row>
    <row r="61" spans="2:11" s="8" customFormat="1" ht="19.9" customHeight="1">
      <c r="B61" s="181"/>
      <c r="C61" s="182"/>
      <c r="D61" s="183" t="s">
        <v>161</v>
      </c>
      <c r="E61" s="184"/>
      <c r="F61" s="184"/>
      <c r="G61" s="184"/>
      <c r="H61" s="184"/>
      <c r="I61" s="185"/>
      <c r="J61" s="186">
        <f>J175</f>
        <v>0</v>
      </c>
      <c r="K61" s="187"/>
    </row>
    <row r="62" spans="2:11" s="8" customFormat="1" ht="19.9" customHeight="1">
      <c r="B62" s="181"/>
      <c r="C62" s="182"/>
      <c r="D62" s="183" t="s">
        <v>162</v>
      </c>
      <c r="E62" s="184"/>
      <c r="F62" s="184"/>
      <c r="G62" s="184"/>
      <c r="H62" s="184"/>
      <c r="I62" s="185"/>
      <c r="J62" s="186">
        <f>J270</f>
        <v>0</v>
      </c>
      <c r="K62" s="187"/>
    </row>
    <row r="63" spans="2:11" s="8" customFormat="1" ht="19.9" customHeight="1">
      <c r="B63" s="181"/>
      <c r="C63" s="182"/>
      <c r="D63" s="183" t="s">
        <v>163</v>
      </c>
      <c r="E63" s="184"/>
      <c r="F63" s="184"/>
      <c r="G63" s="184"/>
      <c r="H63" s="184"/>
      <c r="I63" s="185"/>
      <c r="J63" s="186">
        <f>J277</f>
        <v>0</v>
      </c>
      <c r="K63" s="187"/>
    </row>
    <row r="64" spans="2:11" s="8" customFormat="1" ht="19.9" customHeight="1">
      <c r="B64" s="181"/>
      <c r="C64" s="182"/>
      <c r="D64" s="183" t="s">
        <v>164</v>
      </c>
      <c r="E64" s="184"/>
      <c r="F64" s="184"/>
      <c r="G64" s="184"/>
      <c r="H64" s="184"/>
      <c r="I64" s="185"/>
      <c r="J64" s="186">
        <f>J289</f>
        <v>0</v>
      </c>
      <c r="K64" s="187"/>
    </row>
    <row r="65" spans="2:11" s="8" customFormat="1" ht="19.9" customHeight="1">
      <c r="B65" s="181"/>
      <c r="C65" s="182"/>
      <c r="D65" s="183" t="s">
        <v>165</v>
      </c>
      <c r="E65" s="184"/>
      <c r="F65" s="184"/>
      <c r="G65" s="184"/>
      <c r="H65" s="184"/>
      <c r="I65" s="185"/>
      <c r="J65" s="186">
        <f>J340</f>
        <v>0</v>
      </c>
      <c r="K65" s="187"/>
    </row>
    <row r="66" spans="2:11" s="8" customFormat="1" ht="19.9" customHeight="1">
      <c r="B66" s="181"/>
      <c r="C66" s="182"/>
      <c r="D66" s="183" t="s">
        <v>166</v>
      </c>
      <c r="E66" s="184"/>
      <c r="F66" s="184"/>
      <c r="G66" s="184"/>
      <c r="H66" s="184"/>
      <c r="I66" s="185"/>
      <c r="J66" s="186">
        <f>J347</f>
        <v>0</v>
      </c>
      <c r="K66" s="187"/>
    </row>
    <row r="67" spans="2:11" s="7" customFormat="1" ht="24.95" customHeight="1">
      <c r="B67" s="174"/>
      <c r="C67" s="175"/>
      <c r="D67" s="176" t="s">
        <v>167</v>
      </c>
      <c r="E67" s="177"/>
      <c r="F67" s="177"/>
      <c r="G67" s="177"/>
      <c r="H67" s="177"/>
      <c r="I67" s="178"/>
      <c r="J67" s="179">
        <f>J349</f>
        <v>0</v>
      </c>
      <c r="K67" s="180"/>
    </row>
    <row r="68" spans="2:11" s="8" customFormat="1" ht="19.9" customHeight="1">
      <c r="B68" s="181"/>
      <c r="C68" s="182"/>
      <c r="D68" s="183" t="s">
        <v>168</v>
      </c>
      <c r="E68" s="184"/>
      <c r="F68" s="184"/>
      <c r="G68" s="184"/>
      <c r="H68" s="184"/>
      <c r="I68" s="185"/>
      <c r="J68" s="186">
        <f>J350</f>
        <v>0</v>
      </c>
      <c r="K68" s="187"/>
    </row>
    <row r="69" spans="2:11" s="8" customFormat="1" ht="19.9" customHeight="1">
      <c r="B69" s="181"/>
      <c r="C69" s="182"/>
      <c r="D69" s="183" t="s">
        <v>169</v>
      </c>
      <c r="E69" s="184"/>
      <c r="F69" s="184"/>
      <c r="G69" s="184"/>
      <c r="H69" s="184"/>
      <c r="I69" s="185"/>
      <c r="J69" s="186">
        <f>J367</f>
        <v>0</v>
      </c>
      <c r="K69" s="187"/>
    </row>
    <row r="70" spans="2:11" s="7" customFormat="1" ht="24.95" customHeight="1">
      <c r="B70" s="174"/>
      <c r="C70" s="175"/>
      <c r="D70" s="176" t="s">
        <v>170</v>
      </c>
      <c r="E70" s="177"/>
      <c r="F70" s="177"/>
      <c r="G70" s="177"/>
      <c r="H70" s="177"/>
      <c r="I70" s="178"/>
      <c r="J70" s="179">
        <f>J369</f>
        <v>0</v>
      </c>
      <c r="K70" s="180"/>
    </row>
    <row r="71" spans="2:11" s="8" customFormat="1" ht="19.9" customHeight="1">
      <c r="B71" s="181"/>
      <c r="C71" s="182"/>
      <c r="D71" s="183" t="s">
        <v>171</v>
      </c>
      <c r="E71" s="184"/>
      <c r="F71" s="184"/>
      <c r="G71" s="184"/>
      <c r="H71" s="184"/>
      <c r="I71" s="185"/>
      <c r="J71" s="186">
        <f>J370</f>
        <v>0</v>
      </c>
      <c r="K71" s="187"/>
    </row>
    <row r="72" spans="2:11" s="1" customFormat="1" ht="21.8" customHeight="1">
      <c r="B72" s="43"/>
      <c r="C72" s="44"/>
      <c r="D72" s="44"/>
      <c r="E72" s="44"/>
      <c r="F72" s="44"/>
      <c r="G72" s="44"/>
      <c r="H72" s="44"/>
      <c r="I72" s="141"/>
      <c r="J72" s="44"/>
      <c r="K72" s="48"/>
    </row>
    <row r="73" spans="2:11" s="1" customFormat="1" ht="6.95" customHeight="1">
      <c r="B73" s="64"/>
      <c r="C73" s="65"/>
      <c r="D73" s="65"/>
      <c r="E73" s="65"/>
      <c r="F73" s="65"/>
      <c r="G73" s="65"/>
      <c r="H73" s="65"/>
      <c r="I73" s="163"/>
      <c r="J73" s="65"/>
      <c r="K73" s="66"/>
    </row>
    <row r="77" spans="2:12" s="1" customFormat="1" ht="6.95" customHeight="1">
      <c r="B77" s="67"/>
      <c r="C77" s="68"/>
      <c r="D77" s="68"/>
      <c r="E77" s="68"/>
      <c r="F77" s="68"/>
      <c r="G77" s="68"/>
      <c r="H77" s="68"/>
      <c r="I77" s="166"/>
      <c r="J77" s="68"/>
      <c r="K77" s="68"/>
      <c r="L77" s="69"/>
    </row>
    <row r="78" spans="2:12" s="1" customFormat="1" ht="36.95" customHeight="1">
      <c r="B78" s="43"/>
      <c r="C78" s="70" t="s">
        <v>106</v>
      </c>
      <c r="D78" s="71"/>
      <c r="E78" s="71"/>
      <c r="F78" s="71"/>
      <c r="G78" s="71"/>
      <c r="H78" s="71"/>
      <c r="I78" s="188"/>
      <c r="J78" s="71"/>
      <c r="K78" s="71"/>
      <c r="L78" s="69"/>
    </row>
    <row r="79" spans="2:12" s="1" customFormat="1" ht="6.95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pans="2:12" s="1" customFormat="1" ht="14.4" customHeight="1">
      <c r="B80" s="43"/>
      <c r="C80" s="73" t="s">
        <v>18</v>
      </c>
      <c r="D80" s="71"/>
      <c r="E80" s="71"/>
      <c r="F80" s="71"/>
      <c r="G80" s="71"/>
      <c r="H80" s="71"/>
      <c r="I80" s="188"/>
      <c r="J80" s="71"/>
      <c r="K80" s="71"/>
      <c r="L80" s="69"/>
    </row>
    <row r="81" spans="2:12" s="1" customFormat="1" ht="16.5" customHeight="1">
      <c r="B81" s="43"/>
      <c r="C81" s="71"/>
      <c r="D81" s="71"/>
      <c r="E81" s="189" t="str">
        <f>E7</f>
        <v>Stavební úpravy komunikace v ulici Písečná, Cheb</v>
      </c>
      <c r="F81" s="73"/>
      <c r="G81" s="73"/>
      <c r="H81" s="73"/>
      <c r="I81" s="188"/>
      <c r="J81" s="71"/>
      <c r="K81" s="71"/>
      <c r="L81" s="69"/>
    </row>
    <row r="82" spans="2:12" s="1" customFormat="1" ht="14.4" customHeight="1">
      <c r="B82" s="43"/>
      <c r="C82" s="73" t="s">
        <v>97</v>
      </c>
      <c r="D82" s="71"/>
      <c r="E82" s="71"/>
      <c r="F82" s="71"/>
      <c r="G82" s="71"/>
      <c r="H82" s="71"/>
      <c r="I82" s="188"/>
      <c r="J82" s="71"/>
      <c r="K82" s="71"/>
      <c r="L82" s="69"/>
    </row>
    <row r="83" spans="2:12" s="1" customFormat="1" ht="17.25" customHeight="1">
      <c r="B83" s="43"/>
      <c r="C83" s="71"/>
      <c r="D83" s="71"/>
      <c r="E83" s="79" t="str">
        <f>E9</f>
        <v>10 - C.1 - Objekty pozemních komunikací</v>
      </c>
      <c r="F83" s="71"/>
      <c r="G83" s="71"/>
      <c r="H83" s="71"/>
      <c r="I83" s="188"/>
      <c r="J83" s="71"/>
      <c r="K83" s="71"/>
      <c r="L83" s="69"/>
    </row>
    <row r="84" spans="2:12" s="1" customFormat="1" ht="6.95" customHeight="1">
      <c r="B84" s="43"/>
      <c r="C84" s="71"/>
      <c r="D84" s="71"/>
      <c r="E84" s="71"/>
      <c r="F84" s="71"/>
      <c r="G84" s="71"/>
      <c r="H84" s="71"/>
      <c r="I84" s="188"/>
      <c r="J84" s="71"/>
      <c r="K84" s="71"/>
      <c r="L84" s="69"/>
    </row>
    <row r="85" spans="2:12" s="1" customFormat="1" ht="18" customHeight="1">
      <c r="B85" s="43"/>
      <c r="C85" s="73" t="s">
        <v>23</v>
      </c>
      <c r="D85" s="71"/>
      <c r="E85" s="71"/>
      <c r="F85" s="190" t="str">
        <f>F12</f>
        <v>Cheb</v>
      </c>
      <c r="G85" s="71"/>
      <c r="H85" s="71"/>
      <c r="I85" s="191" t="s">
        <v>25</v>
      </c>
      <c r="J85" s="82" t="str">
        <f>IF(J12="","",J12)</f>
        <v>31. 7. 2018</v>
      </c>
      <c r="K85" s="71"/>
      <c r="L85" s="69"/>
    </row>
    <row r="86" spans="2:12" s="1" customFormat="1" ht="6.95" customHeight="1">
      <c r="B86" s="43"/>
      <c r="C86" s="71"/>
      <c r="D86" s="71"/>
      <c r="E86" s="71"/>
      <c r="F86" s="71"/>
      <c r="G86" s="71"/>
      <c r="H86" s="71"/>
      <c r="I86" s="188"/>
      <c r="J86" s="71"/>
      <c r="K86" s="71"/>
      <c r="L86" s="69"/>
    </row>
    <row r="87" spans="2:12" s="1" customFormat="1" ht="13.5">
      <c r="B87" s="43"/>
      <c r="C87" s="73" t="s">
        <v>27</v>
      </c>
      <c r="D87" s="71"/>
      <c r="E87" s="71"/>
      <c r="F87" s="190" t="str">
        <f>E15</f>
        <v>Město Cheb</v>
      </c>
      <c r="G87" s="71"/>
      <c r="H87" s="71"/>
      <c r="I87" s="191" t="s">
        <v>33</v>
      </c>
      <c r="J87" s="190" t="str">
        <f>E21</f>
        <v>Bc.Pašava Michal</v>
      </c>
      <c r="K87" s="71"/>
      <c r="L87" s="69"/>
    </row>
    <row r="88" spans="2:12" s="1" customFormat="1" ht="14.4" customHeight="1">
      <c r="B88" s="43"/>
      <c r="C88" s="73" t="s">
        <v>31</v>
      </c>
      <c r="D88" s="71"/>
      <c r="E88" s="71"/>
      <c r="F88" s="190" t="str">
        <f>IF(E18="","",E18)</f>
        <v/>
      </c>
      <c r="G88" s="71"/>
      <c r="H88" s="71"/>
      <c r="I88" s="188"/>
      <c r="J88" s="71"/>
      <c r="K88" s="71"/>
      <c r="L88" s="69"/>
    </row>
    <row r="89" spans="2:12" s="1" customFormat="1" ht="10.3" customHeight="1">
      <c r="B89" s="43"/>
      <c r="C89" s="71"/>
      <c r="D89" s="71"/>
      <c r="E89" s="71"/>
      <c r="F89" s="71"/>
      <c r="G89" s="71"/>
      <c r="H89" s="71"/>
      <c r="I89" s="188"/>
      <c r="J89" s="71"/>
      <c r="K89" s="71"/>
      <c r="L89" s="69"/>
    </row>
    <row r="90" spans="2:20" s="9" customFormat="1" ht="29.25" customHeight="1">
      <c r="B90" s="192"/>
      <c r="C90" s="193" t="s">
        <v>107</v>
      </c>
      <c r="D90" s="194" t="s">
        <v>56</v>
      </c>
      <c r="E90" s="194" t="s">
        <v>52</v>
      </c>
      <c r="F90" s="194" t="s">
        <v>108</v>
      </c>
      <c r="G90" s="194" t="s">
        <v>109</v>
      </c>
      <c r="H90" s="194" t="s">
        <v>110</v>
      </c>
      <c r="I90" s="195" t="s">
        <v>111</v>
      </c>
      <c r="J90" s="194" t="s">
        <v>101</v>
      </c>
      <c r="K90" s="196" t="s">
        <v>112</v>
      </c>
      <c r="L90" s="197"/>
      <c r="M90" s="99" t="s">
        <v>113</v>
      </c>
      <c r="N90" s="100" t="s">
        <v>41</v>
      </c>
      <c r="O90" s="100" t="s">
        <v>114</v>
      </c>
      <c r="P90" s="100" t="s">
        <v>115</v>
      </c>
      <c r="Q90" s="100" t="s">
        <v>116</v>
      </c>
      <c r="R90" s="100" t="s">
        <v>117</v>
      </c>
      <c r="S90" s="100" t="s">
        <v>118</v>
      </c>
      <c r="T90" s="101" t="s">
        <v>119</v>
      </c>
    </row>
    <row r="91" spans="2:63" s="1" customFormat="1" ht="29.25" customHeight="1">
      <c r="B91" s="43"/>
      <c r="C91" s="105" t="s">
        <v>102</v>
      </c>
      <c r="D91" s="71"/>
      <c r="E91" s="71"/>
      <c r="F91" s="71"/>
      <c r="G91" s="71"/>
      <c r="H91" s="71"/>
      <c r="I91" s="188"/>
      <c r="J91" s="198">
        <f>BK91</f>
        <v>0</v>
      </c>
      <c r="K91" s="71"/>
      <c r="L91" s="69"/>
      <c r="M91" s="102"/>
      <c r="N91" s="103"/>
      <c r="O91" s="103"/>
      <c r="P91" s="199">
        <f>P92+P349+P369</f>
        <v>0</v>
      </c>
      <c r="Q91" s="103"/>
      <c r="R91" s="199">
        <f>R92+R349+R369</f>
        <v>4464.33070519</v>
      </c>
      <c r="S91" s="103"/>
      <c r="T91" s="200">
        <f>T92+T349+T369</f>
        <v>6047.9400000000005</v>
      </c>
      <c r="AT91" s="21" t="s">
        <v>70</v>
      </c>
      <c r="AU91" s="21" t="s">
        <v>103</v>
      </c>
      <c r="BK91" s="201">
        <f>BK92+BK349+BK369</f>
        <v>0</v>
      </c>
    </row>
    <row r="92" spans="2:63" s="10" customFormat="1" ht="37.4" customHeight="1">
      <c r="B92" s="202"/>
      <c r="C92" s="203"/>
      <c r="D92" s="204" t="s">
        <v>70</v>
      </c>
      <c r="E92" s="205" t="s">
        <v>172</v>
      </c>
      <c r="F92" s="205" t="s">
        <v>173</v>
      </c>
      <c r="G92" s="203"/>
      <c r="H92" s="203"/>
      <c r="I92" s="206"/>
      <c r="J92" s="207">
        <f>BK92</f>
        <v>0</v>
      </c>
      <c r="K92" s="203"/>
      <c r="L92" s="208"/>
      <c r="M92" s="209"/>
      <c r="N92" s="210"/>
      <c r="O92" s="210"/>
      <c r="P92" s="211">
        <f>P93+P164+P172+P175+P270+P277+P289+P340+P347</f>
        <v>0</v>
      </c>
      <c r="Q92" s="210"/>
      <c r="R92" s="211">
        <f>R93+R164+R172+R175+R270+R277+R289+R340+R347</f>
        <v>4460.96161919</v>
      </c>
      <c r="S92" s="210"/>
      <c r="T92" s="212">
        <f>T93+T164+T172+T175+T270+T277+T289+T340+T347</f>
        <v>6047.9400000000005</v>
      </c>
      <c r="AR92" s="213" t="s">
        <v>79</v>
      </c>
      <c r="AT92" s="214" t="s">
        <v>70</v>
      </c>
      <c r="AU92" s="214" t="s">
        <v>71</v>
      </c>
      <c r="AY92" s="213" t="s">
        <v>123</v>
      </c>
      <c r="BK92" s="215">
        <f>BK93+BK164+BK172+BK175+BK270+BK277+BK289+BK340+BK347</f>
        <v>0</v>
      </c>
    </row>
    <row r="93" spans="2:63" s="10" customFormat="1" ht="19.9" customHeight="1">
      <c r="B93" s="202"/>
      <c r="C93" s="203"/>
      <c r="D93" s="204" t="s">
        <v>70</v>
      </c>
      <c r="E93" s="216" t="s">
        <v>79</v>
      </c>
      <c r="F93" s="216" t="s">
        <v>174</v>
      </c>
      <c r="G93" s="203"/>
      <c r="H93" s="203"/>
      <c r="I93" s="206"/>
      <c r="J93" s="217">
        <f>BK93</f>
        <v>0</v>
      </c>
      <c r="K93" s="203"/>
      <c r="L93" s="208"/>
      <c r="M93" s="209"/>
      <c r="N93" s="210"/>
      <c r="O93" s="210"/>
      <c r="P93" s="211">
        <f>SUM(P94:P163)</f>
        <v>0</v>
      </c>
      <c r="Q93" s="210"/>
      <c r="R93" s="211">
        <f>SUM(R94:R163)</f>
        <v>222.87062</v>
      </c>
      <c r="S93" s="210"/>
      <c r="T93" s="212">
        <f>SUM(T94:T163)</f>
        <v>6047.9400000000005</v>
      </c>
      <c r="AR93" s="213" t="s">
        <v>79</v>
      </c>
      <c r="AT93" s="214" t="s">
        <v>70</v>
      </c>
      <c r="AU93" s="214" t="s">
        <v>79</v>
      </c>
      <c r="AY93" s="213" t="s">
        <v>123</v>
      </c>
      <c r="BK93" s="215">
        <f>SUM(BK94:BK163)</f>
        <v>0</v>
      </c>
    </row>
    <row r="94" spans="2:65" s="1" customFormat="1" ht="16.5" customHeight="1">
      <c r="B94" s="43"/>
      <c r="C94" s="218" t="s">
        <v>79</v>
      </c>
      <c r="D94" s="218" t="s">
        <v>125</v>
      </c>
      <c r="E94" s="219" t="s">
        <v>175</v>
      </c>
      <c r="F94" s="220" t="s">
        <v>176</v>
      </c>
      <c r="G94" s="221" t="s">
        <v>177</v>
      </c>
      <c r="H94" s="222">
        <v>142</v>
      </c>
      <c r="I94" s="223"/>
      <c r="J94" s="224">
        <f>ROUND(I94*H94,2)</f>
        <v>0</v>
      </c>
      <c r="K94" s="220" t="s">
        <v>178</v>
      </c>
      <c r="L94" s="69"/>
      <c r="M94" s="225" t="s">
        <v>21</v>
      </c>
      <c r="N94" s="226" t="s">
        <v>42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0.295</v>
      </c>
      <c r="T94" s="228">
        <f>S94*H94</f>
        <v>41.89</v>
      </c>
      <c r="AR94" s="21" t="s">
        <v>122</v>
      </c>
      <c r="AT94" s="21" t="s">
        <v>125</v>
      </c>
      <c r="AU94" s="21" t="s">
        <v>81</v>
      </c>
      <c r="AY94" s="21" t="s">
        <v>123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122</v>
      </c>
      <c r="BM94" s="21" t="s">
        <v>179</v>
      </c>
    </row>
    <row r="95" spans="2:51" s="11" customFormat="1" ht="13.5">
      <c r="B95" s="234"/>
      <c r="C95" s="235"/>
      <c r="D95" s="236" t="s">
        <v>180</v>
      </c>
      <c r="E95" s="237" t="s">
        <v>21</v>
      </c>
      <c r="F95" s="238" t="s">
        <v>181</v>
      </c>
      <c r="G95" s="235"/>
      <c r="H95" s="239">
        <v>142</v>
      </c>
      <c r="I95" s="240"/>
      <c r="J95" s="235"/>
      <c r="K95" s="235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180</v>
      </c>
      <c r="AU95" s="245" t="s">
        <v>81</v>
      </c>
      <c r="AV95" s="11" t="s">
        <v>81</v>
      </c>
      <c r="AW95" s="11" t="s">
        <v>35</v>
      </c>
      <c r="AX95" s="11" t="s">
        <v>71</v>
      </c>
      <c r="AY95" s="245" t="s">
        <v>123</v>
      </c>
    </row>
    <row r="96" spans="2:65" s="1" customFormat="1" ht="25.5" customHeight="1">
      <c r="B96" s="43"/>
      <c r="C96" s="218" t="s">
        <v>81</v>
      </c>
      <c r="D96" s="218" t="s">
        <v>125</v>
      </c>
      <c r="E96" s="219" t="s">
        <v>182</v>
      </c>
      <c r="F96" s="220" t="s">
        <v>183</v>
      </c>
      <c r="G96" s="221" t="s">
        <v>177</v>
      </c>
      <c r="H96" s="222">
        <v>2248</v>
      </c>
      <c r="I96" s="223"/>
      <c r="J96" s="224">
        <f>ROUND(I96*H96,2)</f>
        <v>0</v>
      </c>
      <c r="K96" s="220" t="s">
        <v>178</v>
      </c>
      <c r="L96" s="69"/>
      <c r="M96" s="225" t="s">
        <v>21</v>
      </c>
      <c r="N96" s="226" t="s">
        <v>42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0.44</v>
      </c>
      <c r="T96" s="228">
        <f>S96*H96</f>
        <v>989.12</v>
      </c>
      <c r="AR96" s="21" t="s">
        <v>122</v>
      </c>
      <c r="AT96" s="21" t="s">
        <v>125</v>
      </c>
      <c r="AU96" s="21" t="s">
        <v>81</v>
      </c>
      <c r="AY96" s="21" t="s">
        <v>123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79</v>
      </c>
      <c r="BK96" s="229">
        <f>ROUND(I96*H96,2)</f>
        <v>0</v>
      </c>
      <c r="BL96" s="21" t="s">
        <v>122</v>
      </c>
      <c r="BM96" s="21" t="s">
        <v>184</v>
      </c>
    </row>
    <row r="97" spans="2:51" s="11" customFormat="1" ht="13.5">
      <c r="B97" s="234"/>
      <c r="C97" s="235"/>
      <c r="D97" s="236" t="s">
        <v>180</v>
      </c>
      <c r="E97" s="237" t="s">
        <v>21</v>
      </c>
      <c r="F97" s="238" t="s">
        <v>185</v>
      </c>
      <c r="G97" s="235"/>
      <c r="H97" s="239">
        <v>2080</v>
      </c>
      <c r="I97" s="240"/>
      <c r="J97" s="235"/>
      <c r="K97" s="235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180</v>
      </c>
      <c r="AU97" s="245" t="s">
        <v>81</v>
      </c>
      <c r="AV97" s="11" t="s">
        <v>81</v>
      </c>
      <c r="AW97" s="11" t="s">
        <v>35</v>
      </c>
      <c r="AX97" s="11" t="s">
        <v>71</v>
      </c>
      <c r="AY97" s="245" t="s">
        <v>123</v>
      </c>
    </row>
    <row r="98" spans="2:51" s="11" customFormat="1" ht="13.5">
      <c r="B98" s="234"/>
      <c r="C98" s="235"/>
      <c r="D98" s="236" t="s">
        <v>180</v>
      </c>
      <c r="E98" s="237" t="s">
        <v>21</v>
      </c>
      <c r="F98" s="238" t="s">
        <v>186</v>
      </c>
      <c r="G98" s="235"/>
      <c r="H98" s="239">
        <v>65</v>
      </c>
      <c r="I98" s="240"/>
      <c r="J98" s="235"/>
      <c r="K98" s="235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180</v>
      </c>
      <c r="AU98" s="245" t="s">
        <v>81</v>
      </c>
      <c r="AV98" s="11" t="s">
        <v>81</v>
      </c>
      <c r="AW98" s="11" t="s">
        <v>35</v>
      </c>
      <c r="AX98" s="11" t="s">
        <v>71</v>
      </c>
      <c r="AY98" s="245" t="s">
        <v>123</v>
      </c>
    </row>
    <row r="99" spans="2:51" s="11" customFormat="1" ht="13.5">
      <c r="B99" s="234"/>
      <c r="C99" s="235"/>
      <c r="D99" s="236" t="s">
        <v>180</v>
      </c>
      <c r="E99" s="237" t="s">
        <v>21</v>
      </c>
      <c r="F99" s="238" t="s">
        <v>187</v>
      </c>
      <c r="G99" s="235"/>
      <c r="H99" s="239">
        <v>103</v>
      </c>
      <c r="I99" s="240"/>
      <c r="J99" s="235"/>
      <c r="K99" s="235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180</v>
      </c>
      <c r="AU99" s="245" t="s">
        <v>81</v>
      </c>
      <c r="AV99" s="11" t="s">
        <v>81</v>
      </c>
      <c r="AW99" s="11" t="s">
        <v>35</v>
      </c>
      <c r="AX99" s="11" t="s">
        <v>71</v>
      </c>
      <c r="AY99" s="245" t="s">
        <v>123</v>
      </c>
    </row>
    <row r="100" spans="2:65" s="1" customFormat="1" ht="25.5" customHeight="1">
      <c r="B100" s="43"/>
      <c r="C100" s="218" t="s">
        <v>133</v>
      </c>
      <c r="D100" s="218" t="s">
        <v>125</v>
      </c>
      <c r="E100" s="219" t="s">
        <v>188</v>
      </c>
      <c r="F100" s="220" t="s">
        <v>189</v>
      </c>
      <c r="G100" s="221" t="s">
        <v>177</v>
      </c>
      <c r="H100" s="222">
        <v>4544</v>
      </c>
      <c r="I100" s="223"/>
      <c r="J100" s="224">
        <f>ROUND(I100*H100,2)</f>
        <v>0</v>
      </c>
      <c r="K100" s="220" t="s">
        <v>178</v>
      </c>
      <c r="L100" s="69"/>
      <c r="M100" s="225" t="s">
        <v>21</v>
      </c>
      <c r="N100" s="226" t="s">
        <v>42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0.58</v>
      </c>
      <c r="T100" s="228">
        <f>S100*H100</f>
        <v>2635.52</v>
      </c>
      <c r="AR100" s="21" t="s">
        <v>122</v>
      </c>
      <c r="AT100" s="21" t="s">
        <v>125</v>
      </c>
      <c r="AU100" s="21" t="s">
        <v>81</v>
      </c>
      <c r="AY100" s="21" t="s">
        <v>123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122</v>
      </c>
      <c r="BM100" s="21" t="s">
        <v>190</v>
      </c>
    </row>
    <row r="101" spans="2:51" s="11" customFormat="1" ht="13.5">
      <c r="B101" s="234"/>
      <c r="C101" s="235"/>
      <c r="D101" s="236" t="s">
        <v>180</v>
      </c>
      <c r="E101" s="237" t="s">
        <v>21</v>
      </c>
      <c r="F101" s="238" t="s">
        <v>191</v>
      </c>
      <c r="G101" s="235"/>
      <c r="H101" s="239">
        <v>1271</v>
      </c>
      <c r="I101" s="240"/>
      <c r="J101" s="235"/>
      <c r="K101" s="235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180</v>
      </c>
      <c r="AU101" s="245" t="s">
        <v>81</v>
      </c>
      <c r="AV101" s="11" t="s">
        <v>81</v>
      </c>
      <c r="AW101" s="11" t="s">
        <v>35</v>
      </c>
      <c r="AX101" s="11" t="s">
        <v>71</v>
      </c>
      <c r="AY101" s="245" t="s">
        <v>123</v>
      </c>
    </row>
    <row r="102" spans="2:51" s="11" customFormat="1" ht="13.5">
      <c r="B102" s="234"/>
      <c r="C102" s="235"/>
      <c r="D102" s="236" t="s">
        <v>180</v>
      </c>
      <c r="E102" s="237" t="s">
        <v>21</v>
      </c>
      <c r="F102" s="238" t="s">
        <v>192</v>
      </c>
      <c r="G102" s="235"/>
      <c r="H102" s="239">
        <v>246</v>
      </c>
      <c r="I102" s="240"/>
      <c r="J102" s="235"/>
      <c r="K102" s="235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180</v>
      </c>
      <c r="AU102" s="245" t="s">
        <v>81</v>
      </c>
      <c r="AV102" s="11" t="s">
        <v>81</v>
      </c>
      <c r="AW102" s="11" t="s">
        <v>35</v>
      </c>
      <c r="AX102" s="11" t="s">
        <v>71</v>
      </c>
      <c r="AY102" s="245" t="s">
        <v>123</v>
      </c>
    </row>
    <row r="103" spans="2:51" s="11" customFormat="1" ht="13.5">
      <c r="B103" s="234"/>
      <c r="C103" s="235"/>
      <c r="D103" s="236" t="s">
        <v>180</v>
      </c>
      <c r="E103" s="237" t="s">
        <v>21</v>
      </c>
      <c r="F103" s="238" t="s">
        <v>193</v>
      </c>
      <c r="G103" s="235"/>
      <c r="H103" s="239">
        <v>2970</v>
      </c>
      <c r="I103" s="240"/>
      <c r="J103" s="235"/>
      <c r="K103" s="235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180</v>
      </c>
      <c r="AU103" s="245" t="s">
        <v>81</v>
      </c>
      <c r="AV103" s="11" t="s">
        <v>81</v>
      </c>
      <c r="AW103" s="11" t="s">
        <v>35</v>
      </c>
      <c r="AX103" s="11" t="s">
        <v>71</v>
      </c>
      <c r="AY103" s="245" t="s">
        <v>123</v>
      </c>
    </row>
    <row r="104" spans="2:51" s="11" customFormat="1" ht="13.5">
      <c r="B104" s="234"/>
      <c r="C104" s="235"/>
      <c r="D104" s="236" t="s">
        <v>180</v>
      </c>
      <c r="E104" s="237" t="s">
        <v>21</v>
      </c>
      <c r="F104" s="238" t="s">
        <v>194</v>
      </c>
      <c r="G104" s="235"/>
      <c r="H104" s="239">
        <v>57</v>
      </c>
      <c r="I104" s="240"/>
      <c r="J104" s="235"/>
      <c r="K104" s="235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180</v>
      </c>
      <c r="AU104" s="245" t="s">
        <v>81</v>
      </c>
      <c r="AV104" s="11" t="s">
        <v>81</v>
      </c>
      <c r="AW104" s="11" t="s">
        <v>35</v>
      </c>
      <c r="AX104" s="11" t="s">
        <v>71</v>
      </c>
      <c r="AY104" s="245" t="s">
        <v>123</v>
      </c>
    </row>
    <row r="105" spans="2:65" s="1" customFormat="1" ht="25.5" customHeight="1">
      <c r="B105" s="43"/>
      <c r="C105" s="218" t="s">
        <v>122</v>
      </c>
      <c r="D105" s="218" t="s">
        <v>125</v>
      </c>
      <c r="E105" s="219" t="s">
        <v>195</v>
      </c>
      <c r="F105" s="220" t="s">
        <v>196</v>
      </c>
      <c r="G105" s="221" t="s">
        <v>177</v>
      </c>
      <c r="H105" s="222">
        <v>348</v>
      </c>
      <c r="I105" s="223"/>
      <c r="J105" s="224">
        <f>ROUND(I105*H105,2)</f>
        <v>0</v>
      </c>
      <c r="K105" s="220" t="s">
        <v>178</v>
      </c>
      <c r="L105" s="69"/>
      <c r="M105" s="225" t="s">
        <v>21</v>
      </c>
      <c r="N105" s="226" t="s">
        <v>42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0.75</v>
      </c>
      <c r="T105" s="228">
        <f>S105*H105</f>
        <v>261</v>
      </c>
      <c r="AR105" s="21" t="s">
        <v>122</v>
      </c>
      <c r="AT105" s="21" t="s">
        <v>125</v>
      </c>
      <c r="AU105" s="21" t="s">
        <v>81</v>
      </c>
      <c r="AY105" s="21" t="s">
        <v>123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79</v>
      </c>
      <c r="BK105" s="229">
        <f>ROUND(I105*H105,2)</f>
        <v>0</v>
      </c>
      <c r="BL105" s="21" t="s">
        <v>122</v>
      </c>
      <c r="BM105" s="21" t="s">
        <v>197</v>
      </c>
    </row>
    <row r="106" spans="2:51" s="11" customFormat="1" ht="13.5">
      <c r="B106" s="234"/>
      <c r="C106" s="235"/>
      <c r="D106" s="236" t="s">
        <v>180</v>
      </c>
      <c r="E106" s="237" t="s">
        <v>21</v>
      </c>
      <c r="F106" s="238" t="s">
        <v>198</v>
      </c>
      <c r="G106" s="235"/>
      <c r="H106" s="239">
        <v>8</v>
      </c>
      <c r="I106" s="240"/>
      <c r="J106" s="235"/>
      <c r="K106" s="235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180</v>
      </c>
      <c r="AU106" s="245" t="s">
        <v>81</v>
      </c>
      <c r="AV106" s="11" t="s">
        <v>81</v>
      </c>
      <c r="AW106" s="11" t="s">
        <v>35</v>
      </c>
      <c r="AX106" s="11" t="s">
        <v>71</v>
      </c>
      <c r="AY106" s="245" t="s">
        <v>123</v>
      </c>
    </row>
    <row r="107" spans="2:51" s="11" customFormat="1" ht="13.5">
      <c r="B107" s="234"/>
      <c r="C107" s="235"/>
      <c r="D107" s="236" t="s">
        <v>180</v>
      </c>
      <c r="E107" s="237" t="s">
        <v>21</v>
      </c>
      <c r="F107" s="238" t="s">
        <v>199</v>
      </c>
      <c r="G107" s="235"/>
      <c r="H107" s="239">
        <v>340</v>
      </c>
      <c r="I107" s="240"/>
      <c r="J107" s="235"/>
      <c r="K107" s="235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180</v>
      </c>
      <c r="AU107" s="245" t="s">
        <v>81</v>
      </c>
      <c r="AV107" s="11" t="s">
        <v>81</v>
      </c>
      <c r="AW107" s="11" t="s">
        <v>35</v>
      </c>
      <c r="AX107" s="11" t="s">
        <v>71</v>
      </c>
      <c r="AY107" s="245" t="s">
        <v>123</v>
      </c>
    </row>
    <row r="108" spans="2:65" s="1" customFormat="1" ht="16.5" customHeight="1">
      <c r="B108" s="43"/>
      <c r="C108" s="218" t="s">
        <v>140</v>
      </c>
      <c r="D108" s="218" t="s">
        <v>125</v>
      </c>
      <c r="E108" s="219" t="s">
        <v>200</v>
      </c>
      <c r="F108" s="220" t="s">
        <v>201</v>
      </c>
      <c r="G108" s="221" t="s">
        <v>177</v>
      </c>
      <c r="H108" s="222">
        <v>1997</v>
      </c>
      <c r="I108" s="223"/>
      <c r="J108" s="224">
        <f>ROUND(I108*H108,2)</f>
        <v>0</v>
      </c>
      <c r="K108" s="220" t="s">
        <v>178</v>
      </c>
      <c r="L108" s="69"/>
      <c r="M108" s="225" t="s">
        <v>21</v>
      </c>
      <c r="N108" s="226" t="s">
        <v>42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0.22</v>
      </c>
      <c r="T108" s="228">
        <f>S108*H108</f>
        <v>439.34</v>
      </c>
      <c r="AR108" s="21" t="s">
        <v>122</v>
      </c>
      <c r="AT108" s="21" t="s">
        <v>125</v>
      </c>
      <c r="AU108" s="21" t="s">
        <v>81</v>
      </c>
      <c r="AY108" s="21" t="s">
        <v>123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79</v>
      </c>
      <c r="BK108" s="229">
        <f>ROUND(I108*H108,2)</f>
        <v>0</v>
      </c>
      <c r="BL108" s="21" t="s">
        <v>122</v>
      </c>
      <c r="BM108" s="21" t="s">
        <v>202</v>
      </c>
    </row>
    <row r="109" spans="2:51" s="11" customFormat="1" ht="13.5">
      <c r="B109" s="234"/>
      <c r="C109" s="235"/>
      <c r="D109" s="236" t="s">
        <v>180</v>
      </c>
      <c r="E109" s="237" t="s">
        <v>21</v>
      </c>
      <c r="F109" s="238" t="s">
        <v>203</v>
      </c>
      <c r="G109" s="235"/>
      <c r="H109" s="239">
        <v>1997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180</v>
      </c>
      <c r="AU109" s="245" t="s">
        <v>81</v>
      </c>
      <c r="AV109" s="11" t="s">
        <v>81</v>
      </c>
      <c r="AW109" s="11" t="s">
        <v>35</v>
      </c>
      <c r="AX109" s="11" t="s">
        <v>79</v>
      </c>
      <c r="AY109" s="245" t="s">
        <v>123</v>
      </c>
    </row>
    <row r="110" spans="2:65" s="1" customFormat="1" ht="25.5" customHeight="1">
      <c r="B110" s="43"/>
      <c r="C110" s="218" t="s">
        <v>144</v>
      </c>
      <c r="D110" s="218" t="s">
        <v>125</v>
      </c>
      <c r="E110" s="219" t="s">
        <v>204</v>
      </c>
      <c r="F110" s="220" t="s">
        <v>205</v>
      </c>
      <c r="G110" s="221" t="s">
        <v>177</v>
      </c>
      <c r="H110" s="222">
        <v>25</v>
      </c>
      <c r="I110" s="223"/>
      <c r="J110" s="224">
        <f>ROUND(I110*H110,2)</f>
        <v>0</v>
      </c>
      <c r="K110" s="220" t="s">
        <v>178</v>
      </c>
      <c r="L110" s="69"/>
      <c r="M110" s="225" t="s">
        <v>21</v>
      </c>
      <c r="N110" s="226" t="s">
        <v>42</v>
      </c>
      <c r="O110" s="44"/>
      <c r="P110" s="227">
        <f>O110*H110</f>
        <v>0</v>
      </c>
      <c r="Q110" s="227">
        <v>4E-05</v>
      </c>
      <c r="R110" s="227">
        <f>Q110*H110</f>
        <v>0.001</v>
      </c>
      <c r="S110" s="227">
        <v>0.128</v>
      </c>
      <c r="T110" s="228">
        <f>S110*H110</f>
        <v>3.2</v>
      </c>
      <c r="AR110" s="21" t="s">
        <v>122</v>
      </c>
      <c r="AT110" s="21" t="s">
        <v>125</v>
      </c>
      <c r="AU110" s="21" t="s">
        <v>81</v>
      </c>
      <c r="AY110" s="21" t="s">
        <v>123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79</v>
      </c>
      <c r="BK110" s="229">
        <f>ROUND(I110*H110,2)</f>
        <v>0</v>
      </c>
      <c r="BL110" s="21" t="s">
        <v>122</v>
      </c>
      <c r="BM110" s="21" t="s">
        <v>206</v>
      </c>
    </row>
    <row r="111" spans="2:51" s="11" customFormat="1" ht="13.5">
      <c r="B111" s="234"/>
      <c r="C111" s="235"/>
      <c r="D111" s="236" t="s">
        <v>180</v>
      </c>
      <c r="E111" s="237" t="s">
        <v>21</v>
      </c>
      <c r="F111" s="238" t="s">
        <v>207</v>
      </c>
      <c r="G111" s="235"/>
      <c r="H111" s="239">
        <v>13</v>
      </c>
      <c r="I111" s="240"/>
      <c r="J111" s="235"/>
      <c r="K111" s="235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180</v>
      </c>
      <c r="AU111" s="245" t="s">
        <v>81</v>
      </c>
      <c r="AV111" s="11" t="s">
        <v>81</v>
      </c>
      <c r="AW111" s="11" t="s">
        <v>35</v>
      </c>
      <c r="AX111" s="11" t="s">
        <v>71</v>
      </c>
      <c r="AY111" s="245" t="s">
        <v>123</v>
      </c>
    </row>
    <row r="112" spans="2:51" s="11" customFormat="1" ht="13.5">
      <c r="B112" s="234"/>
      <c r="C112" s="235"/>
      <c r="D112" s="236" t="s">
        <v>180</v>
      </c>
      <c r="E112" s="237" t="s">
        <v>21</v>
      </c>
      <c r="F112" s="238" t="s">
        <v>208</v>
      </c>
      <c r="G112" s="235"/>
      <c r="H112" s="239">
        <v>2.5</v>
      </c>
      <c r="I112" s="240"/>
      <c r="J112" s="235"/>
      <c r="K112" s="235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180</v>
      </c>
      <c r="AU112" s="245" t="s">
        <v>81</v>
      </c>
      <c r="AV112" s="11" t="s">
        <v>81</v>
      </c>
      <c r="AW112" s="11" t="s">
        <v>35</v>
      </c>
      <c r="AX112" s="11" t="s">
        <v>71</v>
      </c>
      <c r="AY112" s="245" t="s">
        <v>123</v>
      </c>
    </row>
    <row r="113" spans="2:51" s="11" customFormat="1" ht="13.5">
      <c r="B113" s="234"/>
      <c r="C113" s="235"/>
      <c r="D113" s="236" t="s">
        <v>180</v>
      </c>
      <c r="E113" s="237" t="s">
        <v>21</v>
      </c>
      <c r="F113" s="238" t="s">
        <v>209</v>
      </c>
      <c r="G113" s="235"/>
      <c r="H113" s="239">
        <v>9.5</v>
      </c>
      <c r="I113" s="240"/>
      <c r="J113" s="235"/>
      <c r="K113" s="235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180</v>
      </c>
      <c r="AU113" s="245" t="s">
        <v>81</v>
      </c>
      <c r="AV113" s="11" t="s">
        <v>81</v>
      </c>
      <c r="AW113" s="11" t="s">
        <v>35</v>
      </c>
      <c r="AX113" s="11" t="s">
        <v>71</v>
      </c>
      <c r="AY113" s="245" t="s">
        <v>123</v>
      </c>
    </row>
    <row r="114" spans="2:65" s="1" customFormat="1" ht="25.5" customHeight="1">
      <c r="B114" s="43"/>
      <c r="C114" s="218" t="s">
        <v>148</v>
      </c>
      <c r="D114" s="218" t="s">
        <v>125</v>
      </c>
      <c r="E114" s="219" t="s">
        <v>210</v>
      </c>
      <c r="F114" s="220" t="s">
        <v>211</v>
      </c>
      <c r="G114" s="221" t="s">
        <v>177</v>
      </c>
      <c r="H114" s="222">
        <v>5300</v>
      </c>
      <c r="I114" s="223"/>
      <c r="J114" s="224">
        <f>ROUND(I114*H114,2)</f>
        <v>0</v>
      </c>
      <c r="K114" s="220" t="s">
        <v>178</v>
      </c>
      <c r="L114" s="69"/>
      <c r="M114" s="225" t="s">
        <v>21</v>
      </c>
      <c r="N114" s="226" t="s">
        <v>42</v>
      </c>
      <c r="O114" s="44"/>
      <c r="P114" s="227">
        <f>O114*H114</f>
        <v>0</v>
      </c>
      <c r="Q114" s="227">
        <v>9E-05</v>
      </c>
      <c r="R114" s="227">
        <f>Q114*H114</f>
        <v>0.47700000000000004</v>
      </c>
      <c r="S114" s="227">
        <v>0.256</v>
      </c>
      <c r="T114" s="228">
        <f>S114*H114</f>
        <v>1356.8</v>
      </c>
      <c r="AR114" s="21" t="s">
        <v>122</v>
      </c>
      <c r="AT114" s="21" t="s">
        <v>125</v>
      </c>
      <c r="AU114" s="21" t="s">
        <v>81</v>
      </c>
      <c r="AY114" s="21" t="s">
        <v>123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79</v>
      </c>
      <c r="BK114" s="229">
        <f>ROUND(I114*H114,2)</f>
        <v>0</v>
      </c>
      <c r="BL114" s="21" t="s">
        <v>122</v>
      </c>
      <c r="BM114" s="21" t="s">
        <v>212</v>
      </c>
    </row>
    <row r="115" spans="2:51" s="11" customFormat="1" ht="13.5">
      <c r="B115" s="234"/>
      <c r="C115" s="235"/>
      <c r="D115" s="236" t="s">
        <v>180</v>
      </c>
      <c r="E115" s="237" t="s">
        <v>21</v>
      </c>
      <c r="F115" s="238" t="s">
        <v>213</v>
      </c>
      <c r="G115" s="235"/>
      <c r="H115" s="239">
        <v>5300</v>
      </c>
      <c r="I115" s="240"/>
      <c r="J115" s="235"/>
      <c r="K115" s="235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180</v>
      </c>
      <c r="AU115" s="245" t="s">
        <v>81</v>
      </c>
      <c r="AV115" s="11" t="s">
        <v>81</v>
      </c>
      <c r="AW115" s="11" t="s">
        <v>35</v>
      </c>
      <c r="AX115" s="11" t="s">
        <v>71</v>
      </c>
      <c r="AY115" s="245" t="s">
        <v>123</v>
      </c>
    </row>
    <row r="116" spans="2:65" s="1" customFormat="1" ht="16.5" customHeight="1">
      <c r="B116" s="43"/>
      <c r="C116" s="218" t="s">
        <v>152</v>
      </c>
      <c r="D116" s="218" t="s">
        <v>125</v>
      </c>
      <c r="E116" s="219" t="s">
        <v>214</v>
      </c>
      <c r="F116" s="220" t="s">
        <v>215</v>
      </c>
      <c r="G116" s="221" t="s">
        <v>216</v>
      </c>
      <c r="H116" s="222">
        <v>270</v>
      </c>
      <c r="I116" s="223"/>
      <c r="J116" s="224">
        <f>ROUND(I116*H116,2)</f>
        <v>0</v>
      </c>
      <c r="K116" s="220" t="s">
        <v>178</v>
      </c>
      <c r="L116" s="69"/>
      <c r="M116" s="225" t="s">
        <v>21</v>
      </c>
      <c r="N116" s="226" t="s">
        <v>42</v>
      </c>
      <c r="O116" s="44"/>
      <c r="P116" s="227">
        <f>O116*H116</f>
        <v>0</v>
      </c>
      <c r="Q116" s="227">
        <v>0</v>
      </c>
      <c r="R116" s="227">
        <f>Q116*H116</f>
        <v>0</v>
      </c>
      <c r="S116" s="227">
        <v>0.23</v>
      </c>
      <c r="T116" s="228">
        <f>S116*H116</f>
        <v>62.1</v>
      </c>
      <c r="AR116" s="21" t="s">
        <v>122</v>
      </c>
      <c r="AT116" s="21" t="s">
        <v>125</v>
      </c>
      <c r="AU116" s="21" t="s">
        <v>81</v>
      </c>
      <c r="AY116" s="21" t="s">
        <v>123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79</v>
      </c>
      <c r="BK116" s="229">
        <f>ROUND(I116*H116,2)</f>
        <v>0</v>
      </c>
      <c r="BL116" s="21" t="s">
        <v>122</v>
      </c>
      <c r="BM116" s="21" t="s">
        <v>217</v>
      </c>
    </row>
    <row r="117" spans="2:51" s="11" customFormat="1" ht="13.5">
      <c r="B117" s="234"/>
      <c r="C117" s="235"/>
      <c r="D117" s="236" t="s">
        <v>180</v>
      </c>
      <c r="E117" s="237" t="s">
        <v>21</v>
      </c>
      <c r="F117" s="238" t="s">
        <v>218</v>
      </c>
      <c r="G117" s="235"/>
      <c r="H117" s="239">
        <v>270</v>
      </c>
      <c r="I117" s="240"/>
      <c r="J117" s="235"/>
      <c r="K117" s="235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180</v>
      </c>
      <c r="AU117" s="245" t="s">
        <v>81</v>
      </c>
      <c r="AV117" s="11" t="s">
        <v>81</v>
      </c>
      <c r="AW117" s="11" t="s">
        <v>35</v>
      </c>
      <c r="AX117" s="11" t="s">
        <v>79</v>
      </c>
      <c r="AY117" s="245" t="s">
        <v>123</v>
      </c>
    </row>
    <row r="118" spans="2:65" s="1" customFormat="1" ht="16.5" customHeight="1">
      <c r="B118" s="43"/>
      <c r="C118" s="218" t="s">
        <v>219</v>
      </c>
      <c r="D118" s="218" t="s">
        <v>125</v>
      </c>
      <c r="E118" s="219" t="s">
        <v>220</v>
      </c>
      <c r="F118" s="220" t="s">
        <v>221</v>
      </c>
      <c r="G118" s="221" t="s">
        <v>216</v>
      </c>
      <c r="H118" s="222">
        <v>893</v>
      </c>
      <c r="I118" s="223"/>
      <c r="J118" s="224">
        <f>ROUND(I118*H118,2)</f>
        <v>0</v>
      </c>
      <c r="K118" s="220" t="s">
        <v>178</v>
      </c>
      <c r="L118" s="69"/>
      <c r="M118" s="225" t="s">
        <v>21</v>
      </c>
      <c r="N118" s="226" t="s">
        <v>42</v>
      </c>
      <c r="O118" s="44"/>
      <c r="P118" s="227">
        <f>O118*H118</f>
        <v>0</v>
      </c>
      <c r="Q118" s="227">
        <v>0</v>
      </c>
      <c r="R118" s="227">
        <f>Q118*H118</f>
        <v>0</v>
      </c>
      <c r="S118" s="227">
        <v>0.29</v>
      </c>
      <c r="T118" s="228">
        <f>S118*H118</f>
        <v>258.96999999999997</v>
      </c>
      <c r="AR118" s="21" t="s">
        <v>122</v>
      </c>
      <c r="AT118" s="21" t="s">
        <v>125</v>
      </c>
      <c r="AU118" s="21" t="s">
        <v>81</v>
      </c>
      <c r="AY118" s="21" t="s">
        <v>123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79</v>
      </c>
      <c r="BK118" s="229">
        <f>ROUND(I118*H118,2)</f>
        <v>0</v>
      </c>
      <c r="BL118" s="21" t="s">
        <v>122</v>
      </c>
      <c r="BM118" s="21" t="s">
        <v>222</v>
      </c>
    </row>
    <row r="119" spans="2:51" s="11" customFormat="1" ht="13.5">
      <c r="B119" s="234"/>
      <c r="C119" s="235"/>
      <c r="D119" s="236" t="s">
        <v>180</v>
      </c>
      <c r="E119" s="237" t="s">
        <v>21</v>
      </c>
      <c r="F119" s="238" t="s">
        <v>223</v>
      </c>
      <c r="G119" s="235"/>
      <c r="H119" s="239">
        <v>625</v>
      </c>
      <c r="I119" s="240"/>
      <c r="J119" s="235"/>
      <c r="K119" s="235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180</v>
      </c>
      <c r="AU119" s="245" t="s">
        <v>81</v>
      </c>
      <c r="AV119" s="11" t="s">
        <v>81</v>
      </c>
      <c r="AW119" s="11" t="s">
        <v>35</v>
      </c>
      <c r="AX119" s="11" t="s">
        <v>71</v>
      </c>
      <c r="AY119" s="245" t="s">
        <v>123</v>
      </c>
    </row>
    <row r="120" spans="2:51" s="11" customFormat="1" ht="13.5">
      <c r="B120" s="234"/>
      <c r="C120" s="235"/>
      <c r="D120" s="236" t="s">
        <v>180</v>
      </c>
      <c r="E120" s="237" t="s">
        <v>21</v>
      </c>
      <c r="F120" s="238" t="s">
        <v>224</v>
      </c>
      <c r="G120" s="235"/>
      <c r="H120" s="239">
        <v>268</v>
      </c>
      <c r="I120" s="240"/>
      <c r="J120" s="235"/>
      <c r="K120" s="235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180</v>
      </c>
      <c r="AU120" s="245" t="s">
        <v>81</v>
      </c>
      <c r="AV120" s="11" t="s">
        <v>81</v>
      </c>
      <c r="AW120" s="11" t="s">
        <v>35</v>
      </c>
      <c r="AX120" s="11" t="s">
        <v>71</v>
      </c>
      <c r="AY120" s="245" t="s">
        <v>123</v>
      </c>
    </row>
    <row r="121" spans="2:65" s="1" customFormat="1" ht="16.5" customHeight="1">
      <c r="B121" s="43"/>
      <c r="C121" s="218" t="s">
        <v>82</v>
      </c>
      <c r="D121" s="218" t="s">
        <v>125</v>
      </c>
      <c r="E121" s="219" t="s">
        <v>225</v>
      </c>
      <c r="F121" s="220" t="s">
        <v>226</v>
      </c>
      <c r="G121" s="221" t="s">
        <v>227</v>
      </c>
      <c r="H121" s="222">
        <v>29.3</v>
      </c>
      <c r="I121" s="223"/>
      <c r="J121" s="224">
        <f>ROUND(I121*H121,2)</f>
        <v>0</v>
      </c>
      <c r="K121" s="220" t="s">
        <v>178</v>
      </c>
      <c r="L121" s="69"/>
      <c r="M121" s="225" t="s">
        <v>21</v>
      </c>
      <c r="N121" s="226" t="s">
        <v>42</v>
      </c>
      <c r="O121" s="4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1" t="s">
        <v>122</v>
      </c>
      <c r="AT121" s="21" t="s">
        <v>125</v>
      </c>
      <c r="AU121" s="21" t="s">
        <v>81</v>
      </c>
      <c r="AY121" s="21" t="s">
        <v>123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79</v>
      </c>
      <c r="BK121" s="229">
        <f>ROUND(I121*H121,2)</f>
        <v>0</v>
      </c>
      <c r="BL121" s="21" t="s">
        <v>122</v>
      </c>
      <c r="BM121" s="21" t="s">
        <v>228</v>
      </c>
    </row>
    <row r="122" spans="2:51" s="11" customFormat="1" ht="13.5">
      <c r="B122" s="234"/>
      <c r="C122" s="235"/>
      <c r="D122" s="236" t="s">
        <v>180</v>
      </c>
      <c r="E122" s="237" t="s">
        <v>21</v>
      </c>
      <c r="F122" s="238" t="s">
        <v>229</v>
      </c>
      <c r="G122" s="235"/>
      <c r="H122" s="239">
        <v>29.3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180</v>
      </c>
      <c r="AU122" s="245" t="s">
        <v>81</v>
      </c>
      <c r="AV122" s="11" t="s">
        <v>81</v>
      </c>
      <c r="AW122" s="11" t="s">
        <v>35</v>
      </c>
      <c r="AX122" s="11" t="s">
        <v>71</v>
      </c>
      <c r="AY122" s="245" t="s">
        <v>123</v>
      </c>
    </row>
    <row r="123" spans="2:65" s="1" customFormat="1" ht="16.5" customHeight="1">
      <c r="B123" s="43"/>
      <c r="C123" s="218" t="s">
        <v>230</v>
      </c>
      <c r="D123" s="218" t="s">
        <v>125</v>
      </c>
      <c r="E123" s="219" t="s">
        <v>231</v>
      </c>
      <c r="F123" s="220" t="s">
        <v>232</v>
      </c>
      <c r="G123" s="221" t="s">
        <v>227</v>
      </c>
      <c r="H123" s="222">
        <v>1239.5</v>
      </c>
      <c r="I123" s="223"/>
      <c r="J123" s="224">
        <f>ROUND(I123*H123,2)</f>
        <v>0</v>
      </c>
      <c r="K123" s="220" t="s">
        <v>178</v>
      </c>
      <c r="L123" s="69"/>
      <c r="M123" s="225" t="s">
        <v>21</v>
      </c>
      <c r="N123" s="226" t="s">
        <v>42</v>
      </c>
      <c r="O123" s="4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1" t="s">
        <v>122</v>
      </c>
      <c r="AT123" s="21" t="s">
        <v>125</v>
      </c>
      <c r="AU123" s="21" t="s">
        <v>81</v>
      </c>
      <c r="AY123" s="21" t="s">
        <v>123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79</v>
      </c>
      <c r="BK123" s="229">
        <f>ROUND(I123*H123,2)</f>
        <v>0</v>
      </c>
      <c r="BL123" s="21" t="s">
        <v>122</v>
      </c>
      <c r="BM123" s="21" t="s">
        <v>233</v>
      </c>
    </row>
    <row r="124" spans="2:51" s="11" customFormat="1" ht="13.5">
      <c r="B124" s="234"/>
      <c r="C124" s="235"/>
      <c r="D124" s="236" t="s">
        <v>180</v>
      </c>
      <c r="E124" s="237" t="s">
        <v>21</v>
      </c>
      <c r="F124" s="238" t="s">
        <v>234</v>
      </c>
      <c r="G124" s="235"/>
      <c r="H124" s="239">
        <v>1239.5</v>
      </c>
      <c r="I124" s="240"/>
      <c r="J124" s="235"/>
      <c r="K124" s="235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180</v>
      </c>
      <c r="AU124" s="245" t="s">
        <v>81</v>
      </c>
      <c r="AV124" s="11" t="s">
        <v>81</v>
      </c>
      <c r="AW124" s="11" t="s">
        <v>35</v>
      </c>
      <c r="AX124" s="11" t="s">
        <v>79</v>
      </c>
      <c r="AY124" s="245" t="s">
        <v>123</v>
      </c>
    </row>
    <row r="125" spans="2:65" s="1" customFormat="1" ht="16.5" customHeight="1">
      <c r="B125" s="43"/>
      <c r="C125" s="218" t="s">
        <v>235</v>
      </c>
      <c r="D125" s="218" t="s">
        <v>125</v>
      </c>
      <c r="E125" s="219" t="s">
        <v>236</v>
      </c>
      <c r="F125" s="220" t="s">
        <v>237</v>
      </c>
      <c r="G125" s="221" t="s">
        <v>227</v>
      </c>
      <c r="H125" s="222">
        <v>98.1</v>
      </c>
      <c r="I125" s="223"/>
      <c r="J125" s="224">
        <f>ROUND(I125*H125,2)</f>
        <v>0</v>
      </c>
      <c r="K125" s="220" t="s">
        <v>178</v>
      </c>
      <c r="L125" s="69"/>
      <c r="M125" s="225" t="s">
        <v>21</v>
      </c>
      <c r="N125" s="226" t="s">
        <v>42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122</v>
      </c>
      <c r="AT125" s="21" t="s">
        <v>125</v>
      </c>
      <c r="AU125" s="21" t="s">
        <v>81</v>
      </c>
      <c r="AY125" s="21" t="s">
        <v>123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79</v>
      </c>
      <c r="BK125" s="229">
        <f>ROUND(I125*H125,2)</f>
        <v>0</v>
      </c>
      <c r="BL125" s="21" t="s">
        <v>122</v>
      </c>
      <c r="BM125" s="21" t="s">
        <v>238</v>
      </c>
    </row>
    <row r="126" spans="2:51" s="11" customFormat="1" ht="13.5">
      <c r="B126" s="234"/>
      <c r="C126" s="235"/>
      <c r="D126" s="236" t="s">
        <v>180</v>
      </c>
      <c r="E126" s="237" t="s">
        <v>21</v>
      </c>
      <c r="F126" s="238" t="s">
        <v>239</v>
      </c>
      <c r="G126" s="235"/>
      <c r="H126" s="239">
        <v>98.1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180</v>
      </c>
      <c r="AU126" s="245" t="s">
        <v>81</v>
      </c>
      <c r="AV126" s="11" t="s">
        <v>81</v>
      </c>
      <c r="AW126" s="11" t="s">
        <v>35</v>
      </c>
      <c r="AX126" s="11" t="s">
        <v>71</v>
      </c>
      <c r="AY126" s="245" t="s">
        <v>123</v>
      </c>
    </row>
    <row r="127" spans="2:65" s="1" customFormat="1" ht="16.5" customHeight="1">
      <c r="B127" s="43"/>
      <c r="C127" s="218" t="s">
        <v>240</v>
      </c>
      <c r="D127" s="218" t="s">
        <v>125</v>
      </c>
      <c r="E127" s="219" t="s">
        <v>236</v>
      </c>
      <c r="F127" s="220" t="s">
        <v>237</v>
      </c>
      <c r="G127" s="221" t="s">
        <v>227</v>
      </c>
      <c r="H127" s="222">
        <v>108</v>
      </c>
      <c r="I127" s="223"/>
      <c r="J127" s="224">
        <f>ROUND(I127*H127,2)</f>
        <v>0</v>
      </c>
      <c r="K127" s="220" t="s">
        <v>178</v>
      </c>
      <c r="L127" s="69"/>
      <c r="M127" s="225" t="s">
        <v>21</v>
      </c>
      <c r="N127" s="226" t="s">
        <v>42</v>
      </c>
      <c r="O127" s="4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1" t="s">
        <v>122</v>
      </c>
      <c r="AT127" s="21" t="s">
        <v>125</v>
      </c>
      <c r="AU127" s="21" t="s">
        <v>81</v>
      </c>
      <c r="AY127" s="21" t="s">
        <v>123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79</v>
      </c>
      <c r="BK127" s="229">
        <f>ROUND(I127*H127,2)</f>
        <v>0</v>
      </c>
      <c r="BL127" s="21" t="s">
        <v>122</v>
      </c>
      <c r="BM127" s="21" t="s">
        <v>241</v>
      </c>
    </row>
    <row r="128" spans="2:51" s="11" customFormat="1" ht="13.5">
      <c r="B128" s="234"/>
      <c r="C128" s="235"/>
      <c r="D128" s="236" t="s">
        <v>180</v>
      </c>
      <c r="E128" s="237" t="s">
        <v>21</v>
      </c>
      <c r="F128" s="238" t="s">
        <v>242</v>
      </c>
      <c r="G128" s="235"/>
      <c r="H128" s="239">
        <v>108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180</v>
      </c>
      <c r="AU128" s="245" t="s">
        <v>81</v>
      </c>
      <c r="AV128" s="11" t="s">
        <v>81</v>
      </c>
      <c r="AW128" s="11" t="s">
        <v>35</v>
      </c>
      <c r="AX128" s="11" t="s">
        <v>71</v>
      </c>
      <c r="AY128" s="245" t="s">
        <v>123</v>
      </c>
    </row>
    <row r="129" spans="2:65" s="1" customFormat="1" ht="16.5" customHeight="1">
      <c r="B129" s="43"/>
      <c r="C129" s="218" t="s">
        <v>243</v>
      </c>
      <c r="D129" s="218" t="s">
        <v>125</v>
      </c>
      <c r="E129" s="219" t="s">
        <v>244</v>
      </c>
      <c r="F129" s="220" t="s">
        <v>245</v>
      </c>
      <c r="G129" s="221" t="s">
        <v>227</v>
      </c>
      <c r="H129" s="222">
        <v>1445.6</v>
      </c>
      <c r="I129" s="223"/>
      <c r="J129" s="224">
        <f>ROUND(I129*H129,2)</f>
        <v>0</v>
      </c>
      <c r="K129" s="220" t="s">
        <v>178</v>
      </c>
      <c r="L129" s="69"/>
      <c r="M129" s="225" t="s">
        <v>21</v>
      </c>
      <c r="N129" s="226" t="s">
        <v>42</v>
      </c>
      <c r="O129" s="4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1" t="s">
        <v>122</v>
      </c>
      <c r="AT129" s="21" t="s">
        <v>125</v>
      </c>
      <c r="AU129" s="21" t="s">
        <v>81</v>
      </c>
      <c r="AY129" s="21" t="s">
        <v>123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79</v>
      </c>
      <c r="BK129" s="229">
        <f>ROUND(I129*H129,2)</f>
        <v>0</v>
      </c>
      <c r="BL129" s="21" t="s">
        <v>122</v>
      </c>
      <c r="BM129" s="21" t="s">
        <v>246</v>
      </c>
    </row>
    <row r="130" spans="2:51" s="11" customFormat="1" ht="13.5">
      <c r="B130" s="234"/>
      <c r="C130" s="235"/>
      <c r="D130" s="236" t="s">
        <v>180</v>
      </c>
      <c r="E130" s="237" t="s">
        <v>21</v>
      </c>
      <c r="F130" s="238" t="s">
        <v>247</v>
      </c>
      <c r="G130" s="235"/>
      <c r="H130" s="239">
        <v>1445.6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180</v>
      </c>
      <c r="AU130" s="245" t="s">
        <v>81</v>
      </c>
      <c r="AV130" s="11" t="s">
        <v>81</v>
      </c>
      <c r="AW130" s="11" t="s">
        <v>35</v>
      </c>
      <c r="AX130" s="11" t="s">
        <v>79</v>
      </c>
      <c r="AY130" s="245" t="s">
        <v>123</v>
      </c>
    </row>
    <row r="131" spans="2:65" s="1" customFormat="1" ht="16.5" customHeight="1">
      <c r="B131" s="43"/>
      <c r="C131" s="218" t="s">
        <v>10</v>
      </c>
      <c r="D131" s="218" t="s">
        <v>125</v>
      </c>
      <c r="E131" s="219" t="s">
        <v>248</v>
      </c>
      <c r="F131" s="220" t="s">
        <v>249</v>
      </c>
      <c r="G131" s="221" t="s">
        <v>227</v>
      </c>
      <c r="H131" s="222">
        <v>1445.6</v>
      </c>
      <c r="I131" s="223"/>
      <c r="J131" s="224">
        <f>ROUND(I131*H131,2)</f>
        <v>0</v>
      </c>
      <c r="K131" s="220" t="s">
        <v>178</v>
      </c>
      <c r="L131" s="69"/>
      <c r="M131" s="225" t="s">
        <v>21</v>
      </c>
      <c r="N131" s="226" t="s">
        <v>42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122</v>
      </c>
      <c r="AT131" s="21" t="s">
        <v>125</v>
      </c>
      <c r="AU131" s="21" t="s">
        <v>81</v>
      </c>
      <c r="AY131" s="21" t="s">
        <v>123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79</v>
      </c>
      <c r="BK131" s="229">
        <f>ROUND(I131*H131,2)</f>
        <v>0</v>
      </c>
      <c r="BL131" s="21" t="s">
        <v>122</v>
      </c>
      <c r="BM131" s="21" t="s">
        <v>250</v>
      </c>
    </row>
    <row r="132" spans="2:65" s="1" customFormat="1" ht="16.5" customHeight="1">
      <c r="B132" s="43"/>
      <c r="C132" s="218" t="s">
        <v>251</v>
      </c>
      <c r="D132" s="218" t="s">
        <v>125</v>
      </c>
      <c r="E132" s="219" t="s">
        <v>252</v>
      </c>
      <c r="F132" s="220" t="s">
        <v>253</v>
      </c>
      <c r="G132" s="221" t="s">
        <v>227</v>
      </c>
      <c r="H132" s="222">
        <v>1445.6</v>
      </c>
      <c r="I132" s="223"/>
      <c r="J132" s="224">
        <f>ROUND(I132*H132,2)</f>
        <v>0</v>
      </c>
      <c r="K132" s="220" t="s">
        <v>178</v>
      </c>
      <c r="L132" s="69"/>
      <c r="M132" s="225" t="s">
        <v>21</v>
      </c>
      <c r="N132" s="226" t="s">
        <v>42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1" t="s">
        <v>122</v>
      </c>
      <c r="AT132" s="21" t="s">
        <v>125</v>
      </c>
      <c r="AU132" s="21" t="s">
        <v>81</v>
      </c>
      <c r="AY132" s="21" t="s">
        <v>123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79</v>
      </c>
      <c r="BK132" s="229">
        <f>ROUND(I132*H132,2)</f>
        <v>0</v>
      </c>
      <c r="BL132" s="21" t="s">
        <v>122</v>
      </c>
      <c r="BM132" s="21" t="s">
        <v>254</v>
      </c>
    </row>
    <row r="133" spans="2:65" s="1" customFormat="1" ht="16.5" customHeight="1">
      <c r="B133" s="43"/>
      <c r="C133" s="218" t="s">
        <v>255</v>
      </c>
      <c r="D133" s="218" t="s">
        <v>125</v>
      </c>
      <c r="E133" s="219" t="s">
        <v>256</v>
      </c>
      <c r="F133" s="220" t="s">
        <v>257</v>
      </c>
      <c r="G133" s="221" t="s">
        <v>258</v>
      </c>
      <c r="H133" s="222">
        <v>2891.2</v>
      </c>
      <c r="I133" s="223"/>
      <c r="J133" s="224">
        <f>ROUND(I133*H133,2)</f>
        <v>0</v>
      </c>
      <c r="K133" s="220" t="s">
        <v>178</v>
      </c>
      <c r="L133" s="69"/>
      <c r="M133" s="225" t="s">
        <v>21</v>
      </c>
      <c r="N133" s="226" t="s">
        <v>42</v>
      </c>
      <c r="O133" s="4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1" t="s">
        <v>122</v>
      </c>
      <c r="AT133" s="21" t="s">
        <v>125</v>
      </c>
      <c r="AU133" s="21" t="s">
        <v>81</v>
      </c>
      <c r="AY133" s="21" t="s">
        <v>123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79</v>
      </c>
      <c r="BK133" s="229">
        <f>ROUND(I133*H133,2)</f>
        <v>0</v>
      </c>
      <c r="BL133" s="21" t="s">
        <v>122</v>
      </c>
      <c r="BM133" s="21" t="s">
        <v>259</v>
      </c>
    </row>
    <row r="134" spans="2:51" s="11" customFormat="1" ht="13.5">
      <c r="B134" s="234"/>
      <c r="C134" s="235"/>
      <c r="D134" s="236" t="s">
        <v>180</v>
      </c>
      <c r="E134" s="235"/>
      <c r="F134" s="238" t="s">
        <v>260</v>
      </c>
      <c r="G134" s="235"/>
      <c r="H134" s="239">
        <v>2891.2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180</v>
      </c>
      <c r="AU134" s="245" t="s">
        <v>81</v>
      </c>
      <c r="AV134" s="11" t="s">
        <v>81</v>
      </c>
      <c r="AW134" s="11" t="s">
        <v>6</v>
      </c>
      <c r="AX134" s="11" t="s">
        <v>79</v>
      </c>
      <c r="AY134" s="245" t="s">
        <v>123</v>
      </c>
    </row>
    <row r="135" spans="2:65" s="1" customFormat="1" ht="16.5" customHeight="1">
      <c r="B135" s="43"/>
      <c r="C135" s="218" t="s">
        <v>261</v>
      </c>
      <c r="D135" s="218" t="s">
        <v>125</v>
      </c>
      <c r="E135" s="219" t="s">
        <v>262</v>
      </c>
      <c r="F135" s="220" t="s">
        <v>263</v>
      </c>
      <c r="G135" s="221" t="s">
        <v>227</v>
      </c>
      <c r="H135" s="222">
        <v>99</v>
      </c>
      <c r="I135" s="223"/>
      <c r="J135" s="224">
        <f>ROUND(I135*H135,2)</f>
        <v>0</v>
      </c>
      <c r="K135" s="220" t="s">
        <v>178</v>
      </c>
      <c r="L135" s="69"/>
      <c r="M135" s="225" t="s">
        <v>21</v>
      </c>
      <c r="N135" s="226" t="s">
        <v>42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122</v>
      </c>
      <c r="AT135" s="21" t="s">
        <v>125</v>
      </c>
      <c r="AU135" s="21" t="s">
        <v>81</v>
      </c>
      <c r="AY135" s="21" t="s">
        <v>123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79</v>
      </c>
      <c r="BK135" s="229">
        <f>ROUND(I135*H135,2)</f>
        <v>0</v>
      </c>
      <c r="BL135" s="21" t="s">
        <v>122</v>
      </c>
      <c r="BM135" s="21" t="s">
        <v>264</v>
      </c>
    </row>
    <row r="136" spans="2:51" s="11" customFormat="1" ht="13.5">
      <c r="B136" s="234"/>
      <c r="C136" s="235"/>
      <c r="D136" s="236" t="s">
        <v>180</v>
      </c>
      <c r="E136" s="237" t="s">
        <v>21</v>
      </c>
      <c r="F136" s="238" t="s">
        <v>265</v>
      </c>
      <c r="G136" s="235"/>
      <c r="H136" s="239">
        <v>99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180</v>
      </c>
      <c r="AU136" s="245" t="s">
        <v>81</v>
      </c>
      <c r="AV136" s="11" t="s">
        <v>81</v>
      </c>
      <c r="AW136" s="11" t="s">
        <v>35</v>
      </c>
      <c r="AX136" s="11" t="s">
        <v>79</v>
      </c>
      <c r="AY136" s="245" t="s">
        <v>123</v>
      </c>
    </row>
    <row r="137" spans="2:65" s="1" customFormat="1" ht="16.5" customHeight="1">
      <c r="B137" s="43"/>
      <c r="C137" s="246" t="s">
        <v>266</v>
      </c>
      <c r="D137" s="246" t="s">
        <v>267</v>
      </c>
      <c r="E137" s="247" t="s">
        <v>268</v>
      </c>
      <c r="F137" s="248" t="s">
        <v>269</v>
      </c>
      <c r="G137" s="249" t="s">
        <v>258</v>
      </c>
      <c r="H137" s="250">
        <v>198</v>
      </c>
      <c r="I137" s="251"/>
      <c r="J137" s="252">
        <f>ROUND(I137*H137,2)</f>
        <v>0</v>
      </c>
      <c r="K137" s="248" t="s">
        <v>178</v>
      </c>
      <c r="L137" s="253"/>
      <c r="M137" s="254" t="s">
        <v>21</v>
      </c>
      <c r="N137" s="255" t="s">
        <v>42</v>
      </c>
      <c r="O137" s="44"/>
      <c r="P137" s="227">
        <f>O137*H137</f>
        <v>0</v>
      </c>
      <c r="Q137" s="227">
        <v>1</v>
      </c>
      <c r="R137" s="227">
        <f>Q137*H137</f>
        <v>198</v>
      </c>
      <c r="S137" s="227">
        <v>0</v>
      </c>
      <c r="T137" s="228">
        <f>S137*H137</f>
        <v>0</v>
      </c>
      <c r="AR137" s="21" t="s">
        <v>152</v>
      </c>
      <c r="AT137" s="21" t="s">
        <v>267</v>
      </c>
      <c r="AU137" s="21" t="s">
        <v>81</v>
      </c>
      <c r="AY137" s="21" t="s">
        <v>123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79</v>
      </c>
      <c r="BK137" s="229">
        <f>ROUND(I137*H137,2)</f>
        <v>0</v>
      </c>
      <c r="BL137" s="21" t="s">
        <v>122</v>
      </c>
      <c r="BM137" s="21" t="s">
        <v>270</v>
      </c>
    </row>
    <row r="138" spans="2:51" s="11" customFormat="1" ht="13.5">
      <c r="B138" s="234"/>
      <c r="C138" s="235"/>
      <c r="D138" s="236" t="s">
        <v>180</v>
      </c>
      <c r="E138" s="235"/>
      <c r="F138" s="238" t="s">
        <v>271</v>
      </c>
      <c r="G138" s="235"/>
      <c r="H138" s="239">
        <v>198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180</v>
      </c>
      <c r="AU138" s="245" t="s">
        <v>81</v>
      </c>
      <c r="AV138" s="11" t="s">
        <v>81</v>
      </c>
      <c r="AW138" s="11" t="s">
        <v>6</v>
      </c>
      <c r="AX138" s="11" t="s">
        <v>79</v>
      </c>
      <c r="AY138" s="245" t="s">
        <v>123</v>
      </c>
    </row>
    <row r="139" spans="2:65" s="1" customFormat="1" ht="25.5" customHeight="1">
      <c r="B139" s="43"/>
      <c r="C139" s="218" t="s">
        <v>272</v>
      </c>
      <c r="D139" s="218" t="s">
        <v>125</v>
      </c>
      <c r="E139" s="219" t="s">
        <v>273</v>
      </c>
      <c r="F139" s="220" t="s">
        <v>274</v>
      </c>
      <c r="G139" s="221" t="s">
        <v>177</v>
      </c>
      <c r="H139" s="222">
        <v>1108</v>
      </c>
      <c r="I139" s="223"/>
      <c r="J139" s="224">
        <f>ROUND(I139*H139,2)</f>
        <v>0</v>
      </c>
      <c r="K139" s="220" t="s">
        <v>178</v>
      </c>
      <c r="L139" s="69"/>
      <c r="M139" s="225" t="s">
        <v>21</v>
      </c>
      <c r="N139" s="226" t="s">
        <v>42</v>
      </c>
      <c r="O139" s="4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1" t="s">
        <v>122</v>
      </c>
      <c r="AT139" s="21" t="s">
        <v>125</v>
      </c>
      <c r="AU139" s="21" t="s">
        <v>81</v>
      </c>
      <c r="AY139" s="21" t="s">
        <v>123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1" t="s">
        <v>79</v>
      </c>
      <c r="BK139" s="229">
        <f>ROUND(I139*H139,2)</f>
        <v>0</v>
      </c>
      <c r="BL139" s="21" t="s">
        <v>122</v>
      </c>
      <c r="BM139" s="21" t="s">
        <v>275</v>
      </c>
    </row>
    <row r="140" spans="2:51" s="11" customFormat="1" ht="13.5">
      <c r="B140" s="234"/>
      <c r="C140" s="235"/>
      <c r="D140" s="236" t="s">
        <v>180</v>
      </c>
      <c r="E140" s="237" t="s">
        <v>21</v>
      </c>
      <c r="F140" s="238" t="s">
        <v>276</v>
      </c>
      <c r="G140" s="235"/>
      <c r="H140" s="239">
        <v>1108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180</v>
      </c>
      <c r="AU140" s="245" t="s">
        <v>81</v>
      </c>
      <c r="AV140" s="11" t="s">
        <v>81</v>
      </c>
      <c r="AW140" s="11" t="s">
        <v>35</v>
      </c>
      <c r="AX140" s="11" t="s">
        <v>71</v>
      </c>
      <c r="AY140" s="245" t="s">
        <v>123</v>
      </c>
    </row>
    <row r="141" spans="2:65" s="1" customFormat="1" ht="16.5" customHeight="1">
      <c r="B141" s="43"/>
      <c r="C141" s="246" t="s">
        <v>9</v>
      </c>
      <c r="D141" s="246" t="s">
        <v>267</v>
      </c>
      <c r="E141" s="247" t="s">
        <v>277</v>
      </c>
      <c r="F141" s="248" t="s">
        <v>278</v>
      </c>
      <c r="G141" s="249" t="s">
        <v>279</v>
      </c>
      <c r="H141" s="250">
        <v>16.62</v>
      </c>
      <c r="I141" s="251"/>
      <c r="J141" s="252">
        <f>ROUND(I141*H141,2)</f>
        <v>0</v>
      </c>
      <c r="K141" s="248" t="s">
        <v>178</v>
      </c>
      <c r="L141" s="253"/>
      <c r="M141" s="254" t="s">
        <v>21</v>
      </c>
      <c r="N141" s="255" t="s">
        <v>42</v>
      </c>
      <c r="O141" s="44"/>
      <c r="P141" s="227">
        <f>O141*H141</f>
        <v>0</v>
      </c>
      <c r="Q141" s="227">
        <v>0.001</v>
      </c>
      <c r="R141" s="227">
        <f>Q141*H141</f>
        <v>0.016620000000000003</v>
      </c>
      <c r="S141" s="227">
        <v>0</v>
      </c>
      <c r="T141" s="228">
        <f>S141*H141</f>
        <v>0</v>
      </c>
      <c r="AR141" s="21" t="s">
        <v>152</v>
      </c>
      <c r="AT141" s="21" t="s">
        <v>267</v>
      </c>
      <c r="AU141" s="21" t="s">
        <v>81</v>
      </c>
      <c r="AY141" s="21" t="s">
        <v>123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79</v>
      </c>
      <c r="BK141" s="229">
        <f>ROUND(I141*H141,2)</f>
        <v>0</v>
      </c>
      <c r="BL141" s="21" t="s">
        <v>122</v>
      </c>
      <c r="BM141" s="21" t="s">
        <v>280</v>
      </c>
    </row>
    <row r="142" spans="2:51" s="11" customFormat="1" ht="13.5">
      <c r="B142" s="234"/>
      <c r="C142" s="235"/>
      <c r="D142" s="236" t="s">
        <v>180</v>
      </c>
      <c r="E142" s="235"/>
      <c r="F142" s="238" t="s">
        <v>281</v>
      </c>
      <c r="G142" s="235"/>
      <c r="H142" s="239">
        <v>16.62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180</v>
      </c>
      <c r="AU142" s="245" t="s">
        <v>81</v>
      </c>
      <c r="AV142" s="11" t="s">
        <v>81</v>
      </c>
      <c r="AW142" s="11" t="s">
        <v>6</v>
      </c>
      <c r="AX142" s="11" t="s">
        <v>79</v>
      </c>
      <c r="AY142" s="245" t="s">
        <v>123</v>
      </c>
    </row>
    <row r="143" spans="2:65" s="1" customFormat="1" ht="16.5" customHeight="1">
      <c r="B143" s="43"/>
      <c r="C143" s="218" t="s">
        <v>282</v>
      </c>
      <c r="D143" s="218" t="s">
        <v>125</v>
      </c>
      <c r="E143" s="219" t="s">
        <v>283</v>
      </c>
      <c r="F143" s="220" t="s">
        <v>284</v>
      </c>
      <c r="G143" s="221" t="s">
        <v>177</v>
      </c>
      <c r="H143" s="222">
        <v>165</v>
      </c>
      <c r="I143" s="223"/>
      <c r="J143" s="224">
        <f>ROUND(I143*H143,2)</f>
        <v>0</v>
      </c>
      <c r="K143" s="220" t="s">
        <v>21</v>
      </c>
      <c r="L143" s="69"/>
      <c r="M143" s="225" t="s">
        <v>21</v>
      </c>
      <c r="N143" s="226" t="s">
        <v>42</v>
      </c>
      <c r="O143" s="44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1" t="s">
        <v>122</v>
      </c>
      <c r="AT143" s="21" t="s">
        <v>125</v>
      </c>
      <c r="AU143" s="21" t="s">
        <v>81</v>
      </c>
      <c r="AY143" s="21" t="s">
        <v>123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79</v>
      </c>
      <c r="BK143" s="229">
        <f>ROUND(I143*H143,2)</f>
        <v>0</v>
      </c>
      <c r="BL143" s="21" t="s">
        <v>122</v>
      </c>
      <c r="BM143" s="21" t="s">
        <v>285</v>
      </c>
    </row>
    <row r="144" spans="2:51" s="11" customFormat="1" ht="13.5">
      <c r="B144" s="234"/>
      <c r="C144" s="235"/>
      <c r="D144" s="236" t="s">
        <v>180</v>
      </c>
      <c r="E144" s="237" t="s">
        <v>21</v>
      </c>
      <c r="F144" s="238" t="s">
        <v>286</v>
      </c>
      <c r="G144" s="235"/>
      <c r="H144" s="239">
        <v>165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180</v>
      </c>
      <c r="AU144" s="245" t="s">
        <v>81</v>
      </c>
      <c r="AV144" s="11" t="s">
        <v>81</v>
      </c>
      <c r="AW144" s="11" t="s">
        <v>35</v>
      </c>
      <c r="AX144" s="11" t="s">
        <v>79</v>
      </c>
      <c r="AY144" s="245" t="s">
        <v>123</v>
      </c>
    </row>
    <row r="145" spans="2:65" s="1" customFormat="1" ht="16.5" customHeight="1">
      <c r="B145" s="43"/>
      <c r="C145" s="218" t="s">
        <v>287</v>
      </c>
      <c r="D145" s="218" t="s">
        <v>125</v>
      </c>
      <c r="E145" s="219" t="s">
        <v>288</v>
      </c>
      <c r="F145" s="220" t="s">
        <v>289</v>
      </c>
      <c r="G145" s="221" t="s">
        <v>177</v>
      </c>
      <c r="H145" s="222">
        <v>1273</v>
      </c>
      <c r="I145" s="223"/>
      <c r="J145" s="224">
        <f>ROUND(I145*H145,2)</f>
        <v>0</v>
      </c>
      <c r="K145" s="220" t="s">
        <v>178</v>
      </c>
      <c r="L145" s="69"/>
      <c r="M145" s="225" t="s">
        <v>21</v>
      </c>
      <c r="N145" s="226" t="s">
        <v>42</v>
      </c>
      <c r="O145" s="44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1" t="s">
        <v>122</v>
      </c>
      <c r="AT145" s="21" t="s">
        <v>125</v>
      </c>
      <c r="AU145" s="21" t="s">
        <v>81</v>
      </c>
      <c r="AY145" s="21" t="s">
        <v>123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1" t="s">
        <v>79</v>
      </c>
      <c r="BK145" s="229">
        <f>ROUND(I145*H145,2)</f>
        <v>0</v>
      </c>
      <c r="BL145" s="21" t="s">
        <v>122</v>
      </c>
      <c r="BM145" s="21" t="s">
        <v>290</v>
      </c>
    </row>
    <row r="146" spans="2:51" s="11" customFormat="1" ht="13.5">
      <c r="B146" s="234"/>
      <c r="C146" s="235"/>
      <c r="D146" s="236" t="s">
        <v>180</v>
      </c>
      <c r="E146" s="237" t="s">
        <v>21</v>
      </c>
      <c r="F146" s="238" t="s">
        <v>276</v>
      </c>
      <c r="G146" s="235"/>
      <c r="H146" s="239">
        <v>1108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180</v>
      </c>
      <c r="AU146" s="245" t="s">
        <v>81</v>
      </c>
      <c r="AV146" s="11" t="s">
        <v>81</v>
      </c>
      <c r="AW146" s="11" t="s">
        <v>35</v>
      </c>
      <c r="AX146" s="11" t="s">
        <v>71</v>
      </c>
      <c r="AY146" s="245" t="s">
        <v>123</v>
      </c>
    </row>
    <row r="147" spans="2:51" s="11" customFormat="1" ht="13.5">
      <c r="B147" s="234"/>
      <c r="C147" s="235"/>
      <c r="D147" s="236" t="s">
        <v>180</v>
      </c>
      <c r="E147" s="237" t="s">
        <v>21</v>
      </c>
      <c r="F147" s="238" t="s">
        <v>286</v>
      </c>
      <c r="G147" s="235"/>
      <c r="H147" s="239">
        <v>165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180</v>
      </c>
      <c r="AU147" s="245" t="s">
        <v>81</v>
      </c>
      <c r="AV147" s="11" t="s">
        <v>81</v>
      </c>
      <c r="AW147" s="11" t="s">
        <v>35</v>
      </c>
      <c r="AX147" s="11" t="s">
        <v>71</v>
      </c>
      <c r="AY147" s="245" t="s">
        <v>123</v>
      </c>
    </row>
    <row r="148" spans="2:65" s="1" customFormat="1" ht="16.5" customHeight="1">
      <c r="B148" s="43"/>
      <c r="C148" s="218" t="s">
        <v>291</v>
      </c>
      <c r="D148" s="218" t="s">
        <v>125</v>
      </c>
      <c r="E148" s="219" t="s">
        <v>292</v>
      </c>
      <c r="F148" s="220" t="s">
        <v>293</v>
      </c>
      <c r="G148" s="221" t="s">
        <v>177</v>
      </c>
      <c r="H148" s="222">
        <v>6974.5</v>
      </c>
      <c r="I148" s="223"/>
      <c r="J148" s="224">
        <f>ROUND(I148*H148,2)</f>
        <v>0</v>
      </c>
      <c r="K148" s="220" t="s">
        <v>178</v>
      </c>
      <c r="L148" s="69"/>
      <c r="M148" s="225" t="s">
        <v>21</v>
      </c>
      <c r="N148" s="226" t="s">
        <v>42</v>
      </c>
      <c r="O148" s="44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1" t="s">
        <v>122</v>
      </c>
      <c r="AT148" s="21" t="s">
        <v>125</v>
      </c>
      <c r="AU148" s="21" t="s">
        <v>81</v>
      </c>
      <c r="AY148" s="21" t="s">
        <v>123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79</v>
      </c>
      <c r="BK148" s="229">
        <f>ROUND(I148*H148,2)</f>
        <v>0</v>
      </c>
      <c r="BL148" s="21" t="s">
        <v>122</v>
      </c>
      <c r="BM148" s="21" t="s">
        <v>294</v>
      </c>
    </row>
    <row r="149" spans="2:51" s="11" customFormat="1" ht="13.5">
      <c r="B149" s="234"/>
      <c r="C149" s="235"/>
      <c r="D149" s="236" t="s">
        <v>180</v>
      </c>
      <c r="E149" s="237" t="s">
        <v>21</v>
      </c>
      <c r="F149" s="238" t="s">
        <v>199</v>
      </c>
      <c r="G149" s="235"/>
      <c r="H149" s="239">
        <v>340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180</v>
      </c>
      <c r="AU149" s="245" t="s">
        <v>81</v>
      </c>
      <c r="AV149" s="11" t="s">
        <v>81</v>
      </c>
      <c r="AW149" s="11" t="s">
        <v>35</v>
      </c>
      <c r="AX149" s="11" t="s">
        <v>71</v>
      </c>
      <c r="AY149" s="245" t="s">
        <v>123</v>
      </c>
    </row>
    <row r="150" spans="2:51" s="11" customFormat="1" ht="13.5">
      <c r="B150" s="234"/>
      <c r="C150" s="235"/>
      <c r="D150" s="236" t="s">
        <v>180</v>
      </c>
      <c r="E150" s="237" t="s">
        <v>21</v>
      </c>
      <c r="F150" s="238" t="s">
        <v>295</v>
      </c>
      <c r="G150" s="235"/>
      <c r="H150" s="239">
        <v>2972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180</v>
      </c>
      <c r="AU150" s="245" t="s">
        <v>81</v>
      </c>
      <c r="AV150" s="11" t="s">
        <v>81</v>
      </c>
      <c r="AW150" s="11" t="s">
        <v>35</v>
      </c>
      <c r="AX150" s="11" t="s">
        <v>71</v>
      </c>
      <c r="AY150" s="245" t="s">
        <v>123</v>
      </c>
    </row>
    <row r="151" spans="2:51" s="11" customFormat="1" ht="13.5">
      <c r="B151" s="234"/>
      <c r="C151" s="235"/>
      <c r="D151" s="236" t="s">
        <v>180</v>
      </c>
      <c r="E151" s="237" t="s">
        <v>21</v>
      </c>
      <c r="F151" s="238" t="s">
        <v>194</v>
      </c>
      <c r="G151" s="235"/>
      <c r="H151" s="239">
        <v>57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180</v>
      </c>
      <c r="AU151" s="245" t="s">
        <v>81</v>
      </c>
      <c r="AV151" s="11" t="s">
        <v>81</v>
      </c>
      <c r="AW151" s="11" t="s">
        <v>35</v>
      </c>
      <c r="AX151" s="11" t="s">
        <v>71</v>
      </c>
      <c r="AY151" s="245" t="s">
        <v>123</v>
      </c>
    </row>
    <row r="152" spans="2:51" s="11" customFormat="1" ht="13.5">
      <c r="B152" s="234"/>
      <c r="C152" s="235"/>
      <c r="D152" s="236" t="s">
        <v>180</v>
      </c>
      <c r="E152" s="237" t="s">
        <v>21</v>
      </c>
      <c r="F152" s="238" t="s">
        <v>296</v>
      </c>
      <c r="G152" s="235"/>
      <c r="H152" s="239">
        <v>1272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180</v>
      </c>
      <c r="AU152" s="245" t="s">
        <v>81</v>
      </c>
      <c r="AV152" s="11" t="s">
        <v>81</v>
      </c>
      <c r="AW152" s="11" t="s">
        <v>35</v>
      </c>
      <c r="AX152" s="11" t="s">
        <v>71</v>
      </c>
      <c r="AY152" s="245" t="s">
        <v>123</v>
      </c>
    </row>
    <row r="153" spans="2:51" s="11" customFormat="1" ht="13.5">
      <c r="B153" s="234"/>
      <c r="C153" s="235"/>
      <c r="D153" s="236" t="s">
        <v>180</v>
      </c>
      <c r="E153" s="237" t="s">
        <v>21</v>
      </c>
      <c r="F153" s="238" t="s">
        <v>297</v>
      </c>
      <c r="G153" s="235"/>
      <c r="H153" s="239">
        <v>238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180</v>
      </c>
      <c r="AU153" s="245" t="s">
        <v>81</v>
      </c>
      <c r="AV153" s="11" t="s">
        <v>81</v>
      </c>
      <c r="AW153" s="11" t="s">
        <v>35</v>
      </c>
      <c r="AX153" s="11" t="s">
        <v>71</v>
      </c>
      <c r="AY153" s="245" t="s">
        <v>123</v>
      </c>
    </row>
    <row r="154" spans="2:51" s="11" customFormat="1" ht="13.5">
      <c r="B154" s="234"/>
      <c r="C154" s="235"/>
      <c r="D154" s="236" t="s">
        <v>180</v>
      </c>
      <c r="E154" s="237" t="s">
        <v>21</v>
      </c>
      <c r="F154" s="238" t="s">
        <v>298</v>
      </c>
      <c r="G154" s="235"/>
      <c r="H154" s="239">
        <v>72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180</v>
      </c>
      <c r="AU154" s="245" t="s">
        <v>81</v>
      </c>
      <c r="AV154" s="11" t="s">
        <v>81</v>
      </c>
      <c r="AW154" s="11" t="s">
        <v>35</v>
      </c>
      <c r="AX154" s="11" t="s">
        <v>71</v>
      </c>
      <c r="AY154" s="245" t="s">
        <v>123</v>
      </c>
    </row>
    <row r="155" spans="2:51" s="11" customFormat="1" ht="13.5">
      <c r="B155" s="234"/>
      <c r="C155" s="235"/>
      <c r="D155" s="236" t="s">
        <v>180</v>
      </c>
      <c r="E155" s="237" t="s">
        <v>21</v>
      </c>
      <c r="F155" s="238" t="s">
        <v>299</v>
      </c>
      <c r="G155" s="235"/>
      <c r="H155" s="239">
        <v>7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180</v>
      </c>
      <c r="AU155" s="245" t="s">
        <v>81</v>
      </c>
      <c r="AV155" s="11" t="s">
        <v>81</v>
      </c>
      <c r="AW155" s="11" t="s">
        <v>35</v>
      </c>
      <c r="AX155" s="11" t="s">
        <v>71</v>
      </c>
      <c r="AY155" s="245" t="s">
        <v>123</v>
      </c>
    </row>
    <row r="156" spans="2:51" s="11" customFormat="1" ht="13.5">
      <c r="B156" s="234"/>
      <c r="C156" s="235"/>
      <c r="D156" s="236" t="s">
        <v>180</v>
      </c>
      <c r="E156" s="237" t="s">
        <v>21</v>
      </c>
      <c r="F156" s="238" t="s">
        <v>300</v>
      </c>
      <c r="G156" s="235"/>
      <c r="H156" s="239">
        <v>1836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180</v>
      </c>
      <c r="AU156" s="245" t="s">
        <v>81</v>
      </c>
      <c r="AV156" s="11" t="s">
        <v>81</v>
      </c>
      <c r="AW156" s="11" t="s">
        <v>35</v>
      </c>
      <c r="AX156" s="11" t="s">
        <v>71</v>
      </c>
      <c r="AY156" s="245" t="s">
        <v>123</v>
      </c>
    </row>
    <row r="157" spans="2:51" s="11" customFormat="1" ht="13.5">
      <c r="B157" s="234"/>
      <c r="C157" s="235"/>
      <c r="D157" s="236" t="s">
        <v>180</v>
      </c>
      <c r="E157" s="237" t="s">
        <v>21</v>
      </c>
      <c r="F157" s="238" t="s">
        <v>301</v>
      </c>
      <c r="G157" s="235"/>
      <c r="H157" s="239">
        <v>46.5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180</v>
      </c>
      <c r="AU157" s="245" t="s">
        <v>81</v>
      </c>
      <c r="AV157" s="11" t="s">
        <v>81</v>
      </c>
      <c r="AW157" s="11" t="s">
        <v>35</v>
      </c>
      <c r="AX157" s="11" t="s">
        <v>71</v>
      </c>
      <c r="AY157" s="245" t="s">
        <v>123</v>
      </c>
    </row>
    <row r="158" spans="2:51" s="11" customFormat="1" ht="13.5">
      <c r="B158" s="234"/>
      <c r="C158" s="235"/>
      <c r="D158" s="236" t="s">
        <v>180</v>
      </c>
      <c r="E158" s="237" t="s">
        <v>21</v>
      </c>
      <c r="F158" s="238" t="s">
        <v>302</v>
      </c>
      <c r="G158" s="235"/>
      <c r="H158" s="239">
        <v>115.5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180</v>
      </c>
      <c r="AU158" s="245" t="s">
        <v>81</v>
      </c>
      <c r="AV158" s="11" t="s">
        <v>81</v>
      </c>
      <c r="AW158" s="11" t="s">
        <v>35</v>
      </c>
      <c r="AX158" s="11" t="s">
        <v>71</v>
      </c>
      <c r="AY158" s="245" t="s">
        <v>123</v>
      </c>
    </row>
    <row r="159" spans="2:51" s="11" customFormat="1" ht="13.5">
      <c r="B159" s="234"/>
      <c r="C159" s="235"/>
      <c r="D159" s="236" t="s">
        <v>180</v>
      </c>
      <c r="E159" s="237" t="s">
        <v>21</v>
      </c>
      <c r="F159" s="238" t="s">
        <v>303</v>
      </c>
      <c r="G159" s="235"/>
      <c r="H159" s="239">
        <v>18.5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180</v>
      </c>
      <c r="AU159" s="245" t="s">
        <v>81</v>
      </c>
      <c r="AV159" s="11" t="s">
        <v>81</v>
      </c>
      <c r="AW159" s="11" t="s">
        <v>35</v>
      </c>
      <c r="AX159" s="11" t="s">
        <v>71</v>
      </c>
      <c r="AY159" s="245" t="s">
        <v>123</v>
      </c>
    </row>
    <row r="160" spans="2:65" s="1" customFormat="1" ht="16.5" customHeight="1">
      <c r="B160" s="43"/>
      <c r="C160" s="218" t="s">
        <v>304</v>
      </c>
      <c r="D160" s="218" t="s">
        <v>125</v>
      </c>
      <c r="E160" s="219" t="s">
        <v>305</v>
      </c>
      <c r="F160" s="220" t="s">
        <v>306</v>
      </c>
      <c r="G160" s="221" t="s">
        <v>177</v>
      </c>
      <c r="H160" s="222">
        <v>1108</v>
      </c>
      <c r="I160" s="223"/>
      <c r="J160" s="224">
        <f>ROUND(I160*H160,2)</f>
        <v>0</v>
      </c>
      <c r="K160" s="220" t="s">
        <v>178</v>
      </c>
      <c r="L160" s="69"/>
      <c r="M160" s="225" t="s">
        <v>21</v>
      </c>
      <c r="N160" s="226" t="s">
        <v>42</v>
      </c>
      <c r="O160" s="44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1" t="s">
        <v>122</v>
      </c>
      <c r="AT160" s="21" t="s">
        <v>125</v>
      </c>
      <c r="AU160" s="21" t="s">
        <v>81</v>
      </c>
      <c r="AY160" s="21" t="s">
        <v>123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79</v>
      </c>
      <c r="BK160" s="229">
        <f>ROUND(I160*H160,2)</f>
        <v>0</v>
      </c>
      <c r="BL160" s="21" t="s">
        <v>122</v>
      </c>
      <c r="BM160" s="21" t="s">
        <v>307</v>
      </c>
    </row>
    <row r="161" spans="2:51" s="11" customFormat="1" ht="13.5">
      <c r="B161" s="234"/>
      <c r="C161" s="235"/>
      <c r="D161" s="236" t="s">
        <v>180</v>
      </c>
      <c r="E161" s="237" t="s">
        <v>21</v>
      </c>
      <c r="F161" s="238" t="s">
        <v>276</v>
      </c>
      <c r="G161" s="235"/>
      <c r="H161" s="239">
        <v>1108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180</v>
      </c>
      <c r="AU161" s="245" t="s">
        <v>81</v>
      </c>
      <c r="AV161" s="11" t="s">
        <v>81</v>
      </c>
      <c r="AW161" s="11" t="s">
        <v>35</v>
      </c>
      <c r="AX161" s="11" t="s">
        <v>71</v>
      </c>
      <c r="AY161" s="245" t="s">
        <v>123</v>
      </c>
    </row>
    <row r="162" spans="2:65" s="1" customFormat="1" ht="16.5" customHeight="1">
      <c r="B162" s="43"/>
      <c r="C162" s="246" t="s">
        <v>308</v>
      </c>
      <c r="D162" s="246" t="s">
        <v>267</v>
      </c>
      <c r="E162" s="247" t="s">
        <v>309</v>
      </c>
      <c r="F162" s="248" t="s">
        <v>310</v>
      </c>
      <c r="G162" s="249" t="s">
        <v>227</v>
      </c>
      <c r="H162" s="250">
        <v>110.8</v>
      </c>
      <c r="I162" s="251"/>
      <c r="J162" s="252">
        <f>ROUND(I162*H162,2)</f>
        <v>0</v>
      </c>
      <c r="K162" s="248" t="s">
        <v>178</v>
      </c>
      <c r="L162" s="253"/>
      <c r="M162" s="254" t="s">
        <v>21</v>
      </c>
      <c r="N162" s="255" t="s">
        <v>42</v>
      </c>
      <c r="O162" s="44"/>
      <c r="P162" s="227">
        <f>O162*H162</f>
        <v>0</v>
      </c>
      <c r="Q162" s="227">
        <v>0.22</v>
      </c>
      <c r="R162" s="227">
        <f>Q162*H162</f>
        <v>24.376</v>
      </c>
      <c r="S162" s="227">
        <v>0</v>
      </c>
      <c r="T162" s="228">
        <f>S162*H162</f>
        <v>0</v>
      </c>
      <c r="AR162" s="21" t="s">
        <v>152</v>
      </c>
      <c r="AT162" s="21" t="s">
        <v>267</v>
      </c>
      <c r="AU162" s="21" t="s">
        <v>81</v>
      </c>
      <c r="AY162" s="21" t="s">
        <v>123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79</v>
      </c>
      <c r="BK162" s="229">
        <f>ROUND(I162*H162,2)</f>
        <v>0</v>
      </c>
      <c r="BL162" s="21" t="s">
        <v>122</v>
      </c>
      <c r="BM162" s="21" t="s">
        <v>311</v>
      </c>
    </row>
    <row r="163" spans="2:51" s="11" customFormat="1" ht="13.5">
      <c r="B163" s="234"/>
      <c r="C163" s="235"/>
      <c r="D163" s="236" t="s">
        <v>180</v>
      </c>
      <c r="E163" s="235"/>
      <c r="F163" s="238" t="s">
        <v>312</v>
      </c>
      <c r="G163" s="235"/>
      <c r="H163" s="239">
        <v>110.8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180</v>
      </c>
      <c r="AU163" s="245" t="s">
        <v>81</v>
      </c>
      <c r="AV163" s="11" t="s">
        <v>81</v>
      </c>
      <c r="AW163" s="11" t="s">
        <v>6</v>
      </c>
      <c r="AX163" s="11" t="s">
        <v>79</v>
      </c>
      <c r="AY163" s="245" t="s">
        <v>123</v>
      </c>
    </row>
    <row r="164" spans="2:63" s="10" customFormat="1" ht="29.85" customHeight="1">
      <c r="B164" s="202"/>
      <c r="C164" s="203"/>
      <c r="D164" s="204" t="s">
        <v>70</v>
      </c>
      <c r="E164" s="216" t="s">
        <v>81</v>
      </c>
      <c r="F164" s="216" t="s">
        <v>313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SUM(P165:P171)</f>
        <v>0</v>
      </c>
      <c r="Q164" s="210"/>
      <c r="R164" s="211">
        <f>SUM(R165:R171)</f>
        <v>0.7128599999999999</v>
      </c>
      <c r="S164" s="210"/>
      <c r="T164" s="212">
        <f>SUM(T165:T171)</f>
        <v>0</v>
      </c>
      <c r="AR164" s="213" t="s">
        <v>79</v>
      </c>
      <c r="AT164" s="214" t="s">
        <v>70</v>
      </c>
      <c r="AU164" s="214" t="s">
        <v>79</v>
      </c>
      <c r="AY164" s="213" t="s">
        <v>123</v>
      </c>
      <c r="BK164" s="215">
        <f>SUM(BK165:BK171)</f>
        <v>0</v>
      </c>
    </row>
    <row r="165" spans="2:65" s="1" customFormat="1" ht="25.5" customHeight="1">
      <c r="B165" s="43"/>
      <c r="C165" s="218" t="s">
        <v>314</v>
      </c>
      <c r="D165" s="218" t="s">
        <v>125</v>
      </c>
      <c r="E165" s="219" t="s">
        <v>315</v>
      </c>
      <c r="F165" s="220" t="s">
        <v>316</v>
      </c>
      <c r="G165" s="221" t="s">
        <v>227</v>
      </c>
      <c r="H165" s="222">
        <v>98.1</v>
      </c>
      <c r="I165" s="223"/>
      <c r="J165" s="224">
        <f>ROUND(I165*H165,2)</f>
        <v>0</v>
      </c>
      <c r="K165" s="220" t="s">
        <v>178</v>
      </c>
      <c r="L165" s="69"/>
      <c r="M165" s="225" t="s">
        <v>21</v>
      </c>
      <c r="N165" s="226" t="s">
        <v>42</v>
      </c>
      <c r="O165" s="4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1" t="s">
        <v>122</v>
      </c>
      <c r="AT165" s="21" t="s">
        <v>125</v>
      </c>
      <c r="AU165" s="21" t="s">
        <v>81</v>
      </c>
      <c r="AY165" s="21" t="s">
        <v>123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79</v>
      </c>
      <c r="BK165" s="229">
        <f>ROUND(I165*H165,2)</f>
        <v>0</v>
      </c>
      <c r="BL165" s="21" t="s">
        <v>122</v>
      </c>
      <c r="BM165" s="21" t="s">
        <v>317</v>
      </c>
    </row>
    <row r="166" spans="2:51" s="11" customFormat="1" ht="13.5">
      <c r="B166" s="234"/>
      <c r="C166" s="235"/>
      <c r="D166" s="236" t="s">
        <v>180</v>
      </c>
      <c r="E166" s="237" t="s">
        <v>21</v>
      </c>
      <c r="F166" s="238" t="s">
        <v>318</v>
      </c>
      <c r="G166" s="235"/>
      <c r="H166" s="239">
        <v>98.1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180</v>
      </c>
      <c r="AU166" s="245" t="s">
        <v>81</v>
      </c>
      <c r="AV166" s="11" t="s">
        <v>81</v>
      </c>
      <c r="AW166" s="11" t="s">
        <v>35</v>
      </c>
      <c r="AX166" s="11" t="s">
        <v>79</v>
      </c>
      <c r="AY166" s="245" t="s">
        <v>123</v>
      </c>
    </row>
    <row r="167" spans="2:65" s="1" customFormat="1" ht="25.5" customHeight="1">
      <c r="B167" s="43"/>
      <c r="C167" s="218" t="s">
        <v>319</v>
      </c>
      <c r="D167" s="218" t="s">
        <v>125</v>
      </c>
      <c r="E167" s="219" t="s">
        <v>320</v>
      </c>
      <c r="F167" s="220" t="s">
        <v>321</v>
      </c>
      <c r="G167" s="221" t="s">
        <v>177</v>
      </c>
      <c r="H167" s="222">
        <v>784.8</v>
      </c>
      <c r="I167" s="223"/>
      <c r="J167" s="224">
        <f>ROUND(I167*H167,2)</f>
        <v>0</v>
      </c>
      <c r="K167" s="220" t="s">
        <v>178</v>
      </c>
      <c r="L167" s="69"/>
      <c r="M167" s="225" t="s">
        <v>21</v>
      </c>
      <c r="N167" s="226" t="s">
        <v>42</v>
      </c>
      <c r="O167" s="44"/>
      <c r="P167" s="227">
        <f>O167*H167</f>
        <v>0</v>
      </c>
      <c r="Q167" s="227">
        <v>0.00017</v>
      </c>
      <c r="R167" s="227">
        <f>Q167*H167</f>
        <v>0.133416</v>
      </c>
      <c r="S167" s="227">
        <v>0</v>
      </c>
      <c r="T167" s="228">
        <f>S167*H167</f>
        <v>0</v>
      </c>
      <c r="AR167" s="21" t="s">
        <v>122</v>
      </c>
      <c r="AT167" s="21" t="s">
        <v>125</v>
      </c>
      <c r="AU167" s="21" t="s">
        <v>81</v>
      </c>
      <c r="AY167" s="21" t="s">
        <v>123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79</v>
      </c>
      <c r="BK167" s="229">
        <f>ROUND(I167*H167,2)</f>
        <v>0</v>
      </c>
      <c r="BL167" s="21" t="s">
        <v>122</v>
      </c>
      <c r="BM167" s="21" t="s">
        <v>322</v>
      </c>
    </row>
    <row r="168" spans="2:51" s="11" customFormat="1" ht="13.5">
      <c r="B168" s="234"/>
      <c r="C168" s="235"/>
      <c r="D168" s="236" t="s">
        <v>180</v>
      </c>
      <c r="E168" s="237" t="s">
        <v>21</v>
      </c>
      <c r="F168" s="238" t="s">
        <v>323</v>
      </c>
      <c r="G168" s="235"/>
      <c r="H168" s="239">
        <v>784.8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180</v>
      </c>
      <c r="AU168" s="245" t="s">
        <v>81</v>
      </c>
      <c r="AV168" s="11" t="s">
        <v>81</v>
      </c>
      <c r="AW168" s="11" t="s">
        <v>35</v>
      </c>
      <c r="AX168" s="11" t="s">
        <v>79</v>
      </c>
      <c r="AY168" s="245" t="s">
        <v>123</v>
      </c>
    </row>
    <row r="169" spans="2:65" s="1" customFormat="1" ht="16.5" customHeight="1">
      <c r="B169" s="43"/>
      <c r="C169" s="246" t="s">
        <v>324</v>
      </c>
      <c r="D169" s="246" t="s">
        <v>267</v>
      </c>
      <c r="E169" s="247" t="s">
        <v>325</v>
      </c>
      <c r="F169" s="248" t="s">
        <v>326</v>
      </c>
      <c r="G169" s="249" t="s">
        <v>177</v>
      </c>
      <c r="H169" s="250">
        <v>863.28</v>
      </c>
      <c r="I169" s="251"/>
      <c r="J169" s="252">
        <f>ROUND(I169*H169,2)</f>
        <v>0</v>
      </c>
      <c r="K169" s="248" t="s">
        <v>178</v>
      </c>
      <c r="L169" s="253"/>
      <c r="M169" s="254" t="s">
        <v>21</v>
      </c>
      <c r="N169" s="255" t="s">
        <v>42</v>
      </c>
      <c r="O169" s="44"/>
      <c r="P169" s="227">
        <f>O169*H169</f>
        <v>0</v>
      </c>
      <c r="Q169" s="227">
        <v>0.0003</v>
      </c>
      <c r="R169" s="227">
        <f>Q169*H169</f>
        <v>0.258984</v>
      </c>
      <c r="S169" s="227">
        <v>0</v>
      </c>
      <c r="T169" s="228">
        <f>S169*H169</f>
        <v>0</v>
      </c>
      <c r="AR169" s="21" t="s">
        <v>152</v>
      </c>
      <c r="AT169" s="21" t="s">
        <v>267</v>
      </c>
      <c r="AU169" s="21" t="s">
        <v>81</v>
      </c>
      <c r="AY169" s="21" t="s">
        <v>123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1" t="s">
        <v>79</v>
      </c>
      <c r="BK169" s="229">
        <f>ROUND(I169*H169,2)</f>
        <v>0</v>
      </c>
      <c r="BL169" s="21" t="s">
        <v>122</v>
      </c>
      <c r="BM169" s="21" t="s">
        <v>327</v>
      </c>
    </row>
    <row r="170" spans="2:51" s="11" customFormat="1" ht="13.5">
      <c r="B170" s="234"/>
      <c r="C170" s="235"/>
      <c r="D170" s="236" t="s">
        <v>180</v>
      </c>
      <c r="E170" s="235"/>
      <c r="F170" s="238" t="s">
        <v>328</v>
      </c>
      <c r="G170" s="235"/>
      <c r="H170" s="239">
        <v>863.28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180</v>
      </c>
      <c r="AU170" s="245" t="s">
        <v>81</v>
      </c>
      <c r="AV170" s="11" t="s">
        <v>81</v>
      </c>
      <c r="AW170" s="11" t="s">
        <v>6</v>
      </c>
      <c r="AX170" s="11" t="s">
        <v>79</v>
      </c>
      <c r="AY170" s="245" t="s">
        <v>123</v>
      </c>
    </row>
    <row r="171" spans="2:65" s="1" customFormat="1" ht="16.5" customHeight="1">
      <c r="B171" s="43"/>
      <c r="C171" s="218" t="s">
        <v>329</v>
      </c>
      <c r="D171" s="218" t="s">
        <v>125</v>
      </c>
      <c r="E171" s="219" t="s">
        <v>330</v>
      </c>
      <c r="F171" s="220" t="s">
        <v>331</v>
      </c>
      <c r="G171" s="221" t="s">
        <v>216</v>
      </c>
      <c r="H171" s="222">
        <v>654</v>
      </c>
      <c r="I171" s="223"/>
      <c r="J171" s="224">
        <f>ROUND(I171*H171,2)</f>
        <v>0</v>
      </c>
      <c r="K171" s="220" t="s">
        <v>178</v>
      </c>
      <c r="L171" s="69"/>
      <c r="M171" s="225" t="s">
        <v>21</v>
      </c>
      <c r="N171" s="226" t="s">
        <v>42</v>
      </c>
      <c r="O171" s="44"/>
      <c r="P171" s="227">
        <f>O171*H171</f>
        <v>0</v>
      </c>
      <c r="Q171" s="227">
        <v>0.00049</v>
      </c>
      <c r="R171" s="227">
        <f>Q171*H171</f>
        <v>0.32045999999999997</v>
      </c>
      <c r="S171" s="227">
        <v>0</v>
      </c>
      <c r="T171" s="228">
        <f>S171*H171</f>
        <v>0</v>
      </c>
      <c r="AR171" s="21" t="s">
        <v>122</v>
      </c>
      <c r="AT171" s="21" t="s">
        <v>125</v>
      </c>
      <c r="AU171" s="21" t="s">
        <v>81</v>
      </c>
      <c r="AY171" s="21" t="s">
        <v>123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79</v>
      </c>
      <c r="BK171" s="229">
        <f>ROUND(I171*H171,2)</f>
        <v>0</v>
      </c>
      <c r="BL171" s="21" t="s">
        <v>122</v>
      </c>
      <c r="BM171" s="21" t="s">
        <v>332</v>
      </c>
    </row>
    <row r="172" spans="2:63" s="10" customFormat="1" ht="29.85" customHeight="1">
      <c r="B172" s="202"/>
      <c r="C172" s="203"/>
      <c r="D172" s="204" t="s">
        <v>70</v>
      </c>
      <c r="E172" s="216" t="s">
        <v>122</v>
      </c>
      <c r="F172" s="216" t="s">
        <v>333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SUM(P173:P174)</f>
        <v>0</v>
      </c>
      <c r="Q172" s="210"/>
      <c r="R172" s="211">
        <f>SUM(R173:R174)</f>
        <v>0</v>
      </c>
      <c r="S172" s="210"/>
      <c r="T172" s="212">
        <f>SUM(T173:T174)</f>
        <v>0</v>
      </c>
      <c r="AR172" s="213" t="s">
        <v>79</v>
      </c>
      <c r="AT172" s="214" t="s">
        <v>70</v>
      </c>
      <c r="AU172" s="214" t="s">
        <v>79</v>
      </c>
      <c r="AY172" s="213" t="s">
        <v>123</v>
      </c>
      <c r="BK172" s="215">
        <f>SUM(BK173:BK174)</f>
        <v>0</v>
      </c>
    </row>
    <row r="173" spans="2:65" s="1" customFormat="1" ht="16.5" customHeight="1">
      <c r="B173" s="43"/>
      <c r="C173" s="218" t="s">
        <v>334</v>
      </c>
      <c r="D173" s="218" t="s">
        <v>125</v>
      </c>
      <c r="E173" s="219" t="s">
        <v>335</v>
      </c>
      <c r="F173" s="220" t="s">
        <v>336</v>
      </c>
      <c r="G173" s="221" t="s">
        <v>227</v>
      </c>
      <c r="H173" s="222">
        <v>9</v>
      </c>
      <c r="I173" s="223"/>
      <c r="J173" s="224">
        <f>ROUND(I173*H173,2)</f>
        <v>0</v>
      </c>
      <c r="K173" s="220" t="s">
        <v>178</v>
      </c>
      <c r="L173" s="69"/>
      <c r="M173" s="225" t="s">
        <v>21</v>
      </c>
      <c r="N173" s="226" t="s">
        <v>42</v>
      </c>
      <c r="O173" s="44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1" t="s">
        <v>122</v>
      </c>
      <c r="AT173" s="21" t="s">
        <v>125</v>
      </c>
      <c r="AU173" s="21" t="s">
        <v>81</v>
      </c>
      <c r="AY173" s="21" t="s">
        <v>123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1" t="s">
        <v>79</v>
      </c>
      <c r="BK173" s="229">
        <f>ROUND(I173*H173,2)</f>
        <v>0</v>
      </c>
      <c r="BL173" s="21" t="s">
        <v>122</v>
      </c>
      <c r="BM173" s="21" t="s">
        <v>337</v>
      </c>
    </row>
    <row r="174" spans="2:51" s="11" customFormat="1" ht="13.5">
      <c r="B174" s="234"/>
      <c r="C174" s="235"/>
      <c r="D174" s="236" t="s">
        <v>180</v>
      </c>
      <c r="E174" s="237" t="s">
        <v>21</v>
      </c>
      <c r="F174" s="238" t="s">
        <v>338</v>
      </c>
      <c r="G174" s="235"/>
      <c r="H174" s="239">
        <v>9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180</v>
      </c>
      <c r="AU174" s="245" t="s">
        <v>81</v>
      </c>
      <c r="AV174" s="11" t="s">
        <v>81</v>
      </c>
      <c r="AW174" s="11" t="s">
        <v>35</v>
      </c>
      <c r="AX174" s="11" t="s">
        <v>79</v>
      </c>
      <c r="AY174" s="245" t="s">
        <v>123</v>
      </c>
    </row>
    <row r="175" spans="2:63" s="10" customFormat="1" ht="29.85" customHeight="1">
      <c r="B175" s="202"/>
      <c r="C175" s="203"/>
      <c r="D175" s="204" t="s">
        <v>70</v>
      </c>
      <c r="E175" s="216" t="s">
        <v>140</v>
      </c>
      <c r="F175" s="216" t="s">
        <v>339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SUM(P176:P269)</f>
        <v>0</v>
      </c>
      <c r="Q175" s="210"/>
      <c r="R175" s="211">
        <f>SUM(R176:R269)</f>
        <v>3801.5460300000004</v>
      </c>
      <c r="S175" s="210"/>
      <c r="T175" s="212">
        <f>SUM(T176:T269)</f>
        <v>0</v>
      </c>
      <c r="AR175" s="213" t="s">
        <v>79</v>
      </c>
      <c r="AT175" s="214" t="s">
        <v>70</v>
      </c>
      <c r="AU175" s="214" t="s">
        <v>79</v>
      </c>
      <c r="AY175" s="213" t="s">
        <v>123</v>
      </c>
      <c r="BK175" s="215">
        <f>SUM(BK176:BK269)</f>
        <v>0</v>
      </c>
    </row>
    <row r="176" spans="2:65" s="1" customFormat="1" ht="16.5" customHeight="1">
      <c r="B176" s="43"/>
      <c r="C176" s="218" t="s">
        <v>340</v>
      </c>
      <c r="D176" s="218" t="s">
        <v>125</v>
      </c>
      <c r="E176" s="219" t="s">
        <v>341</v>
      </c>
      <c r="F176" s="220" t="s">
        <v>342</v>
      </c>
      <c r="G176" s="221" t="s">
        <v>177</v>
      </c>
      <c r="H176" s="222">
        <v>4958</v>
      </c>
      <c r="I176" s="223"/>
      <c r="J176" s="224">
        <f>ROUND(I176*H176,2)</f>
        <v>0</v>
      </c>
      <c r="K176" s="220" t="s">
        <v>178</v>
      </c>
      <c r="L176" s="69"/>
      <c r="M176" s="225" t="s">
        <v>21</v>
      </c>
      <c r="N176" s="226" t="s">
        <v>42</v>
      </c>
      <c r="O176" s="44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1" t="s">
        <v>122</v>
      </c>
      <c r="AT176" s="21" t="s">
        <v>125</v>
      </c>
      <c r="AU176" s="21" t="s">
        <v>81</v>
      </c>
      <c r="AY176" s="21" t="s">
        <v>123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1" t="s">
        <v>79</v>
      </c>
      <c r="BK176" s="229">
        <f>ROUND(I176*H176,2)</f>
        <v>0</v>
      </c>
      <c r="BL176" s="21" t="s">
        <v>122</v>
      </c>
      <c r="BM176" s="21" t="s">
        <v>343</v>
      </c>
    </row>
    <row r="177" spans="2:51" s="11" customFormat="1" ht="13.5">
      <c r="B177" s="234"/>
      <c r="C177" s="235"/>
      <c r="D177" s="236" t="s">
        <v>180</v>
      </c>
      <c r="E177" s="237" t="s">
        <v>21</v>
      </c>
      <c r="F177" s="238" t="s">
        <v>199</v>
      </c>
      <c r="G177" s="235"/>
      <c r="H177" s="239">
        <v>340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180</v>
      </c>
      <c r="AU177" s="245" t="s">
        <v>81</v>
      </c>
      <c r="AV177" s="11" t="s">
        <v>81</v>
      </c>
      <c r="AW177" s="11" t="s">
        <v>35</v>
      </c>
      <c r="AX177" s="11" t="s">
        <v>71</v>
      </c>
      <c r="AY177" s="245" t="s">
        <v>123</v>
      </c>
    </row>
    <row r="178" spans="2:51" s="11" customFormat="1" ht="13.5">
      <c r="B178" s="234"/>
      <c r="C178" s="235"/>
      <c r="D178" s="236" t="s">
        <v>180</v>
      </c>
      <c r="E178" s="237" t="s">
        <v>21</v>
      </c>
      <c r="F178" s="238" t="s">
        <v>295</v>
      </c>
      <c r="G178" s="235"/>
      <c r="H178" s="239">
        <v>2972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180</v>
      </c>
      <c r="AU178" s="245" t="s">
        <v>81</v>
      </c>
      <c r="AV178" s="11" t="s">
        <v>81</v>
      </c>
      <c r="AW178" s="11" t="s">
        <v>35</v>
      </c>
      <c r="AX178" s="11" t="s">
        <v>71</v>
      </c>
      <c r="AY178" s="245" t="s">
        <v>123</v>
      </c>
    </row>
    <row r="179" spans="2:51" s="11" customFormat="1" ht="13.5">
      <c r="B179" s="234"/>
      <c r="C179" s="235"/>
      <c r="D179" s="236" t="s">
        <v>180</v>
      </c>
      <c r="E179" s="237" t="s">
        <v>21</v>
      </c>
      <c r="F179" s="238" t="s">
        <v>194</v>
      </c>
      <c r="G179" s="235"/>
      <c r="H179" s="239">
        <v>57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180</v>
      </c>
      <c r="AU179" s="245" t="s">
        <v>81</v>
      </c>
      <c r="AV179" s="11" t="s">
        <v>81</v>
      </c>
      <c r="AW179" s="11" t="s">
        <v>35</v>
      </c>
      <c r="AX179" s="11" t="s">
        <v>71</v>
      </c>
      <c r="AY179" s="245" t="s">
        <v>123</v>
      </c>
    </row>
    <row r="180" spans="2:51" s="11" customFormat="1" ht="13.5">
      <c r="B180" s="234"/>
      <c r="C180" s="235"/>
      <c r="D180" s="236" t="s">
        <v>180</v>
      </c>
      <c r="E180" s="237" t="s">
        <v>21</v>
      </c>
      <c r="F180" s="238" t="s">
        <v>296</v>
      </c>
      <c r="G180" s="235"/>
      <c r="H180" s="239">
        <v>1272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180</v>
      </c>
      <c r="AU180" s="245" t="s">
        <v>81</v>
      </c>
      <c r="AV180" s="11" t="s">
        <v>81</v>
      </c>
      <c r="AW180" s="11" t="s">
        <v>35</v>
      </c>
      <c r="AX180" s="11" t="s">
        <v>71</v>
      </c>
      <c r="AY180" s="245" t="s">
        <v>123</v>
      </c>
    </row>
    <row r="181" spans="2:51" s="11" customFormat="1" ht="13.5">
      <c r="B181" s="234"/>
      <c r="C181" s="235"/>
      <c r="D181" s="236" t="s">
        <v>180</v>
      </c>
      <c r="E181" s="237" t="s">
        <v>21</v>
      </c>
      <c r="F181" s="238" t="s">
        <v>297</v>
      </c>
      <c r="G181" s="235"/>
      <c r="H181" s="239">
        <v>238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180</v>
      </c>
      <c r="AU181" s="245" t="s">
        <v>81</v>
      </c>
      <c r="AV181" s="11" t="s">
        <v>81</v>
      </c>
      <c r="AW181" s="11" t="s">
        <v>35</v>
      </c>
      <c r="AX181" s="11" t="s">
        <v>71</v>
      </c>
      <c r="AY181" s="245" t="s">
        <v>123</v>
      </c>
    </row>
    <row r="182" spans="2:51" s="11" customFormat="1" ht="13.5">
      <c r="B182" s="234"/>
      <c r="C182" s="235"/>
      <c r="D182" s="236" t="s">
        <v>180</v>
      </c>
      <c r="E182" s="237" t="s">
        <v>21</v>
      </c>
      <c r="F182" s="238" t="s">
        <v>298</v>
      </c>
      <c r="G182" s="235"/>
      <c r="H182" s="239">
        <v>72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180</v>
      </c>
      <c r="AU182" s="245" t="s">
        <v>81</v>
      </c>
      <c r="AV182" s="11" t="s">
        <v>81</v>
      </c>
      <c r="AW182" s="11" t="s">
        <v>35</v>
      </c>
      <c r="AX182" s="11" t="s">
        <v>71</v>
      </c>
      <c r="AY182" s="245" t="s">
        <v>123</v>
      </c>
    </row>
    <row r="183" spans="2:51" s="11" customFormat="1" ht="13.5">
      <c r="B183" s="234"/>
      <c r="C183" s="235"/>
      <c r="D183" s="236" t="s">
        <v>180</v>
      </c>
      <c r="E183" s="237" t="s">
        <v>21</v>
      </c>
      <c r="F183" s="238" t="s">
        <v>299</v>
      </c>
      <c r="G183" s="235"/>
      <c r="H183" s="239">
        <v>7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180</v>
      </c>
      <c r="AU183" s="245" t="s">
        <v>81</v>
      </c>
      <c r="AV183" s="11" t="s">
        <v>81</v>
      </c>
      <c r="AW183" s="11" t="s">
        <v>35</v>
      </c>
      <c r="AX183" s="11" t="s">
        <v>71</v>
      </c>
      <c r="AY183" s="245" t="s">
        <v>123</v>
      </c>
    </row>
    <row r="184" spans="2:65" s="1" customFormat="1" ht="16.5" customHeight="1">
      <c r="B184" s="43"/>
      <c r="C184" s="218" t="s">
        <v>344</v>
      </c>
      <c r="D184" s="218" t="s">
        <v>125</v>
      </c>
      <c r="E184" s="219" t="s">
        <v>345</v>
      </c>
      <c r="F184" s="220" t="s">
        <v>346</v>
      </c>
      <c r="G184" s="221" t="s">
        <v>177</v>
      </c>
      <c r="H184" s="222">
        <v>18.5</v>
      </c>
      <c r="I184" s="223"/>
      <c r="J184" s="224">
        <f>ROUND(I184*H184,2)</f>
        <v>0</v>
      </c>
      <c r="K184" s="220" t="s">
        <v>21</v>
      </c>
      <c r="L184" s="69"/>
      <c r="M184" s="225" t="s">
        <v>21</v>
      </c>
      <c r="N184" s="226" t="s">
        <v>42</v>
      </c>
      <c r="O184" s="44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21" t="s">
        <v>122</v>
      </c>
      <c r="AT184" s="21" t="s">
        <v>125</v>
      </c>
      <c r="AU184" s="21" t="s">
        <v>81</v>
      </c>
      <c r="AY184" s="21" t="s">
        <v>123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1" t="s">
        <v>79</v>
      </c>
      <c r="BK184" s="229">
        <f>ROUND(I184*H184,2)</f>
        <v>0</v>
      </c>
      <c r="BL184" s="21" t="s">
        <v>122</v>
      </c>
      <c r="BM184" s="21" t="s">
        <v>347</v>
      </c>
    </row>
    <row r="185" spans="2:51" s="11" customFormat="1" ht="13.5">
      <c r="B185" s="234"/>
      <c r="C185" s="235"/>
      <c r="D185" s="236" t="s">
        <v>180</v>
      </c>
      <c r="E185" s="237" t="s">
        <v>21</v>
      </c>
      <c r="F185" s="238" t="s">
        <v>303</v>
      </c>
      <c r="G185" s="235"/>
      <c r="H185" s="239">
        <v>18.5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180</v>
      </c>
      <c r="AU185" s="245" t="s">
        <v>81</v>
      </c>
      <c r="AV185" s="11" t="s">
        <v>81</v>
      </c>
      <c r="AW185" s="11" t="s">
        <v>35</v>
      </c>
      <c r="AX185" s="11" t="s">
        <v>79</v>
      </c>
      <c r="AY185" s="245" t="s">
        <v>123</v>
      </c>
    </row>
    <row r="186" spans="2:65" s="1" customFormat="1" ht="25.5" customHeight="1">
      <c r="B186" s="43"/>
      <c r="C186" s="218" t="s">
        <v>348</v>
      </c>
      <c r="D186" s="218" t="s">
        <v>125</v>
      </c>
      <c r="E186" s="219" t="s">
        <v>349</v>
      </c>
      <c r="F186" s="220" t="s">
        <v>350</v>
      </c>
      <c r="G186" s="221" t="s">
        <v>177</v>
      </c>
      <c r="H186" s="222">
        <v>4958</v>
      </c>
      <c r="I186" s="223"/>
      <c r="J186" s="224">
        <f>ROUND(I186*H186,2)</f>
        <v>0</v>
      </c>
      <c r="K186" s="220" t="s">
        <v>178</v>
      </c>
      <c r="L186" s="69"/>
      <c r="M186" s="225" t="s">
        <v>21</v>
      </c>
      <c r="N186" s="226" t="s">
        <v>42</v>
      </c>
      <c r="O186" s="44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1" t="s">
        <v>122</v>
      </c>
      <c r="AT186" s="21" t="s">
        <v>125</v>
      </c>
      <c r="AU186" s="21" t="s">
        <v>81</v>
      </c>
      <c r="AY186" s="21" t="s">
        <v>123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1" t="s">
        <v>79</v>
      </c>
      <c r="BK186" s="229">
        <f>ROUND(I186*H186,2)</f>
        <v>0</v>
      </c>
      <c r="BL186" s="21" t="s">
        <v>122</v>
      </c>
      <c r="BM186" s="21" t="s">
        <v>351</v>
      </c>
    </row>
    <row r="187" spans="2:51" s="11" customFormat="1" ht="13.5">
      <c r="B187" s="234"/>
      <c r="C187" s="235"/>
      <c r="D187" s="236" t="s">
        <v>180</v>
      </c>
      <c r="E187" s="237" t="s">
        <v>21</v>
      </c>
      <c r="F187" s="238" t="s">
        <v>199</v>
      </c>
      <c r="G187" s="235"/>
      <c r="H187" s="239">
        <v>340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180</v>
      </c>
      <c r="AU187" s="245" t="s">
        <v>81</v>
      </c>
      <c r="AV187" s="11" t="s">
        <v>81</v>
      </c>
      <c r="AW187" s="11" t="s">
        <v>35</v>
      </c>
      <c r="AX187" s="11" t="s">
        <v>71</v>
      </c>
      <c r="AY187" s="245" t="s">
        <v>123</v>
      </c>
    </row>
    <row r="188" spans="2:51" s="11" customFormat="1" ht="13.5">
      <c r="B188" s="234"/>
      <c r="C188" s="235"/>
      <c r="D188" s="236" t="s">
        <v>180</v>
      </c>
      <c r="E188" s="237" t="s">
        <v>21</v>
      </c>
      <c r="F188" s="238" t="s">
        <v>295</v>
      </c>
      <c r="G188" s="235"/>
      <c r="H188" s="239">
        <v>2972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180</v>
      </c>
      <c r="AU188" s="245" t="s">
        <v>81</v>
      </c>
      <c r="AV188" s="11" t="s">
        <v>81</v>
      </c>
      <c r="AW188" s="11" t="s">
        <v>35</v>
      </c>
      <c r="AX188" s="11" t="s">
        <v>71</v>
      </c>
      <c r="AY188" s="245" t="s">
        <v>123</v>
      </c>
    </row>
    <row r="189" spans="2:51" s="11" customFormat="1" ht="13.5">
      <c r="B189" s="234"/>
      <c r="C189" s="235"/>
      <c r="D189" s="236" t="s">
        <v>180</v>
      </c>
      <c r="E189" s="237" t="s">
        <v>21</v>
      </c>
      <c r="F189" s="238" t="s">
        <v>194</v>
      </c>
      <c r="G189" s="235"/>
      <c r="H189" s="239">
        <v>57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180</v>
      </c>
      <c r="AU189" s="245" t="s">
        <v>81</v>
      </c>
      <c r="AV189" s="11" t="s">
        <v>81</v>
      </c>
      <c r="AW189" s="11" t="s">
        <v>35</v>
      </c>
      <c r="AX189" s="11" t="s">
        <v>71</v>
      </c>
      <c r="AY189" s="245" t="s">
        <v>123</v>
      </c>
    </row>
    <row r="190" spans="2:51" s="11" customFormat="1" ht="13.5">
      <c r="B190" s="234"/>
      <c r="C190" s="235"/>
      <c r="D190" s="236" t="s">
        <v>180</v>
      </c>
      <c r="E190" s="237" t="s">
        <v>21</v>
      </c>
      <c r="F190" s="238" t="s">
        <v>296</v>
      </c>
      <c r="G190" s="235"/>
      <c r="H190" s="239">
        <v>1272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180</v>
      </c>
      <c r="AU190" s="245" t="s">
        <v>81</v>
      </c>
      <c r="AV190" s="11" t="s">
        <v>81</v>
      </c>
      <c r="AW190" s="11" t="s">
        <v>35</v>
      </c>
      <c r="AX190" s="11" t="s">
        <v>71</v>
      </c>
      <c r="AY190" s="245" t="s">
        <v>123</v>
      </c>
    </row>
    <row r="191" spans="2:51" s="11" customFormat="1" ht="13.5">
      <c r="B191" s="234"/>
      <c r="C191" s="235"/>
      <c r="D191" s="236" t="s">
        <v>180</v>
      </c>
      <c r="E191" s="237" t="s">
        <v>21</v>
      </c>
      <c r="F191" s="238" t="s">
        <v>297</v>
      </c>
      <c r="G191" s="235"/>
      <c r="H191" s="239">
        <v>238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180</v>
      </c>
      <c r="AU191" s="245" t="s">
        <v>81</v>
      </c>
      <c r="AV191" s="11" t="s">
        <v>81</v>
      </c>
      <c r="AW191" s="11" t="s">
        <v>35</v>
      </c>
      <c r="AX191" s="11" t="s">
        <v>71</v>
      </c>
      <c r="AY191" s="245" t="s">
        <v>123</v>
      </c>
    </row>
    <row r="192" spans="2:51" s="11" customFormat="1" ht="13.5">
      <c r="B192" s="234"/>
      <c r="C192" s="235"/>
      <c r="D192" s="236" t="s">
        <v>180</v>
      </c>
      <c r="E192" s="237" t="s">
        <v>21</v>
      </c>
      <c r="F192" s="238" t="s">
        <v>298</v>
      </c>
      <c r="G192" s="235"/>
      <c r="H192" s="239">
        <v>72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180</v>
      </c>
      <c r="AU192" s="245" t="s">
        <v>81</v>
      </c>
      <c r="AV192" s="11" t="s">
        <v>81</v>
      </c>
      <c r="AW192" s="11" t="s">
        <v>35</v>
      </c>
      <c r="AX192" s="11" t="s">
        <v>71</v>
      </c>
      <c r="AY192" s="245" t="s">
        <v>123</v>
      </c>
    </row>
    <row r="193" spans="2:51" s="11" customFormat="1" ht="13.5">
      <c r="B193" s="234"/>
      <c r="C193" s="235"/>
      <c r="D193" s="236" t="s">
        <v>180</v>
      </c>
      <c r="E193" s="237" t="s">
        <v>21</v>
      </c>
      <c r="F193" s="238" t="s">
        <v>299</v>
      </c>
      <c r="G193" s="235"/>
      <c r="H193" s="239">
        <v>7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180</v>
      </c>
      <c r="AU193" s="245" t="s">
        <v>81</v>
      </c>
      <c r="AV193" s="11" t="s">
        <v>81</v>
      </c>
      <c r="AW193" s="11" t="s">
        <v>35</v>
      </c>
      <c r="AX193" s="11" t="s">
        <v>71</v>
      </c>
      <c r="AY193" s="245" t="s">
        <v>123</v>
      </c>
    </row>
    <row r="194" spans="2:65" s="1" customFormat="1" ht="16.5" customHeight="1">
      <c r="B194" s="43"/>
      <c r="C194" s="218" t="s">
        <v>352</v>
      </c>
      <c r="D194" s="218" t="s">
        <v>125</v>
      </c>
      <c r="E194" s="219" t="s">
        <v>353</v>
      </c>
      <c r="F194" s="220" t="s">
        <v>354</v>
      </c>
      <c r="G194" s="221" t="s">
        <v>177</v>
      </c>
      <c r="H194" s="222">
        <v>7</v>
      </c>
      <c r="I194" s="223"/>
      <c r="J194" s="224">
        <f>ROUND(I194*H194,2)</f>
        <v>0</v>
      </c>
      <c r="K194" s="220" t="s">
        <v>178</v>
      </c>
      <c r="L194" s="69"/>
      <c r="M194" s="225" t="s">
        <v>21</v>
      </c>
      <c r="N194" s="226" t="s">
        <v>42</v>
      </c>
      <c r="O194" s="44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AR194" s="21" t="s">
        <v>122</v>
      </c>
      <c r="AT194" s="21" t="s">
        <v>125</v>
      </c>
      <c r="AU194" s="21" t="s">
        <v>81</v>
      </c>
      <c r="AY194" s="21" t="s">
        <v>123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1" t="s">
        <v>79</v>
      </c>
      <c r="BK194" s="229">
        <f>ROUND(I194*H194,2)</f>
        <v>0</v>
      </c>
      <c r="BL194" s="21" t="s">
        <v>122</v>
      </c>
      <c r="BM194" s="21" t="s">
        <v>355</v>
      </c>
    </row>
    <row r="195" spans="2:51" s="11" customFormat="1" ht="13.5">
      <c r="B195" s="234"/>
      <c r="C195" s="235"/>
      <c r="D195" s="236" t="s">
        <v>180</v>
      </c>
      <c r="E195" s="237" t="s">
        <v>21</v>
      </c>
      <c r="F195" s="238" t="s">
        <v>356</v>
      </c>
      <c r="G195" s="235"/>
      <c r="H195" s="239">
        <v>7</v>
      </c>
      <c r="I195" s="240"/>
      <c r="J195" s="235"/>
      <c r="K195" s="235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180</v>
      </c>
      <c r="AU195" s="245" t="s">
        <v>81</v>
      </c>
      <c r="AV195" s="11" t="s">
        <v>81</v>
      </c>
      <c r="AW195" s="11" t="s">
        <v>35</v>
      </c>
      <c r="AX195" s="11" t="s">
        <v>79</v>
      </c>
      <c r="AY195" s="245" t="s">
        <v>123</v>
      </c>
    </row>
    <row r="196" spans="2:65" s="1" customFormat="1" ht="16.5" customHeight="1">
      <c r="B196" s="43"/>
      <c r="C196" s="218" t="s">
        <v>357</v>
      </c>
      <c r="D196" s="218" t="s">
        <v>125</v>
      </c>
      <c r="E196" s="219" t="s">
        <v>358</v>
      </c>
      <c r="F196" s="220" t="s">
        <v>359</v>
      </c>
      <c r="G196" s="221" t="s">
        <v>177</v>
      </c>
      <c r="H196" s="222">
        <v>6544</v>
      </c>
      <c r="I196" s="223"/>
      <c r="J196" s="224">
        <f>ROUND(I196*H196,2)</f>
        <v>0</v>
      </c>
      <c r="K196" s="220" t="s">
        <v>178</v>
      </c>
      <c r="L196" s="69"/>
      <c r="M196" s="225" t="s">
        <v>21</v>
      </c>
      <c r="N196" s="226" t="s">
        <v>42</v>
      </c>
      <c r="O196" s="44"/>
      <c r="P196" s="227">
        <f>O196*H196</f>
        <v>0</v>
      </c>
      <c r="Q196" s="227">
        <v>0.378</v>
      </c>
      <c r="R196" s="227">
        <f>Q196*H196</f>
        <v>2473.632</v>
      </c>
      <c r="S196" s="227">
        <v>0</v>
      </c>
      <c r="T196" s="228">
        <f>S196*H196</f>
        <v>0</v>
      </c>
      <c r="AR196" s="21" t="s">
        <v>122</v>
      </c>
      <c r="AT196" s="21" t="s">
        <v>125</v>
      </c>
      <c r="AU196" s="21" t="s">
        <v>81</v>
      </c>
      <c r="AY196" s="21" t="s">
        <v>123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1" t="s">
        <v>79</v>
      </c>
      <c r="BK196" s="229">
        <f>ROUND(I196*H196,2)</f>
        <v>0</v>
      </c>
      <c r="BL196" s="21" t="s">
        <v>122</v>
      </c>
      <c r="BM196" s="21" t="s">
        <v>360</v>
      </c>
    </row>
    <row r="197" spans="2:51" s="11" customFormat="1" ht="13.5">
      <c r="B197" s="234"/>
      <c r="C197" s="235"/>
      <c r="D197" s="236" t="s">
        <v>180</v>
      </c>
      <c r="E197" s="237" t="s">
        <v>21</v>
      </c>
      <c r="F197" s="238" t="s">
        <v>361</v>
      </c>
      <c r="G197" s="235"/>
      <c r="H197" s="239">
        <v>2972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180</v>
      </c>
      <c r="AU197" s="245" t="s">
        <v>81</v>
      </c>
      <c r="AV197" s="11" t="s">
        <v>81</v>
      </c>
      <c r="AW197" s="11" t="s">
        <v>35</v>
      </c>
      <c r="AX197" s="11" t="s">
        <v>71</v>
      </c>
      <c r="AY197" s="245" t="s">
        <v>123</v>
      </c>
    </row>
    <row r="198" spans="2:51" s="11" customFormat="1" ht="13.5">
      <c r="B198" s="234"/>
      <c r="C198" s="235"/>
      <c r="D198" s="236" t="s">
        <v>180</v>
      </c>
      <c r="E198" s="237" t="s">
        <v>21</v>
      </c>
      <c r="F198" s="238" t="s">
        <v>362</v>
      </c>
      <c r="G198" s="235"/>
      <c r="H198" s="239">
        <v>57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180</v>
      </c>
      <c r="AU198" s="245" t="s">
        <v>81</v>
      </c>
      <c r="AV198" s="11" t="s">
        <v>81</v>
      </c>
      <c r="AW198" s="11" t="s">
        <v>35</v>
      </c>
      <c r="AX198" s="11" t="s">
        <v>71</v>
      </c>
      <c r="AY198" s="245" t="s">
        <v>123</v>
      </c>
    </row>
    <row r="199" spans="2:51" s="11" customFormat="1" ht="13.5">
      <c r="B199" s="234"/>
      <c r="C199" s="235"/>
      <c r="D199" s="236" t="s">
        <v>180</v>
      </c>
      <c r="E199" s="237" t="s">
        <v>21</v>
      </c>
      <c r="F199" s="238" t="s">
        <v>363</v>
      </c>
      <c r="G199" s="235"/>
      <c r="H199" s="239">
        <v>1272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180</v>
      </c>
      <c r="AU199" s="245" t="s">
        <v>81</v>
      </c>
      <c r="AV199" s="11" t="s">
        <v>81</v>
      </c>
      <c r="AW199" s="11" t="s">
        <v>35</v>
      </c>
      <c r="AX199" s="11" t="s">
        <v>71</v>
      </c>
      <c r="AY199" s="245" t="s">
        <v>123</v>
      </c>
    </row>
    <row r="200" spans="2:51" s="11" customFormat="1" ht="13.5">
      <c r="B200" s="234"/>
      <c r="C200" s="235"/>
      <c r="D200" s="236" t="s">
        <v>180</v>
      </c>
      <c r="E200" s="237" t="s">
        <v>21</v>
      </c>
      <c r="F200" s="238" t="s">
        <v>364</v>
      </c>
      <c r="G200" s="235"/>
      <c r="H200" s="239">
        <v>238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180</v>
      </c>
      <c r="AU200" s="245" t="s">
        <v>81</v>
      </c>
      <c r="AV200" s="11" t="s">
        <v>81</v>
      </c>
      <c r="AW200" s="11" t="s">
        <v>35</v>
      </c>
      <c r="AX200" s="11" t="s">
        <v>71</v>
      </c>
      <c r="AY200" s="245" t="s">
        <v>123</v>
      </c>
    </row>
    <row r="201" spans="2:51" s="11" customFormat="1" ht="13.5">
      <c r="B201" s="234"/>
      <c r="C201" s="235"/>
      <c r="D201" s="236" t="s">
        <v>180</v>
      </c>
      <c r="E201" s="237" t="s">
        <v>21</v>
      </c>
      <c r="F201" s="238" t="s">
        <v>365</v>
      </c>
      <c r="G201" s="235"/>
      <c r="H201" s="239">
        <v>7</v>
      </c>
      <c r="I201" s="240"/>
      <c r="J201" s="235"/>
      <c r="K201" s="235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180</v>
      </c>
      <c r="AU201" s="245" t="s">
        <v>81</v>
      </c>
      <c r="AV201" s="11" t="s">
        <v>81</v>
      </c>
      <c r="AW201" s="11" t="s">
        <v>35</v>
      </c>
      <c r="AX201" s="11" t="s">
        <v>71</v>
      </c>
      <c r="AY201" s="245" t="s">
        <v>123</v>
      </c>
    </row>
    <row r="202" spans="2:51" s="11" customFormat="1" ht="13.5">
      <c r="B202" s="234"/>
      <c r="C202" s="235"/>
      <c r="D202" s="236" t="s">
        <v>180</v>
      </c>
      <c r="E202" s="237" t="s">
        <v>21</v>
      </c>
      <c r="F202" s="238" t="s">
        <v>366</v>
      </c>
      <c r="G202" s="235"/>
      <c r="H202" s="239">
        <v>1836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180</v>
      </c>
      <c r="AU202" s="245" t="s">
        <v>81</v>
      </c>
      <c r="AV202" s="11" t="s">
        <v>81</v>
      </c>
      <c r="AW202" s="11" t="s">
        <v>35</v>
      </c>
      <c r="AX202" s="11" t="s">
        <v>71</v>
      </c>
      <c r="AY202" s="245" t="s">
        <v>123</v>
      </c>
    </row>
    <row r="203" spans="2:51" s="11" customFormat="1" ht="13.5">
      <c r="B203" s="234"/>
      <c r="C203" s="235"/>
      <c r="D203" s="236" t="s">
        <v>180</v>
      </c>
      <c r="E203" s="237" t="s">
        <v>21</v>
      </c>
      <c r="F203" s="238" t="s">
        <v>367</v>
      </c>
      <c r="G203" s="235"/>
      <c r="H203" s="239">
        <v>46.5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180</v>
      </c>
      <c r="AU203" s="245" t="s">
        <v>81</v>
      </c>
      <c r="AV203" s="11" t="s">
        <v>81</v>
      </c>
      <c r="AW203" s="11" t="s">
        <v>35</v>
      </c>
      <c r="AX203" s="11" t="s">
        <v>71</v>
      </c>
      <c r="AY203" s="245" t="s">
        <v>123</v>
      </c>
    </row>
    <row r="204" spans="2:51" s="11" customFormat="1" ht="13.5">
      <c r="B204" s="234"/>
      <c r="C204" s="235"/>
      <c r="D204" s="236" t="s">
        <v>180</v>
      </c>
      <c r="E204" s="237" t="s">
        <v>21</v>
      </c>
      <c r="F204" s="238" t="s">
        <v>368</v>
      </c>
      <c r="G204" s="235"/>
      <c r="H204" s="239">
        <v>115.5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180</v>
      </c>
      <c r="AU204" s="245" t="s">
        <v>81</v>
      </c>
      <c r="AV204" s="11" t="s">
        <v>81</v>
      </c>
      <c r="AW204" s="11" t="s">
        <v>35</v>
      </c>
      <c r="AX204" s="11" t="s">
        <v>71</v>
      </c>
      <c r="AY204" s="245" t="s">
        <v>123</v>
      </c>
    </row>
    <row r="205" spans="2:65" s="1" customFormat="1" ht="16.5" customHeight="1">
      <c r="B205" s="43"/>
      <c r="C205" s="218" t="s">
        <v>369</v>
      </c>
      <c r="D205" s="218" t="s">
        <v>125</v>
      </c>
      <c r="E205" s="219" t="s">
        <v>370</v>
      </c>
      <c r="F205" s="220" t="s">
        <v>371</v>
      </c>
      <c r="G205" s="221" t="s">
        <v>177</v>
      </c>
      <c r="H205" s="222">
        <v>72</v>
      </c>
      <c r="I205" s="223"/>
      <c r="J205" s="224">
        <f>ROUND(I205*H205,2)</f>
        <v>0</v>
      </c>
      <c r="K205" s="220" t="s">
        <v>178</v>
      </c>
      <c r="L205" s="69"/>
      <c r="M205" s="225" t="s">
        <v>21</v>
      </c>
      <c r="N205" s="226" t="s">
        <v>42</v>
      </c>
      <c r="O205" s="44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1" t="s">
        <v>122</v>
      </c>
      <c r="AT205" s="21" t="s">
        <v>125</v>
      </c>
      <c r="AU205" s="21" t="s">
        <v>81</v>
      </c>
      <c r="AY205" s="21" t="s">
        <v>123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1" t="s">
        <v>79</v>
      </c>
      <c r="BK205" s="229">
        <f>ROUND(I205*H205,2)</f>
        <v>0</v>
      </c>
      <c r="BL205" s="21" t="s">
        <v>122</v>
      </c>
      <c r="BM205" s="21" t="s">
        <v>372</v>
      </c>
    </row>
    <row r="206" spans="2:51" s="11" customFormat="1" ht="13.5">
      <c r="B206" s="234"/>
      <c r="C206" s="235"/>
      <c r="D206" s="236" t="s">
        <v>180</v>
      </c>
      <c r="E206" s="237" t="s">
        <v>21</v>
      </c>
      <c r="F206" s="238" t="s">
        <v>298</v>
      </c>
      <c r="G206" s="235"/>
      <c r="H206" s="239">
        <v>72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180</v>
      </c>
      <c r="AU206" s="245" t="s">
        <v>81</v>
      </c>
      <c r="AV206" s="11" t="s">
        <v>81</v>
      </c>
      <c r="AW206" s="11" t="s">
        <v>35</v>
      </c>
      <c r="AX206" s="11" t="s">
        <v>79</v>
      </c>
      <c r="AY206" s="245" t="s">
        <v>123</v>
      </c>
    </row>
    <row r="207" spans="2:65" s="1" customFormat="1" ht="16.5" customHeight="1">
      <c r="B207" s="43"/>
      <c r="C207" s="218" t="s">
        <v>373</v>
      </c>
      <c r="D207" s="218" t="s">
        <v>125</v>
      </c>
      <c r="E207" s="219" t="s">
        <v>374</v>
      </c>
      <c r="F207" s="220" t="s">
        <v>375</v>
      </c>
      <c r="G207" s="221" t="s">
        <v>177</v>
      </c>
      <c r="H207" s="222">
        <v>340</v>
      </c>
      <c r="I207" s="223"/>
      <c r="J207" s="224">
        <f>ROUND(I207*H207,2)</f>
        <v>0</v>
      </c>
      <c r="K207" s="220" t="s">
        <v>178</v>
      </c>
      <c r="L207" s="69"/>
      <c r="M207" s="225" t="s">
        <v>21</v>
      </c>
      <c r="N207" s="226" t="s">
        <v>42</v>
      </c>
      <c r="O207" s="44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1" t="s">
        <v>122</v>
      </c>
      <c r="AT207" s="21" t="s">
        <v>125</v>
      </c>
      <c r="AU207" s="21" t="s">
        <v>81</v>
      </c>
      <c r="AY207" s="21" t="s">
        <v>123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1" t="s">
        <v>79</v>
      </c>
      <c r="BK207" s="229">
        <f>ROUND(I207*H207,2)</f>
        <v>0</v>
      </c>
      <c r="BL207" s="21" t="s">
        <v>122</v>
      </c>
      <c r="BM207" s="21" t="s">
        <v>376</v>
      </c>
    </row>
    <row r="208" spans="2:51" s="11" customFormat="1" ht="13.5">
      <c r="B208" s="234"/>
      <c r="C208" s="235"/>
      <c r="D208" s="236" t="s">
        <v>180</v>
      </c>
      <c r="E208" s="237" t="s">
        <v>21</v>
      </c>
      <c r="F208" s="238" t="s">
        <v>377</v>
      </c>
      <c r="G208" s="235"/>
      <c r="H208" s="239">
        <v>340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180</v>
      </c>
      <c r="AU208" s="245" t="s">
        <v>81</v>
      </c>
      <c r="AV208" s="11" t="s">
        <v>81</v>
      </c>
      <c r="AW208" s="11" t="s">
        <v>35</v>
      </c>
      <c r="AX208" s="11" t="s">
        <v>79</v>
      </c>
      <c r="AY208" s="245" t="s">
        <v>123</v>
      </c>
    </row>
    <row r="209" spans="2:65" s="1" customFormat="1" ht="16.5" customHeight="1">
      <c r="B209" s="43"/>
      <c r="C209" s="218" t="s">
        <v>378</v>
      </c>
      <c r="D209" s="218" t="s">
        <v>125</v>
      </c>
      <c r="E209" s="219" t="s">
        <v>379</v>
      </c>
      <c r="F209" s="220" t="s">
        <v>380</v>
      </c>
      <c r="G209" s="221" t="s">
        <v>177</v>
      </c>
      <c r="H209" s="222">
        <v>4546</v>
      </c>
      <c r="I209" s="223"/>
      <c r="J209" s="224">
        <f>ROUND(I209*H209,2)</f>
        <v>0</v>
      </c>
      <c r="K209" s="220" t="s">
        <v>178</v>
      </c>
      <c r="L209" s="69"/>
      <c r="M209" s="225" t="s">
        <v>21</v>
      </c>
      <c r="N209" s="226" t="s">
        <v>42</v>
      </c>
      <c r="O209" s="44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AR209" s="21" t="s">
        <v>122</v>
      </c>
      <c r="AT209" s="21" t="s">
        <v>125</v>
      </c>
      <c r="AU209" s="21" t="s">
        <v>81</v>
      </c>
      <c r="AY209" s="21" t="s">
        <v>123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1" t="s">
        <v>79</v>
      </c>
      <c r="BK209" s="229">
        <f>ROUND(I209*H209,2)</f>
        <v>0</v>
      </c>
      <c r="BL209" s="21" t="s">
        <v>122</v>
      </c>
      <c r="BM209" s="21" t="s">
        <v>381</v>
      </c>
    </row>
    <row r="210" spans="2:51" s="11" customFormat="1" ht="13.5">
      <c r="B210" s="234"/>
      <c r="C210" s="235"/>
      <c r="D210" s="236" t="s">
        <v>180</v>
      </c>
      <c r="E210" s="237" t="s">
        <v>21</v>
      </c>
      <c r="F210" s="238" t="s">
        <v>295</v>
      </c>
      <c r="G210" s="235"/>
      <c r="H210" s="239">
        <v>2972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180</v>
      </c>
      <c r="AU210" s="245" t="s">
        <v>81</v>
      </c>
      <c r="AV210" s="11" t="s">
        <v>81</v>
      </c>
      <c r="AW210" s="11" t="s">
        <v>35</v>
      </c>
      <c r="AX210" s="11" t="s">
        <v>71</v>
      </c>
      <c r="AY210" s="245" t="s">
        <v>123</v>
      </c>
    </row>
    <row r="211" spans="2:51" s="11" customFormat="1" ht="13.5">
      <c r="B211" s="234"/>
      <c r="C211" s="235"/>
      <c r="D211" s="236" t="s">
        <v>180</v>
      </c>
      <c r="E211" s="237" t="s">
        <v>21</v>
      </c>
      <c r="F211" s="238" t="s">
        <v>382</v>
      </c>
      <c r="G211" s="235"/>
      <c r="H211" s="239">
        <v>57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180</v>
      </c>
      <c r="AU211" s="245" t="s">
        <v>81</v>
      </c>
      <c r="AV211" s="11" t="s">
        <v>81</v>
      </c>
      <c r="AW211" s="11" t="s">
        <v>35</v>
      </c>
      <c r="AX211" s="11" t="s">
        <v>71</v>
      </c>
      <c r="AY211" s="245" t="s">
        <v>123</v>
      </c>
    </row>
    <row r="212" spans="2:51" s="11" customFormat="1" ht="13.5">
      <c r="B212" s="234"/>
      <c r="C212" s="235"/>
      <c r="D212" s="236" t="s">
        <v>180</v>
      </c>
      <c r="E212" s="237" t="s">
        <v>21</v>
      </c>
      <c r="F212" s="238" t="s">
        <v>296</v>
      </c>
      <c r="G212" s="235"/>
      <c r="H212" s="239">
        <v>1272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180</v>
      </c>
      <c r="AU212" s="245" t="s">
        <v>81</v>
      </c>
      <c r="AV212" s="11" t="s">
        <v>81</v>
      </c>
      <c r="AW212" s="11" t="s">
        <v>35</v>
      </c>
      <c r="AX212" s="11" t="s">
        <v>71</v>
      </c>
      <c r="AY212" s="245" t="s">
        <v>123</v>
      </c>
    </row>
    <row r="213" spans="2:51" s="11" customFormat="1" ht="13.5">
      <c r="B213" s="234"/>
      <c r="C213" s="235"/>
      <c r="D213" s="236" t="s">
        <v>180</v>
      </c>
      <c r="E213" s="237" t="s">
        <v>21</v>
      </c>
      <c r="F213" s="238" t="s">
        <v>297</v>
      </c>
      <c r="G213" s="235"/>
      <c r="H213" s="239">
        <v>238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180</v>
      </c>
      <c r="AU213" s="245" t="s">
        <v>81</v>
      </c>
      <c r="AV213" s="11" t="s">
        <v>81</v>
      </c>
      <c r="AW213" s="11" t="s">
        <v>35</v>
      </c>
      <c r="AX213" s="11" t="s">
        <v>71</v>
      </c>
      <c r="AY213" s="245" t="s">
        <v>123</v>
      </c>
    </row>
    <row r="214" spans="2:51" s="11" customFormat="1" ht="13.5">
      <c r="B214" s="234"/>
      <c r="C214" s="235"/>
      <c r="D214" s="236" t="s">
        <v>180</v>
      </c>
      <c r="E214" s="237" t="s">
        <v>21</v>
      </c>
      <c r="F214" s="238" t="s">
        <v>383</v>
      </c>
      <c r="G214" s="235"/>
      <c r="H214" s="239">
        <v>7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180</v>
      </c>
      <c r="AU214" s="245" t="s">
        <v>81</v>
      </c>
      <c r="AV214" s="11" t="s">
        <v>81</v>
      </c>
      <c r="AW214" s="11" t="s">
        <v>35</v>
      </c>
      <c r="AX214" s="11" t="s">
        <v>71</v>
      </c>
      <c r="AY214" s="245" t="s">
        <v>123</v>
      </c>
    </row>
    <row r="215" spans="2:65" s="1" customFormat="1" ht="16.5" customHeight="1">
      <c r="B215" s="43"/>
      <c r="C215" s="218" t="s">
        <v>85</v>
      </c>
      <c r="D215" s="218" t="s">
        <v>125</v>
      </c>
      <c r="E215" s="219" t="s">
        <v>384</v>
      </c>
      <c r="F215" s="220" t="s">
        <v>385</v>
      </c>
      <c r="G215" s="221" t="s">
        <v>177</v>
      </c>
      <c r="H215" s="222">
        <v>340</v>
      </c>
      <c r="I215" s="223"/>
      <c r="J215" s="224">
        <f>ROUND(I215*H215,2)</f>
        <v>0</v>
      </c>
      <c r="K215" s="220" t="s">
        <v>178</v>
      </c>
      <c r="L215" s="69"/>
      <c r="M215" s="225" t="s">
        <v>21</v>
      </c>
      <c r="N215" s="226" t="s">
        <v>42</v>
      </c>
      <c r="O215" s="44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AR215" s="21" t="s">
        <v>122</v>
      </c>
      <c r="AT215" s="21" t="s">
        <v>125</v>
      </c>
      <c r="AU215" s="21" t="s">
        <v>81</v>
      </c>
      <c r="AY215" s="21" t="s">
        <v>123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1" t="s">
        <v>79</v>
      </c>
      <c r="BK215" s="229">
        <f>ROUND(I215*H215,2)</f>
        <v>0</v>
      </c>
      <c r="BL215" s="21" t="s">
        <v>122</v>
      </c>
      <c r="BM215" s="21" t="s">
        <v>386</v>
      </c>
    </row>
    <row r="216" spans="2:51" s="11" customFormat="1" ht="13.5">
      <c r="B216" s="234"/>
      <c r="C216" s="235"/>
      <c r="D216" s="236" t="s">
        <v>180</v>
      </c>
      <c r="E216" s="237" t="s">
        <v>21</v>
      </c>
      <c r="F216" s="238" t="s">
        <v>199</v>
      </c>
      <c r="G216" s="235"/>
      <c r="H216" s="239">
        <v>340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180</v>
      </c>
      <c r="AU216" s="245" t="s">
        <v>81</v>
      </c>
      <c r="AV216" s="11" t="s">
        <v>81</v>
      </c>
      <c r="AW216" s="11" t="s">
        <v>35</v>
      </c>
      <c r="AX216" s="11" t="s">
        <v>79</v>
      </c>
      <c r="AY216" s="245" t="s">
        <v>123</v>
      </c>
    </row>
    <row r="217" spans="2:65" s="1" customFormat="1" ht="25.5" customHeight="1">
      <c r="B217" s="43"/>
      <c r="C217" s="218" t="s">
        <v>387</v>
      </c>
      <c r="D217" s="218" t="s">
        <v>125</v>
      </c>
      <c r="E217" s="219" t="s">
        <v>388</v>
      </c>
      <c r="F217" s="220" t="s">
        <v>389</v>
      </c>
      <c r="G217" s="221" t="s">
        <v>177</v>
      </c>
      <c r="H217" s="222">
        <v>340</v>
      </c>
      <c r="I217" s="223"/>
      <c r="J217" s="224">
        <f>ROUND(I217*H217,2)</f>
        <v>0</v>
      </c>
      <c r="K217" s="220" t="s">
        <v>178</v>
      </c>
      <c r="L217" s="69"/>
      <c r="M217" s="225" t="s">
        <v>21</v>
      </c>
      <c r="N217" s="226" t="s">
        <v>42</v>
      </c>
      <c r="O217" s="44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21" t="s">
        <v>122</v>
      </c>
      <c r="AT217" s="21" t="s">
        <v>125</v>
      </c>
      <c r="AU217" s="21" t="s">
        <v>81</v>
      </c>
      <c r="AY217" s="21" t="s">
        <v>123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1" t="s">
        <v>79</v>
      </c>
      <c r="BK217" s="229">
        <f>ROUND(I217*H217,2)</f>
        <v>0</v>
      </c>
      <c r="BL217" s="21" t="s">
        <v>122</v>
      </c>
      <c r="BM217" s="21" t="s">
        <v>390</v>
      </c>
    </row>
    <row r="218" spans="2:51" s="11" customFormat="1" ht="13.5">
      <c r="B218" s="234"/>
      <c r="C218" s="235"/>
      <c r="D218" s="236" t="s">
        <v>180</v>
      </c>
      <c r="E218" s="237" t="s">
        <v>21</v>
      </c>
      <c r="F218" s="238" t="s">
        <v>199</v>
      </c>
      <c r="G218" s="235"/>
      <c r="H218" s="239">
        <v>340</v>
      </c>
      <c r="I218" s="240"/>
      <c r="J218" s="235"/>
      <c r="K218" s="235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180</v>
      </c>
      <c r="AU218" s="245" t="s">
        <v>81</v>
      </c>
      <c r="AV218" s="11" t="s">
        <v>81</v>
      </c>
      <c r="AW218" s="11" t="s">
        <v>35</v>
      </c>
      <c r="AX218" s="11" t="s">
        <v>79</v>
      </c>
      <c r="AY218" s="245" t="s">
        <v>123</v>
      </c>
    </row>
    <row r="219" spans="2:65" s="1" customFormat="1" ht="25.5" customHeight="1">
      <c r="B219" s="43"/>
      <c r="C219" s="218" t="s">
        <v>391</v>
      </c>
      <c r="D219" s="218" t="s">
        <v>125</v>
      </c>
      <c r="E219" s="219" t="s">
        <v>392</v>
      </c>
      <c r="F219" s="220" t="s">
        <v>393</v>
      </c>
      <c r="G219" s="221" t="s">
        <v>177</v>
      </c>
      <c r="H219" s="222">
        <v>340</v>
      </c>
      <c r="I219" s="223"/>
      <c r="J219" s="224">
        <f>ROUND(I219*H219,2)</f>
        <v>0</v>
      </c>
      <c r="K219" s="220" t="s">
        <v>178</v>
      </c>
      <c r="L219" s="69"/>
      <c r="M219" s="225" t="s">
        <v>21</v>
      </c>
      <c r="N219" s="226" t="s">
        <v>42</v>
      </c>
      <c r="O219" s="44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AR219" s="21" t="s">
        <v>122</v>
      </c>
      <c r="AT219" s="21" t="s">
        <v>125</v>
      </c>
      <c r="AU219" s="21" t="s">
        <v>81</v>
      </c>
      <c r="AY219" s="21" t="s">
        <v>123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1" t="s">
        <v>79</v>
      </c>
      <c r="BK219" s="229">
        <f>ROUND(I219*H219,2)</f>
        <v>0</v>
      </c>
      <c r="BL219" s="21" t="s">
        <v>122</v>
      </c>
      <c r="BM219" s="21" t="s">
        <v>394</v>
      </c>
    </row>
    <row r="220" spans="2:51" s="11" customFormat="1" ht="13.5">
      <c r="B220" s="234"/>
      <c r="C220" s="235"/>
      <c r="D220" s="236" t="s">
        <v>180</v>
      </c>
      <c r="E220" s="237" t="s">
        <v>21</v>
      </c>
      <c r="F220" s="238" t="s">
        <v>199</v>
      </c>
      <c r="G220" s="235"/>
      <c r="H220" s="239">
        <v>340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180</v>
      </c>
      <c r="AU220" s="245" t="s">
        <v>81</v>
      </c>
      <c r="AV220" s="11" t="s">
        <v>81</v>
      </c>
      <c r="AW220" s="11" t="s">
        <v>35</v>
      </c>
      <c r="AX220" s="11" t="s">
        <v>79</v>
      </c>
      <c r="AY220" s="245" t="s">
        <v>123</v>
      </c>
    </row>
    <row r="221" spans="2:65" s="1" customFormat="1" ht="25.5" customHeight="1">
      <c r="B221" s="43"/>
      <c r="C221" s="218" t="s">
        <v>395</v>
      </c>
      <c r="D221" s="218" t="s">
        <v>125</v>
      </c>
      <c r="E221" s="219" t="s">
        <v>396</v>
      </c>
      <c r="F221" s="220" t="s">
        <v>397</v>
      </c>
      <c r="G221" s="221" t="s">
        <v>177</v>
      </c>
      <c r="H221" s="222">
        <v>3029</v>
      </c>
      <c r="I221" s="223"/>
      <c r="J221" s="224">
        <f>ROUND(I221*H221,2)</f>
        <v>0</v>
      </c>
      <c r="K221" s="220" t="s">
        <v>178</v>
      </c>
      <c r="L221" s="69"/>
      <c r="M221" s="225" t="s">
        <v>21</v>
      </c>
      <c r="N221" s="226" t="s">
        <v>42</v>
      </c>
      <c r="O221" s="44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AR221" s="21" t="s">
        <v>122</v>
      </c>
      <c r="AT221" s="21" t="s">
        <v>125</v>
      </c>
      <c r="AU221" s="21" t="s">
        <v>81</v>
      </c>
      <c r="AY221" s="21" t="s">
        <v>123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1" t="s">
        <v>79</v>
      </c>
      <c r="BK221" s="229">
        <f>ROUND(I221*H221,2)</f>
        <v>0</v>
      </c>
      <c r="BL221" s="21" t="s">
        <v>122</v>
      </c>
      <c r="BM221" s="21" t="s">
        <v>398</v>
      </c>
    </row>
    <row r="222" spans="2:51" s="11" customFormat="1" ht="13.5">
      <c r="B222" s="234"/>
      <c r="C222" s="235"/>
      <c r="D222" s="236" t="s">
        <v>180</v>
      </c>
      <c r="E222" s="237" t="s">
        <v>21</v>
      </c>
      <c r="F222" s="238" t="s">
        <v>295</v>
      </c>
      <c r="G222" s="235"/>
      <c r="H222" s="239">
        <v>2972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180</v>
      </c>
      <c r="AU222" s="245" t="s">
        <v>81</v>
      </c>
      <c r="AV222" s="11" t="s">
        <v>81</v>
      </c>
      <c r="AW222" s="11" t="s">
        <v>35</v>
      </c>
      <c r="AX222" s="11" t="s">
        <v>71</v>
      </c>
      <c r="AY222" s="245" t="s">
        <v>123</v>
      </c>
    </row>
    <row r="223" spans="2:51" s="11" customFormat="1" ht="13.5">
      <c r="B223" s="234"/>
      <c r="C223" s="235"/>
      <c r="D223" s="236" t="s">
        <v>180</v>
      </c>
      <c r="E223" s="237" t="s">
        <v>21</v>
      </c>
      <c r="F223" s="238" t="s">
        <v>382</v>
      </c>
      <c r="G223" s="235"/>
      <c r="H223" s="239">
        <v>57</v>
      </c>
      <c r="I223" s="240"/>
      <c r="J223" s="235"/>
      <c r="K223" s="235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180</v>
      </c>
      <c r="AU223" s="245" t="s">
        <v>81</v>
      </c>
      <c r="AV223" s="11" t="s">
        <v>81</v>
      </c>
      <c r="AW223" s="11" t="s">
        <v>35</v>
      </c>
      <c r="AX223" s="11" t="s">
        <v>71</v>
      </c>
      <c r="AY223" s="245" t="s">
        <v>123</v>
      </c>
    </row>
    <row r="224" spans="2:65" s="1" customFormat="1" ht="16.5" customHeight="1">
      <c r="B224" s="43"/>
      <c r="C224" s="218" t="s">
        <v>399</v>
      </c>
      <c r="D224" s="218" t="s">
        <v>125</v>
      </c>
      <c r="E224" s="219" t="s">
        <v>400</v>
      </c>
      <c r="F224" s="220" t="s">
        <v>401</v>
      </c>
      <c r="G224" s="221" t="s">
        <v>177</v>
      </c>
      <c r="H224" s="222">
        <v>165</v>
      </c>
      <c r="I224" s="223"/>
      <c r="J224" s="224">
        <f>ROUND(I224*H224,2)</f>
        <v>0</v>
      </c>
      <c r="K224" s="220" t="s">
        <v>178</v>
      </c>
      <c r="L224" s="69"/>
      <c r="M224" s="225" t="s">
        <v>21</v>
      </c>
      <c r="N224" s="226" t="s">
        <v>42</v>
      </c>
      <c r="O224" s="44"/>
      <c r="P224" s="227">
        <f>O224*H224</f>
        <v>0</v>
      </c>
      <c r="Q224" s="227">
        <v>0.408</v>
      </c>
      <c r="R224" s="227">
        <f>Q224*H224</f>
        <v>67.32</v>
      </c>
      <c r="S224" s="227">
        <v>0</v>
      </c>
      <c r="T224" s="228">
        <f>S224*H224</f>
        <v>0</v>
      </c>
      <c r="AR224" s="21" t="s">
        <v>122</v>
      </c>
      <c r="AT224" s="21" t="s">
        <v>125</v>
      </c>
      <c r="AU224" s="21" t="s">
        <v>81</v>
      </c>
      <c r="AY224" s="21" t="s">
        <v>123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1" t="s">
        <v>79</v>
      </c>
      <c r="BK224" s="229">
        <f>ROUND(I224*H224,2)</f>
        <v>0</v>
      </c>
      <c r="BL224" s="21" t="s">
        <v>122</v>
      </c>
      <c r="BM224" s="21" t="s">
        <v>402</v>
      </c>
    </row>
    <row r="225" spans="2:51" s="11" customFormat="1" ht="13.5">
      <c r="B225" s="234"/>
      <c r="C225" s="235"/>
      <c r="D225" s="236" t="s">
        <v>180</v>
      </c>
      <c r="E225" s="237" t="s">
        <v>21</v>
      </c>
      <c r="F225" s="238" t="s">
        <v>286</v>
      </c>
      <c r="G225" s="235"/>
      <c r="H225" s="239">
        <v>165</v>
      </c>
      <c r="I225" s="240"/>
      <c r="J225" s="235"/>
      <c r="K225" s="235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180</v>
      </c>
      <c r="AU225" s="245" t="s">
        <v>81</v>
      </c>
      <c r="AV225" s="11" t="s">
        <v>81</v>
      </c>
      <c r="AW225" s="11" t="s">
        <v>35</v>
      </c>
      <c r="AX225" s="11" t="s">
        <v>79</v>
      </c>
      <c r="AY225" s="245" t="s">
        <v>123</v>
      </c>
    </row>
    <row r="226" spans="2:65" s="1" customFormat="1" ht="16.5" customHeight="1">
      <c r="B226" s="43"/>
      <c r="C226" s="218" t="s">
        <v>403</v>
      </c>
      <c r="D226" s="218" t="s">
        <v>125</v>
      </c>
      <c r="E226" s="219" t="s">
        <v>404</v>
      </c>
      <c r="F226" s="220" t="s">
        <v>405</v>
      </c>
      <c r="G226" s="221" t="s">
        <v>177</v>
      </c>
      <c r="H226" s="222">
        <v>3369</v>
      </c>
      <c r="I226" s="223"/>
      <c r="J226" s="224">
        <f>ROUND(I226*H226,2)</f>
        <v>0</v>
      </c>
      <c r="K226" s="220" t="s">
        <v>178</v>
      </c>
      <c r="L226" s="69"/>
      <c r="M226" s="225" t="s">
        <v>21</v>
      </c>
      <c r="N226" s="226" t="s">
        <v>42</v>
      </c>
      <c r="O226" s="44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AR226" s="21" t="s">
        <v>122</v>
      </c>
      <c r="AT226" s="21" t="s">
        <v>125</v>
      </c>
      <c r="AU226" s="21" t="s">
        <v>81</v>
      </c>
      <c r="AY226" s="21" t="s">
        <v>123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1" t="s">
        <v>79</v>
      </c>
      <c r="BK226" s="229">
        <f>ROUND(I226*H226,2)</f>
        <v>0</v>
      </c>
      <c r="BL226" s="21" t="s">
        <v>122</v>
      </c>
      <c r="BM226" s="21" t="s">
        <v>406</v>
      </c>
    </row>
    <row r="227" spans="2:51" s="11" customFormat="1" ht="13.5">
      <c r="B227" s="234"/>
      <c r="C227" s="235"/>
      <c r="D227" s="236" t="s">
        <v>180</v>
      </c>
      <c r="E227" s="237" t="s">
        <v>21</v>
      </c>
      <c r="F227" s="238" t="s">
        <v>199</v>
      </c>
      <c r="G227" s="235"/>
      <c r="H227" s="239">
        <v>340</v>
      </c>
      <c r="I227" s="240"/>
      <c r="J227" s="235"/>
      <c r="K227" s="235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180</v>
      </c>
      <c r="AU227" s="245" t="s">
        <v>81</v>
      </c>
      <c r="AV227" s="11" t="s">
        <v>81</v>
      </c>
      <c r="AW227" s="11" t="s">
        <v>35</v>
      </c>
      <c r="AX227" s="11" t="s">
        <v>71</v>
      </c>
      <c r="AY227" s="245" t="s">
        <v>123</v>
      </c>
    </row>
    <row r="228" spans="2:51" s="11" customFormat="1" ht="13.5">
      <c r="B228" s="234"/>
      <c r="C228" s="235"/>
      <c r="D228" s="236" t="s">
        <v>180</v>
      </c>
      <c r="E228" s="237" t="s">
        <v>21</v>
      </c>
      <c r="F228" s="238" t="s">
        <v>295</v>
      </c>
      <c r="G228" s="235"/>
      <c r="H228" s="239">
        <v>2972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180</v>
      </c>
      <c r="AU228" s="245" t="s">
        <v>81</v>
      </c>
      <c r="AV228" s="11" t="s">
        <v>81</v>
      </c>
      <c r="AW228" s="11" t="s">
        <v>35</v>
      </c>
      <c r="AX228" s="11" t="s">
        <v>71</v>
      </c>
      <c r="AY228" s="245" t="s">
        <v>123</v>
      </c>
    </row>
    <row r="229" spans="2:51" s="11" customFormat="1" ht="13.5">
      <c r="B229" s="234"/>
      <c r="C229" s="235"/>
      <c r="D229" s="236" t="s">
        <v>180</v>
      </c>
      <c r="E229" s="237" t="s">
        <v>21</v>
      </c>
      <c r="F229" s="238" t="s">
        <v>194</v>
      </c>
      <c r="G229" s="235"/>
      <c r="H229" s="239">
        <v>57</v>
      </c>
      <c r="I229" s="240"/>
      <c r="J229" s="235"/>
      <c r="K229" s="235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180</v>
      </c>
      <c r="AU229" s="245" t="s">
        <v>81</v>
      </c>
      <c r="AV229" s="11" t="s">
        <v>81</v>
      </c>
      <c r="AW229" s="11" t="s">
        <v>35</v>
      </c>
      <c r="AX229" s="11" t="s">
        <v>71</v>
      </c>
      <c r="AY229" s="245" t="s">
        <v>123</v>
      </c>
    </row>
    <row r="230" spans="2:65" s="1" customFormat="1" ht="16.5" customHeight="1">
      <c r="B230" s="43"/>
      <c r="C230" s="218" t="s">
        <v>407</v>
      </c>
      <c r="D230" s="218" t="s">
        <v>125</v>
      </c>
      <c r="E230" s="219" t="s">
        <v>408</v>
      </c>
      <c r="F230" s="220" t="s">
        <v>409</v>
      </c>
      <c r="G230" s="221" t="s">
        <v>177</v>
      </c>
      <c r="H230" s="222">
        <v>3394</v>
      </c>
      <c r="I230" s="223"/>
      <c r="J230" s="224">
        <f>ROUND(I230*H230,2)</f>
        <v>0</v>
      </c>
      <c r="K230" s="220" t="s">
        <v>178</v>
      </c>
      <c r="L230" s="69"/>
      <c r="M230" s="225" t="s">
        <v>21</v>
      </c>
      <c r="N230" s="226" t="s">
        <v>42</v>
      </c>
      <c r="O230" s="44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1" t="s">
        <v>122</v>
      </c>
      <c r="AT230" s="21" t="s">
        <v>125</v>
      </c>
      <c r="AU230" s="21" t="s">
        <v>81</v>
      </c>
      <c r="AY230" s="21" t="s">
        <v>123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1" t="s">
        <v>79</v>
      </c>
      <c r="BK230" s="229">
        <f>ROUND(I230*H230,2)</f>
        <v>0</v>
      </c>
      <c r="BL230" s="21" t="s">
        <v>122</v>
      </c>
      <c r="BM230" s="21" t="s">
        <v>410</v>
      </c>
    </row>
    <row r="231" spans="2:51" s="11" customFormat="1" ht="13.5">
      <c r="B231" s="234"/>
      <c r="C231" s="235"/>
      <c r="D231" s="236" t="s">
        <v>180</v>
      </c>
      <c r="E231" s="237" t="s">
        <v>21</v>
      </c>
      <c r="F231" s="238" t="s">
        <v>207</v>
      </c>
      <c r="G231" s="235"/>
      <c r="H231" s="239">
        <v>13</v>
      </c>
      <c r="I231" s="240"/>
      <c r="J231" s="235"/>
      <c r="K231" s="235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180</v>
      </c>
      <c r="AU231" s="245" t="s">
        <v>81</v>
      </c>
      <c r="AV231" s="11" t="s">
        <v>81</v>
      </c>
      <c r="AW231" s="11" t="s">
        <v>35</v>
      </c>
      <c r="AX231" s="11" t="s">
        <v>71</v>
      </c>
      <c r="AY231" s="245" t="s">
        <v>123</v>
      </c>
    </row>
    <row r="232" spans="2:51" s="11" customFormat="1" ht="13.5">
      <c r="B232" s="234"/>
      <c r="C232" s="235"/>
      <c r="D232" s="236" t="s">
        <v>180</v>
      </c>
      <c r="E232" s="237" t="s">
        <v>21</v>
      </c>
      <c r="F232" s="238" t="s">
        <v>208</v>
      </c>
      <c r="G232" s="235"/>
      <c r="H232" s="239">
        <v>2.5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180</v>
      </c>
      <c r="AU232" s="245" t="s">
        <v>81</v>
      </c>
      <c r="AV232" s="11" t="s">
        <v>81</v>
      </c>
      <c r="AW232" s="11" t="s">
        <v>35</v>
      </c>
      <c r="AX232" s="11" t="s">
        <v>71</v>
      </c>
      <c r="AY232" s="245" t="s">
        <v>123</v>
      </c>
    </row>
    <row r="233" spans="2:51" s="11" customFormat="1" ht="13.5">
      <c r="B233" s="234"/>
      <c r="C233" s="235"/>
      <c r="D233" s="236" t="s">
        <v>180</v>
      </c>
      <c r="E233" s="237" t="s">
        <v>21</v>
      </c>
      <c r="F233" s="238" t="s">
        <v>209</v>
      </c>
      <c r="G233" s="235"/>
      <c r="H233" s="239">
        <v>9.5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180</v>
      </c>
      <c r="AU233" s="245" t="s">
        <v>81</v>
      </c>
      <c r="AV233" s="11" t="s">
        <v>81</v>
      </c>
      <c r="AW233" s="11" t="s">
        <v>35</v>
      </c>
      <c r="AX233" s="11" t="s">
        <v>71</v>
      </c>
      <c r="AY233" s="245" t="s">
        <v>123</v>
      </c>
    </row>
    <row r="234" spans="2:51" s="11" customFormat="1" ht="13.5">
      <c r="B234" s="234"/>
      <c r="C234" s="235"/>
      <c r="D234" s="236" t="s">
        <v>180</v>
      </c>
      <c r="E234" s="237" t="s">
        <v>21</v>
      </c>
      <c r="F234" s="238" t="s">
        <v>199</v>
      </c>
      <c r="G234" s="235"/>
      <c r="H234" s="239">
        <v>340</v>
      </c>
      <c r="I234" s="240"/>
      <c r="J234" s="235"/>
      <c r="K234" s="235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180</v>
      </c>
      <c r="AU234" s="245" t="s">
        <v>81</v>
      </c>
      <c r="AV234" s="11" t="s">
        <v>81</v>
      </c>
      <c r="AW234" s="11" t="s">
        <v>35</v>
      </c>
      <c r="AX234" s="11" t="s">
        <v>71</v>
      </c>
      <c r="AY234" s="245" t="s">
        <v>123</v>
      </c>
    </row>
    <row r="235" spans="2:51" s="11" customFormat="1" ht="13.5">
      <c r="B235" s="234"/>
      <c r="C235" s="235"/>
      <c r="D235" s="236" t="s">
        <v>180</v>
      </c>
      <c r="E235" s="237" t="s">
        <v>21</v>
      </c>
      <c r="F235" s="238" t="s">
        <v>295</v>
      </c>
      <c r="G235" s="235"/>
      <c r="H235" s="239">
        <v>2972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180</v>
      </c>
      <c r="AU235" s="245" t="s">
        <v>81</v>
      </c>
      <c r="AV235" s="11" t="s">
        <v>81</v>
      </c>
      <c r="AW235" s="11" t="s">
        <v>35</v>
      </c>
      <c r="AX235" s="11" t="s">
        <v>71</v>
      </c>
      <c r="AY235" s="245" t="s">
        <v>123</v>
      </c>
    </row>
    <row r="236" spans="2:51" s="11" customFormat="1" ht="13.5">
      <c r="B236" s="234"/>
      <c r="C236" s="235"/>
      <c r="D236" s="236" t="s">
        <v>180</v>
      </c>
      <c r="E236" s="237" t="s">
        <v>21</v>
      </c>
      <c r="F236" s="238" t="s">
        <v>194</v>
      </c>
      <c r="G236" s="235"/>
      <c r="H236" s="239">
        <v>57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180</v>
      </c>
      <c r="AU236" s="245" t="s">
        <v>81</v>
      </c>
      <c r="AV236" s="11" t="s">
        <v>81</v>
      </c>
      <c r="AW236" s="11" t="s">
        <v>35</v>
      </c>
      <c r="AX236" s="11" t="s">
        <v>71</v>
      </c>
      <c r="AY236" s="245" t="s">
        <v>123</v>
      </c>
    </row>
    <row r="237" spans="2:65" s="1" customFormat="1" ht="25.5" customHeight="1">
      <c r="B237" s="43"/>
      <c r="C237" s="218" t="s">
        <v>411</v>
      </c>
      <c r="D237" s="218" t="s">
        <v>125</v>
      </c>
      <c r="E237" s="219" t="s">
        <v>412</v>
      </c>
      <c r="F237" s="220" t="s">
        <v>413</v>
      </c>
      <c r="G237" s="221" t="s">
        <v>177</v>
      </c>
      <c r="H237" s="222">
        <v>3369</v>
      </c>
      <c r="I237" s="223"/>
      <c r="J237" s="224">
        <f>ROUND(I237*H237,2)</f>
        <v>0</v>
      </c>
      <c r="K237" s="220" t="s">
        <v>178</v>
      </c>
      <c r="L237" s="69"/>
      <c r="M237" s="225" t="s">
        <v>21</v>
      </c>
      <c r="N237" s="226" t="s">
        <v>42</v>
      </c>
      <c r="O237" s="44"/>
      <c r="P237" s="227">
        <f>O237*H237</f>
        <v>0</v>
      </c>
      <c r="Q237" s="227">
        <v>0.10373</v>
      </c>
      <c r="R237" s="227">
        <f>Q237*H237</f>
        <v>349.46637</v>
      </c>
      <c r="S237" s="227">
        <v>0</v>
      </c>
      <c r="T237" s="228">
        <f>S237*H237</f>
        <v>0</v>
      </c>
      <c r="AR237" s="21" t="s">
        <v>122</v>
      </c>
      <c r="AT237" s="21" t="s">
        <v>125</v>
      </c>
      <c r="AU237" s="21" t="s">
        <v>81</v>
      </c>
      <c r="AY237" s="21" t="s">
        <v>123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21" t="s">
        <v>79</v>
      </c>
      <c r="BK237" s="229">
        <f>ROUND(I237*H237,2)</f>
        <v>0</v>
      </c>
      <c r="BL237" s="21" t="s">
        <v>122</v>
      </c>
      <c r="BM237" s="21" t="s">
        <v>414</v>
      </c>
    </row>
    <row r="238" spans="2:51" s="11" customFormat="1" ht="13.5">
      <c r="B238" s="234"/>
      <c r="C238" s="235"/>
      <c r="D238" s="236" t="s">
        <v>180</v>
      </c>
      <c r="E238" s="237" t="s">
        <v>21</v>
      </c>
      <c r="F238" s="238" t="s">
        <v>295</v>
      </c>
      <c r="G238" s="235"/>
      <c r="H238" s="239">
        <v>2972</v>
      </c>
      <c r="I238" s="240"/>
      <c r="J238" s="235"/>
      <c r="K238" s="235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180</v>
      </c>
      <c r="AU238" s="245" t="s">
        <v>81</v>
      </c>
      <c r="AV238" s="11" t="s">
        <v>81</v>
      </c>
      <c r="AW238" s="11" t="s">
        <v>35</v>
      </c>
      <c r="AX238" s="11" t="s">
        <v>71</v>
      </c>
      <c r="AY238" s="245" t="s">
        <v>123</v>
      </c>
    </row>
    <row r="239" spans="2:51" s="11" customFormat="1" ht="13.5">
      <c r="B239" s="234"/>
      <c r="C239" s="235"/>
      <c r="D239" s="236" t="s">
        <v>180</v>
      </c>
      <c r="E239" s="237" t="s">
        <v>21</v>
      </c>
      <c r="F239" s="238" t="s">
        <v>382</v>
      </c>
      <c r="G239" s="235"/>
      <c r="H239" s="239">
        <v>57</v>
      </c>
      <c r="I239" s="240"/>
      <c r="J239" s="235"/>
      <c r="K239" s="235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180</v>
      </c>
      <c r="AU239" s="245" t="s">
        <v>81</v>
      </c>
      <c r="AV239" s="11" t="s">
        <v>81</v>
      </c>
      <c r="AW239" s="11" t="s">
        <v>35</v>
      </c>
      <c r="AX239" s="11" t="s">
        <v>71</v>
      </c>
      <c r="AY239" s="245" t="s">
        <v>123</v>
      </c>
    </row>
    <row r="240" spans="2:51" s="11" customFormat="1" ht="13.5">
      <c r="B240" s="234"/>
      <c r="C240" s="235"/>
      <c r="D240" s="236" t="s">
        <v>180</v>
      </c>
      <c r="E240" s="237" t="s">
        <v>21</v>
      </c>
      <c r="F240" s="238" t="s">
        <v>199</v>
      </c>
      <c r="G240" s="235"/>
      <c r="H240" s="239">
        <v>340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180</v>
      </c>
      <c r="AU240" s="245" t="s">
        <v>81</v>
      </c>
      <c r="AV240" s="11" t="s">
        <v>81</v>
      </c>
      <c r="AW240" s="11" t="s">
        <v>35</v>
      </c>
      <c r="AX240" s="11" t="s">
        <v>71</v>
      </c>
      <c r="AY240" s="245" t="s">
        <v>123</v>
      </c>
    </row>
    <row r="241" spans="2:65" s="1" customFormat="1" ht="25.5" customHeight="1">
      <c r="B241" s="43"/>
      <c r="C241" s="218" t="s">
        <v>415</v>
      </c>
      <c r="D241" s="218" t="s">
        <v>125</v>
      </c>
      <c r="E241" s="219" t="s">
        <v>416</v>
      </c>
      <c r="F241" s="220" t="s">
        <v>417</v>
      </c>
      <c r="G241" s="221" t="s">
        <v>177</v>
      </c>
      <c r="H241" s="222">
        <v>25</v>
      </c>
      <c r="I241" s="223"/>
      <c r="J241" s="224">
        <f>ROUND(I241*H241,2)</f>
        <v>0</v>
      </c>
      <c r="K241" s="220" t="s">
        <v>178</v>
      </c>
      <c r="L241" s="69"/>
      <c r="M241" s="225" t="s">
        <v>21</v>
      </c>
      <c r="N241" s="226" t="s">
        <v>42</v>
      </c>
      <c r="O241" s="44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21" t="s">
        <v>122</v>
      </c>
      <c r="AT241" s="21" t="s">
        <v>125</v>
      </c>
      <c r="AU241" s="21" t="s">
        <v>81</v>
      </c>
      <c r="AY241" s="21" t="s">
        <v>123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1" t="s">
        <v>79</v>
      </c>
      <c r="BK241" s="229">
        <f>ROUND(I241*H241,2)</f>
        <v>0</v>
      </c>
      <c r="BL241" s="21" t="s">
        <v>122</v>
      </c>
      <c r="BM241" s="21" t="s">
        <v>418</v>
      </c>
    </row>
    <row r="242" spans="2:51" s="11" customFormat="1" ht="13.5">
      <c r="B242" s="234"/>
      <c r="C242" s="235"/>
      <c r="D242" s="236" t="s">
        <v>180</v>
      </c>
      <c r="E242" s="237" t="s">
        <v>21</v>
      </c>
      <c r="F242" s="238" t="s">
        <v>207</v>
      </c>
      <c r="G242" s="235"/>
      <c r="H242" s="239">
        <v>13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180</v>
      </c>
      <c r="AU242" s="245" t="s">
        <v>81</v>
      </c>
      <c r="AV242" s="11" t="s">
        <v>81</v>
      </c>
      <c r="AW242" s="11" t="s">
        <v>35</v>
      </c>
      <c r="AX242" s="11" t="s">
        <v>71</v>
      </c>
      <c r="AY242" s="245" t="s">
        <v>123</v>
      </c>
    </row>
    <row r="243" spans="2:51" s="11" customFormat="1" ht="13.5">
      <c r="B243" s="234"/>
      <c r="C243" s="235"/>
      <c r="D243" s="236" t="s">
        <v>180</v>
      </c>
      <c r="E243" s="237" t="s">
        <v>21</v>
      </c>
      <c r="F243" s="238" t="s">
        <v>208</v>
      </c>
      <c r="G243" s="235"/>
      <c r="H243" s="239">
        <v>2.5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180</v>
      </c>
      <c r="AU243" s="245" t="s">
        <v>81</v>
      </c>
      <c r="AV243" s="11" t="s">
        <v>81</v>
      </c>
      <c r="AW243" s="11" t="s">
        <v>35</v>
      </c>
      <c r="AX243" s="11" t="s">
        <v>71</v>
      </c>
      <c r="AY243" s="245" t="s">
        <v>123</v>
      </c>
    </row>
    <row r="244" spans="2:51" s="11" customFormat="1" ht="13.5">
      <c r="B244" s="234"/>
      <c r="C244" s="235"/>
      <c r="D244" s="236" t="s">
        <v>180</v>
      </c>
      <c r="E244" s="237" t="s">
        <v>21</v>
      </c>
      <c r="F244" s="238" t="s">
        <v>209</v>
      </c>
      <c r="G244" s="235"/>
      <c r="H244" s="239">
        <v>9.5</v>
      </c>
      <c r="I244" s="240"/>
      <c r="J244" s="235"/>
      <c r="K244" s="235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180</v>
      </c>
      <c r="AU244" s="245" t="s">
        <v>81</v>
      </c>
      <c r="AV244" s="11" t="s">
        <v>81</v>
      </c>
      <c r="AW244" s="11" t="s">
        <v>35</v>
      </c>
      <c r="AX244" s="11" t="s">
        <v>71</v>
      </c>
      <c r="AY244" s="245" t="s">
        <v>123</v>
      </c>
    </row>
    <row r="245" spans="2:65" s="1" customFormat="1" ht="16.5" customHeight="1">
      <c r="B245" s="43"/>
      <c r="C245" s="218" t="s">
        <v>419</v>
      </c>
      <c r="D245" s="218" t="s">
        <v>125</v>
      </c>
      <c r="E245" s="219" t="s">
        <v>420</v>
      </c>
      <c r="F245" s="220" t="s">
        <v>421</v>
      </c>
      <c r="G245" s="221" t="s">
        <v>177</v>
      </c>
      <c r="H245" s="222">
        <v>72</v>
      </c>
      <c r="I245" s="223"/>
      <c r="J245" s="224">
        <f>ROUND(I245*H245,2)</f>
        <v>0</v>
      </c>
      <c r="K245" s="220" t="s">
        <v>178</v>
      </c>
      <c r="L245" s="69"/>
      <c r="M245" s="225" t="s">
        <v>21</v>
      </c>
      <c r="N245" s="226" t="s">
        <v>42</v>
      </c>
      <c r="O245" s="44"/>
      <c r="P245" s="227">
        <f>O245*H245</f>
        <v>0</v>
      </c>
      <c r="Q245" s="227">
        <v>0.19536</v>
      </c>
      <c r="R245" s="227">
        <f>Q245*H245</f>
        <v>14.06592</v>
      </c>
      <c r="S245" s="227">
        <v>0</v>
      </c>
      <c r="T245" s="228">
        <f>S245*H245</f>
        <v>0</v>
      </c>
      <c r="AR245" s="21" t="s">
        <v>122</v>
      </c>
      <c r="AT245" s="21" t="s">
        <v>125</v>
      </c>
      <c r="AU245" s="21" t="s">
        <v>81</v>
      </c>
      <c r="AY245" s="21" t="s">
        <v>123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1" t="s">
        <v>79</v>
      </c>
      <c r="BK245" s="229">
        <f>ROUND(I245*H245,2)</f>
        <v>0</v>
      </c>
      <c r="BL245" s="21" t="s">
        <v>122</v>
      </c>
      <c r="BM245" s="21" t="s">
        <v>422</v>
      </c>
    </row>
    <row r="246" spans="2:51" s="11" customFormat="1" ht="13.5">
      <c r="B246" s="234"/>
      <c r="C246" s="235"/>
      <c r="D246" s="236" t="s">
        <v>180</v>
      </c>
      <c r="E246" s="237" t="s">
        <v>21</v>
      </c>
      <c r="F246" s="238" t="s">
        <v>298</v>
      </c>
      <c r="G246" s="235"/>
      <c r="H246" s="239">
        <v>72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180</v>
      </c>
      <c r="AU246" s="245" t="s">
        <v>81</v>
      </c>
      <c r="AV246" s="11" t="s">
        <v>81</v>
      </c>
      <c r="AW246" s="11" t="s">
        <v>35</v>
      </c>
      <c r="AX246" s="11" t="s">
        <v>79</v>
      </c>
      <c r="AY246" s="245" t="s">
        <v>123</v>
      </c>
    </row>
    <row r="247" spans="2:65" s="1" customFormat="1" ht="16.5" customHeight="1">
      <c r="B247" s="43"/>
      <c r="C247" s="246" t="s">
        <v>88</v>
      </c>
      <c r="D247" s="246" t="s">
        <v>267</v>
      </c>
      <c r="E247" s="247" t="s">
        <v>423</v>
      </c>
      <c r="F247" s="248" t="s">
        <v>424</v>
      </c>
      <c r="G247" s="249" t="s">
        <v>258</v>
      </c>
      <c r="H247" s="250">
        <v>23.976</v>
      </c>
      <c r="I247" s="251"/>
      <c r="J247" s="252">
        <f>ROUND(I247*H247,2)</f>
        <v>0</v>
      </c>
      <c r="K247" s="248" t="s">
        <v>178</v>
      </c>
      <c r="L247" s="253"/>
      <c r="M247" s="254" t="s">
        <v>21</v>
      </c>
      <c r="N247" s="255" t="s">
        <v>42</v>
      </c>
      <c r="O247" s="44"/>
      <c r="P247" s="227">
        <f>O247*H247</f>
        <v>0</v>
      </c>
      <c r="Q247" s="227">
        <v>1</v>
      </c>
      <c r="R247" s="227">
        <f>Q247*H247</f>
        <v>23.976</v>
      </c>
      <c r="S247" s="227">
        <v>0</v>
      </c>
      <c r="T247" s="228">
        <f>S247*H247</f>
        <v>0</v>
      </c>
      <c r="AR247" s="21" t="s">
        <v>152</v>
      </c>
      <c r="AT247" s="21" t="s">
        <v>267</v>
      </c>
      <c r="AU247" s="21" t="s">
        <v>81</v>
      </c>
      <c r="AY247" s="21" t="s">
        <v>123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1" t="s">
        <v>79</v>
      </c>
      <c r="BK247" s="229">
        <f>ROUND(I247*H247,2)</f>
        <v>0</v>
      </c>
      <c r="BL247" s="21" t="s">
        <v>122</v>
      </c>
      <c r="BM247" s="21" t="s">
        <v>425</v>
      </c>
    </row>
    <row r="248" spans="2:51" s="11" customFormat="1" ht="13.5">
      <c r="B248" s="234"/>
      <c r="C248" s="235"/>
      <c r="D248" s="236" t="s">
        <v>180</v>
      </c>
      <c r="E248" s="235"/>
      <c r="F248" s="238" t="s">
        <v>426</v>
      </c>
      <c r="G248" s="235"/>
      <c r="H248" s="239">
        <v>23.976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180</v>
      </c>
      <c r="AU248" s="245" t="s">
        <v>81</v>
      </c>
      <c r="AV248" s="11" t="s">
        <v>81</v>
      </c>
      <c r="AW248" s="11" t="s">
        <v>6</v>
      </c>
      <c r="AX248" s="11" t="s">
        <v>79</v>
      </c>
      <c r="AY248" s="245" t="s">
        <v>123</v>
      </c>
    </row>
    <row r="249" spans="2:65" s="1" customFormat="1" ht="25.5" customHeight="1">
      <c r="B249" s="43"/>
      <c r="C249" s="218" t="s">
        <v>427</v>
      </c>
      <c r="D249" s="218" t="s">
        <v>125</v>
      </c>
      <c r="E249" s="219" t="s">
        <v>428</v>
      </c>
      <c r="F249" s="220" t="s">
        <v>429</v>
      </c>
      <c r="G249" s="221" t="s">
        <v>177</v>
      </c>
      <c r="H249" s="222">
        <v>7</v>
      </c>
      <c r="I249" s="223"/>
      <c r="J249" s="224">
        <f>ROUND(I249*H249,2)</f>
        <v>0</v>
      </c>
      <c r="K249" s="220" t="s">
        <v>178</v>
      </c>
      <c r="L249" s="69"/>
      <c r="M249" s="225" t="s">
        <v>21</v>
      </c>
      <c r="N249" s="226" t="s">
        <v>42</v>
      </c>
      <c r="O249" s="44"/>
      <c r="P249" s="227">
        <f>O249*H249</f>
        <v>0</v>
      </c>
      <c r="Q249" s="227">
        <v>0.1837</v>
      </c>
      <c r="R249" s="227">
        <f>Q249*H249</f>
        <v>1.2859</v>
      </c>
      <c r="S249" s="227">
        <v>0</v>
      </c>
      <c r="T249" s="228">
        <f>S249*H249</f>
        <v>0</v>
      </c>
      <c r="AR249" s="21" t="s">
        <v>122</v>
      </c>
      <c r="AT249" s="21" t="s">
        <v>125</v>
      </c>
      <c r="AU249" s="21" t="s">
        <v>81</v>
      </c>
      <c r="AY249" s="21" t="s">
        <v>123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21" t="s">
        <v>79</v>
      </c>
      <c r="BK249" s="229">
        <f>ROUND(I249*H249,2)</f>
        <v>0</v>
      </c>
      <c r="BL249" s="21" t="s">
        <v>122</v>
      </c>
      <c r="BM249" s="21" t="s">
        <v>430</v>
      </c>
    </row>
    <row r="250" spans="2:51" s="11" customFormat="1" ht="13.5">
      <c r="B250" s="234"/>
      <c r="C250" s="235"/>
      <c r="D250" s="236" t="s">
        <v>180</v>
      </c>
      <c r="E250" s="237" t="s">
        <v>21</v>
      </c>
      <c r="F250" s="238" t="s">
        <v>383</v>
      </c>
      <c r="G250" s="235"/>
      <c r="H250" s="239">
        <v>7</v>
      </c>
      <c r="I250" s="240"/>
      <c r="J250" s="235"/>
      <c r="K250" s="235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180</v>
      </c>
      <c r="AU250" s="245" t="s">
        <v>81</v>
      </c>
      <c r="AV250" s="11" t="s">
        <v>81</v>
      </c>
      <c r="AW250" s="11" t="s">
        <v>35</v>
      </c>
      <c r="AX250" s="11" t="s">
        <v>79</v>
      </c>
      <c r="AY250" s="245" t="s">
        <v>123</v>
      </c>
    </row>
    <row r="251" spans="2:65" s="1" customFormat="1" ht="16.5" customHeight="1">
      <c r="B251" s="43"/>
      <c r="C251" s="246" t="s">
        <v>431</v>
      </c>
      <c r="D251" s="246" t="s">
        <v>267</v>
      </c>
      <c r="E251" s="247" t="s">
        <v>432</v>
      </c>
      <c r="F251" s="248" t="s">
        <v>433</v>
      </c>
      <c r="G251" s="249" t="s">
        <v>258</v>
      </c>
      <c r="H251" s="250">
        <v>1.4</v>
      </c>
      <c r="I251" s="251"/>
      <c r="J251" s="252">
        <f>ROUND(I251*H251,2)</f>
        <v>0</v>
      </c>
      <c r="K251" s="248" t="s">
        <v>178</v>
      </c>
      <c r="L251" s="253"/>
      <c r="M251" s="254" t="s">
        <v>21</v>
      </c>
      <c r="N251" s="255" t="s">
        <v>42</v>
      </c>
      <c r="O251" s="44"/>
      <c r="P251" s="227">
        <f>O251*H251</f>
        <v>0</v>
      </c>
      <c r="Q251" s="227">
        <v>1</v>
      </c>
      <c r="R251" s="227">
        <f>Q251*H251</f>
        <v>1.4</v>
      </c>
      <c r="S251" s="227">
        <v>0</v>
      </c>
      <c r="T251" s="228">
        <f>S251*H251</f>
        <v>0</v>
      </c>
      <c r="AR251" s="21" t="s">
        <v>152</v>
      </c>
      <c r="AT251" s="21" t="s">
        <v>267</v>
      </c>
      <c r="AU251" s="21" t="s">
        <v>81</v>
      </c>
      <c r="AY251" s="21" t="s">
        <v>123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1" t="s">
        <v>79</v>
      </c>
      <c r="BK251" s="229">
        <f>ROUND(I251*H251,2)</f>
        <v>0</v>
      </c>
      <c r="BL251" s="21" t="s">
        <v>122</v>
      </c>
      <c r="BM251" s="21" t="s">
        <v>434</v>
      </c>
    </row>
    <row r="252" spans="2:51" s="11" customFormat="1" ht="13.5">
      <c r="B252" s="234"/>
      <c r="C252" s="235"/>
      <c r="D252" s="236" t="s">
        <v>180</v>
      </c>
      <c r="E252" s="235"/>
      <c r="F252" s="238" t="s">
        <v>435</v>
      </c>
      <c r="G252" s="235"/>
      <c r="H252" s="239">
        <v>1.4</v>
      </c>
      <c r="I252" s="240"/>
      <c r="J252" s="235"/>
      <c r="K252" s="235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180</v>
      </c>
      <c r="AU252" s="245" t="s">
        <v>81</v>
      </c>
      <c r="AV252" s="11" t="s">
        <v>81</v>
      </c>
      <c r="AW252" s="11" t="s">
        <v>6</v>
      </c>
      <c r="AX252" s="11" t="s">
        <v>79</v>
      </c>
      <c r="AY252" s="245" t="s">
        <v>123</v>
      </c>
    </row>
    <row r="253" spans="2:65" s="1" customFormat="1" ht="16.5" customHeight="1">
      <c r="B253" s="43"/>
      <c r="C253" s="218" t="s">
        <v>436</v>
      </c>
      <c r="D253" s="218" t="s">
        <v>125</v>
      </c>
      <c r="E253" s="219" t="s">
        <v>437</v>
      </c>
      <c r="F253" s="220" t="s">
        <v>438</v>
      </c>
      <c r="G253" s="221" t="s">
        <v>177</v>
      </c>
      <c r="H253" s="222">
        <v>1998</v>
      </c>
      <c r="I253" s="223"/>
      <c r="J253" s="224">
        <f>ROUND(I253*H253,2)</f>
        <v>0</v>
      </c>
      <c r="K253" s="220" t="s">
        <v>178</v>
      </c>
      <c r="L253" s="69"/>
      <c r="M253" s="225" t="s">
        <v>21</v>
      </c>
      <c r="N253" s="226" t="s">
        <v>42</v>
      </c>
      <c r="O253" s="44"/>
      <c r="P253" s="227">
        <f>O253*H253</f>
        <v>0</v>
      </c>
      <c r="Q253" s="227">
        <v>0.08425</v>
      </c>
      <c r="R253" s="227">
        <f>Q253*H253</f>
        <v>168.3315</v>
      </c>
      <c r="S253" s="227">
        <v>0</v>
      </c>
      <c r="T253" s="228">
        <f>S253*H253</f>
        <v>0</v>
      </c>
      <c r="AR253" s="21" t="s">
        <v>122</v>
      </c>
      <c r="AT253" s="21" t="s">
        <v>125</v>
      </c>
      <c r="AU253" s="21" t="s">
        <v>81</v>
      </c>
      <c r="AY253" s="21" t="s">
        <v>123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21" t="s">
        <v>79</v>
      </c>
      <c r="BK253" s="229">
        <f>ROUND(I253*H253,2)</f>
        <v>0</v>
      </c>
      <c r="BL253" s="21" t="s">
        <v>122</v>
      </c>
      <c r="BM253" s="21" t="s">
        <v>439</v>
      </c>
    </row>
    <row r="254" spans="2:51" s="11" customFormat="1" ht="13.5">
      <c r="B254" s="234"/>
      <c r="C254" s="235"/>
      <c r="D254" s="236" t="s">
        <v>180</v>
      </c>
      <c r="E254" s="237" t="s">
        <v>21</v>
      </c>
      <c r="F254" s="238" t="s">
        <v>300</v>
      </c>
      <c r="G254" s="235"/>
      <c r="H254" s="239">
        <v>1836</v>
      </c>
      <c r="I254" s="240"/>
      <c r="J254" s="235"/>
      <c r="K254" s="235"/>
      <c r="L254" s="241"/>
      <c r="M254" s="242"/>
      <c r="N254" s="243"/>
      <c r="O254" s="243"/>
      <c r="P254" s="243"/>
      <c r="Q254" s="243"/>
      <c r="R254" s="243"/>
      <c r="S254" s="243"/>
      <c r="T254" s="244"/>
      <c r="AT254" s="245" t="s">
        <v>180</v>
      </c>
      <c r="AU254" s="245" t="s">
        <v>81</v>
      </c>
      <c r="AV254" s="11" t="s">
        <v>81</v>
      </c>
      <c r="AW254" s="11" t="s">
        <v>35</v>
      </c>
      <c r="AX254" s="11" t="s">
        <v>71</v>
      </c>
      <c r="AY254" s="245" t="s">
        <v>123</v>
      </c>
    </row>
    <row r="255" spans="2:51" s="11" customFormat="1" ht="13.5">
      <c r="B255" s="234"/>
      <c r="C255" s="235"/>
      <c r="D255" s="236" t="s">
        <v>180</v>
      </c>
      <c r="E255" s="237" t="s">
        <v>21</v>
      </c>
      <c r="F255" s="238" t="s">
        <v>301</v>
      </c>
      <c r="G255" s="235"/>
      <c r="H255" s="239">
        <v>46.5</v>
      </c>
      <c r="I255" s="240"/>
      <c r="J255" s="235"/>
      <c r="K255" s="235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180</v>
      </c>
      <c r="AU255" s="245" t="s">
        <v>81</v>
      </c>
      <c r="AV255" s="11" t="s">
        <v>81</v>
      </c>
      <c r="AW255" s="11" t="s">
        <v>35</v>
      </c>
      <c r="AX255" s="11" t="s">
        <v>71</v>
      </c>
      <c r="AY255" s="245" t="s">
        <v>123</v>
      </c>
    </row>
    <row r="256" spans="2:51" s="11" customFormat="1" ht="13.5">
      <c r="B256" s="234"/>
      <c r="C256" s="235"/>
      <c r="D256" s="236" t="s">
        <v>180</v>
      </c>
      <c r="E256" s="237" t="s">
        <v>21</v>
      </c>
      <c r="F256" s="238" t="s">
        <v>302</v>
      </c>
      <c r="G256" s="235"/>
      <c r="H256" s="239">
        <v>115.5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180</v>
      </c>
      <c r="AU256" s="245" t="s">
        <v>81</v>
      </c>
      <c r="AV256" s="11" t="s">
        <v>81</v>
      </c>
      <c r="AW256" s="11" t="s">
        <v>35</v>
      </c>
      <c r="AX256" s="11" t="s">
        <v>71</v>
      </c>
      <c r="AY256" s="245" t="s">
        <v>123</v>
      </c>
    </row>
    <row r="257" spans="2:65" s="1" customFormat="1" ht="16.5" customHeight="1">
      <c r="B257" s="43"/>
      <c r="C257" s="246" t="s">
        <v>440</v>
      </c>
      <c r="D257" s="246" t="s">
        <v>267</v>
      </c>
      <c r="E257" s="247" t="s">
        <v>441</v>
      </c>
      <c r="F257" s="248" t="s">
        <v>442</v>
      </c>
      <c r="G257" s="249" t="s">
        <v>177</v>
      </c>
      <c r="H257" s="250">
        <v>1938.975</v>
      </c>
      <c r="I257" s="251"/>
      <c r="J257" s="252">
        <f>ROUND(I257*H257,2)</f>
        <v>0</v>
      </c>
      <c r="K257" s="248" t="s">
        <v>178</v>
      </c>
      <c r="L257" s="253"/>
      <c r="M257" s="254" t="s">
        <v>21</v>
      </c>
      <c r="N257" s="255" t="s">
        <v>42</v>
      </c>
      <c r="O257" s="44"/>
      <c r="P257" s="227">
        <f>O257*H257</f>
        <v>0</v>
      </c>
      <c r="Q257" s="227">
        <v>0.131</v>
      </c>
      <c r="R257" s="227">
        <f>Q257*H257</f>
        <v>254.005725</v>
      </c>
      <c r="S257" s="227">
        <v>0</v>
      </c>
      <c r="T257" s="228">
        <f>S257*H257</f>
        <v>0</v>
      </c>
      <c r="AR257" s="21" t="s">
        <v>152</v>
      </c>
      <c r="AT257" s="21" t="s">
        <v>267</v>
      </c>
      <c r="AU257" s="21" t="s">
        <v>81</v>
      </c>
      <c r="AY257" s="21" t="s">
        <v>123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1" t="s">
        <v>79</v>
      </c>
      <c r="BK257" s="229">
        <f>ROUND(I257*H257,2)</f>
        <v>0</v>
      </c>
      <c r="BL257" s="21" t="s">
        <v>122</v>
      </c>
      <c r="BM257" s="21" t="s">
        <v>443</v>
      </c>
    </row>
    <row r="258" spans="2:51" s="11" customFormat="1" ht="13.5">
      <c r="B258" s="234"/>
      <c r="C258" s="235"/>
      <c r="D258" s="236" t="s">
        <v>180</v>
      </c>
      <c r="E258" s="235"/>
      <c r="F258" s="238" t="s">
        <v>444</v>
      </c>
      <c r="G258" s="235"/>
      <c r="H258" s="239">
        <v>1938.975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180</v>
      </c>
      <c r="AU258" s="245" t="s">
        <v>81</v>
      </c>
      <c r="AV258" s="11" t="s">
        <v>81</v>
      </c>
      <c r="AW258" s="11" t="s">
        <v>6</v>
      </c>
      <c r="AX258" s="11" t="s">
        <v>79</v>
      </c>
      <c r="AY258" s="245" t="s">
        <v>123</v>
      </c>
    </row>
    <row r="259" spans="2:65" s="1" customFormat="1" ht="16.5" customHeight="1">
      <c r="B259" s="43"/>
      <c r="C259" s="246" t="s">
        <v>445</v>
      </c>
      <c r="D259" s="246" t="s">
        <v>267</v>
      </c>
      <c r="E259" s="247" t="s">
        <v>446</v>
      </c>
      <c r="F259" s="248" t="s">
        <v>447</v>
      </c>
      <c r="G259" s="249" t="s">
        <v>177</v>
      </c>
      <c r="H259" s="250">
        <v>118.965</v>
      </c>
      <c r="I259" s="251"/>
      <c r="J259" s="252">
        <f>ROUND(I259*H259,2)</f>
        <v>0</v>
      </c>
      <c r="K259" s="248" t="s">
        <v>178</v>
      </c>
      <c r="L259" s="253"/>
      <c r="M259" s="254" t="s">
        <v>21</v>
      </c>
      <c r="N259" s="255" t="s">
        <v>42</v>
      </c>
      <c r="O259" s="44"/>
      <c r="P259" s="227">
        <f>O259*H259</f>
        <v>0</v>
      </c>
      <c r="Q259" s="227">
        <v>0.131</v>
      </c>
      <c r="R259" s="227">
        <f>Q259*H259</f>
        <v>15.584415000000002</v>
      </c>
      <c r="S259" s="227">
        <v>0</v>
      </c>
      <c r="T259" s="228">
        <f>S259*H259</f>
        <v>0</v>
      </c>
      <c r="AR259" s="21" t="s">
        <v>152</v>
      </c>
      <c r="AT259" s="21" t="s">
        <v>267</v>
      </c>
      <c r="AU259" s="21" t="s">
        <v>81</v>
      </c>
      <c r="AY259" s="21" t="s">
        <v>123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1" t="s">
        <v>79</v>
      </c>
      <c r="BK259" s="229">
        <f>ROUND(I259*H259,2)</f>
        <v>0</v>
      </c>
      <c r="BL259" s="21" t="s">
        <v>122</v>
      </c>
      <c r="BM259" s="21" t="s">
        <v>448</v>
      </c>
    </row>
    <row r="260" spans="2:51" s="11" customFormat="1" ht="13.5">
      <c r="B260" s="234"/>
      <c r="C260" s="235"/>
      <c r="D260" s="236" t="s">
        <v>180</v>
      </c>
      <c r="E260" s="235"/>
      <c r="F260" s="238" t="s">
        <v>449</v>
      </c>
      <c r="G260" s="235"/>
      <c r="H260" s="239">
        <v>118.965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180</v>
      </c>
      <c r="AU260" s="245" t="s">
        <v>81</v>
      </c>
      <c r="AV260" s="11" t="s">
        <v>81</v>
      </c>
      <c r="AW260" s="11" t="s">
        <v>6</v>
      </c>
      <c r="AX260" s="11" t="s">
        <v>79</v>
      </c>
      <c r="AY260" s="245" t="s">
        <v>123</v>
      </c>
    </row>
    <row r="261" spans="2:65" s="1" customFormat="1" ht="16.5" customHeight="1">
      <c r="B261" s="43"/>
      <c r="C261" s="218" t="s">
        <v>450</v>
      </c>
      <c r="D261" s="218" t="s">
        <v>125</v>
      </c>
      <c r="E261" s="219" t="s">
        <v>451</v>
      </c>
      <c r="F261" s="220" t="s">
        <v>452</v>
      </c>
      <c r="G261" s="221" t="s">
        <v>177</v>
      </c>
      <c r="H261" s="222">
        <v>1518</v>
      </c>
      <c r="I261" s="223"/>
      <c r="J261" s="224">
        <f>ROUND(I261*H261,2)</f>
        <v>0</v>
      </c>
      <c r="K261" s="220" t="s">
        <v>178</v>
      </c>
      <c r="L261" s="69"/>
      <c r="M261" s="225" t="s">
        <v>21</v>
      </c>
      <c r="N261" s="226" t="s">
        <v>42</v>
      </c>
      <c r="O261" s="44"/>
      <c r="P261" s="227">
        <f>O261*H261</f>
        <v>0</v>
      </c>
      <c r="Q261" s="227">
        <v>0.10362</v>
      </c>
      <c r="R261" s="227">
        <f>Q261*H261</f>
        <v>157.29516</v>
      </c>
      <c r="S261" s="227">
        <v>0</v>
      </c>
      <c r="T261" s="228">
        <f>S261*H261</f>
        <v>0</v>
      </c>
      <c r="AR261" s="21" t="s">
        <v>122</v>
      </c>
      <c r="AT261" s="21" t="s">
        <v>125</v>
      </c>
      <c r="AU261" s="21" t="s">
        <v>81</v>
      </c>
      <c r="AY261" s="21" t="s">
        <v>123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1" t="s">
        <v>79</v>
      </c>
      <c r="BK261" s="229">
        <f>ROUND(I261*H261,2)</f>
        <v>0</v>
      </c>
      <c r="BL261" s="21" t="s">
        <v>122</v>
      </c>
      <c r="BM261" s="21" t="s">
        <v>453</v>
      </c>
    </row>
    <row r="262" spans="2:51" s="11" customFormat="1" ht="13.5">
      <c r="B262" s="234"/>
      <c r="C262" s="235"/>
      <c r="D262" s="236" t="s">
        <v>180</v>
      </c>
      <c r="E262" s="237" t="s">
        <v>21</v>
      </c>
      <c r="F262" s="238" t="s">
        <v>296</v>
      </c>
      <c r="G262" s="235"/>
      <c r="H262" s="239">
        <v>1272</v>
      </c>
      <c r="I262" s="240"/>
      <c r="J262" s="235"/>
      <c r="K262" s="235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180</v>
      </c>
      <c r="AU262" s="245" t="s">
        <v>81</v>
      </c>
      <c r="AV262" s="11" t="s">
        <v>81</v>
      </c>
      <c r="AW262" s="11" t="s">
        <v>35</v>
      </c>
      <c r="AX262" s="11" t="s">
        <v>71</v>
      </c>
      <c r="AY262" s="245" t="s">
        <v>123</v>
      </c>
    </row>
    <row r="263" spans="2:51" s="11" customFormat="1" ht="13.5">
      <c r="B263" s="234"/>
      <c r="C263" s="235"/>
      <c r="D263" s="236" t="s">
        <v>180</v>
      </c>
      <c r="E263" s="237" t="s">
        <v>21</v>
      </c>
      <c r="F263" s="238" t="s">
        <v>192</v>
      </c>
      <c r="G263" s="235"/>
      <c r="H263" s="239">
        <v>246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180</v>
      </c>
      <c r="AU263" s="245" t="s">
        <v>81</v>
      </c>
      <c r="AV263" s="11" t="s">
        <v>81</v>
      </c>
      <c r="AW263" s="11" t="s">
        <v>35</v>
      </c>
      <c r="AX263" s="11" t="s">
        <v>71</v>
      </c>
      <c r="AY263" s="245" t="s">
        <v>123</v>
      </c>
    </row>
    <row r="264" spans="2:65" s="1" customFormat="1" ht="16.5" customHeight="1">
      <c r="B264" s="43"/>
      <c r="C264" s="246" t="s">
        <v>454</v>
      </c>
      <c r="D264" s="246" t="s">
        <v>267</v>
      </c>
      <c r="E264" s="247" t="s">
        <v>455</v>
      </c>
      <c r="F264" s="248" t="s">
        <v>456</v>
      </c>
      <c r="G264" s="249" t="s">
        <v>177</v>
      </c>
      <c r="H264" s="250">
        <v>1530.415</v>
      </c>
      <c r="I264" s="251"/>
      <c r="J264" s="252">
        <f>ROUND(I264*H264,2)</f>
        <v>0</v>
      </c>
      <c r="K264" s="248" t="s">
        <v>178</v>
      </c>
      <c r="L264" s="253"/>
      <c r="M264" s="254" t="s">
        <v>21</v>
      </c>
      <c r="N264" s="255" t="s">
        <v>42</v>
      </c>
      <c r="O264" s="44"/>
      <c r="P264" s="227">
        <f>O264*H264</f>
        <v>0</v>
      </c>
      <c r="Q264" s="227">
        <v>0.176</v>
      </c>
      <c r="R264" s="227">
        <f>Q264*H264</f>
        <v>269.35303999999996</v>
      </c>
      <c r="S264" s="227">
        <v>0</v>
      </c>
      <c r="T264" s="228">
        <f>S264*H264</f>
        <v>0</v>
      </c>
      <c r="AR264" s="21" t="s">
        <v>152</v>
      </c>
      <c r="AT264" s="21" t="s">
        <v>267</v>
      </c>
      <c r="AU264" s="21" t="s">
        <v>81</v>
      </c>
      <c r="AY264" s="21" t="s">
        <v>123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21" t="s">
        <v>79</v>
      </c>
      <c r="BK264" s="229">
        <f>ROUND(I264*H264,2)</f>
        <v>0</v>
      </c>
      <c r="BL264" s="21" t="s">
        <v>122</v>
      </c>
      <c r="BM264" s="21" t="s">
        <v>457</v>
      </c>
    </row>
    <row r="265" spans="2:51" s="11" customFormat="1" ht="13.5">
      <c r="B265" s="234"/>
      <c r="C265" s="235"/>
      <c r="D265" s="236" t="s">
        <v>180</v>
      </c>
      <c r="E265" s="237" t="s">
        <v>21</v>
      </c>
      <c r="F265" s="238" t="s">
        <v>458</v>
      </c>
      <c r="G265" s="235"/>
      <c r="H265" s="239">
        <v>1485.84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180</v>
      </c>
      <c r="AU265" s="245" t="s">
        <v>81</v>
      </c>
      <c r="AV265" s="11" t="s">
        <v>81</v>
      </c>
      <c r="AW265" s="11" t="s">
        <v>35</v>
      </c>
      <c r="AX265" s="11" t="s">
        <v>71</v>
      </c>
      <c r="AY265" s="245" t="s">
        <v>123</v>
      </c>
    </row>
    <row r="266" spans="2:51" s="11" customFormat="1" ht="13.5">
      <c r="B266" s="234"/>
      <c r="C266" s="235"/>
      <c r="D266" s="236" t="s">
        <v>180</v>
      </c>
      <c r="E266" s="235"/>
      <c r="F266" s="238" t="s">
        <v>459</v>
      </c>
      <c r="G266" s="235"/>
      <c r="H266" s="239">
        <v>1530.415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180</v>
      </c>
      <c r="AU266" s="245" t="s">
        <v>81</v>
      </c>
      <c r="AV266" s="11" t="s">
        <v>81</v>
      </c>
      <c r="AW266" s="11" t="s">
        <v>6</v>
      </c>
      <c r="AX266" s="11" t="s">
        <v>79</v>
      </c>
      <c r="AY266" s="245" t="s">
        <v>123</v>
      </c>
    </row>
    <row r="267" spans="2:65" s="1" customFormat="1" ht="16.5" customHeight="1">
      <c r="B267" s="43"/>
      <c r="C267" s="246" t="s">
        <v>460</v>
      </c>
      <c r="D267" s="246" t="s">
        <v>267</v>
      </c>
      <c r="E267" s="247" t="s">
        <v>461</v>
      </c>
      <c r="F267" s="248" t="s">
        <v>462</v>
      </c>
      <c r="G267" s="249" t="s">
        <v>177</v>
      </c>
      <c r="H267" s="250">
        <v>33.125</v>
      </c>
      <c r="I267" s="251"/>
      <c r="J267" s="252">
        <f>ROUND(I267*H267,2)</f>
        <v>0</v>
      </c>
      <c r="K267" s="248" t="s">
        <v>178</v>
      </c>
      <c r="L267" s="253"/>
      <c r="M267" s="254" t="s">
        <v>21</v>
      </c>
      <c r="N267" s="255" t="s">
        <v>42</v>
      </c>
      <c r="O267" s="44"/>
      <c r="P267" s="227">
        <f>O267*H267</f>
        <v>0</v>
      </c>
      <c r="Q267" s="227">
        <v>0.176</v>
      </c>
      <c r="R267" s="227">
        <f>Q267*H267</f>
        <v>5.83</v>
      </c>
      <c r="S267" s="227">
        <v>0</v>
      </c>
      <c r="T267" s="228">
        <f>S267*H267</f>
        <v>0</v>
      </c>
      <c r="AR267" s="21" t="s">
        <v>152</v>
      </c>
      <c r="AT267" s="21" t="s">
        <v>267</v>
      </c>
      <c r="AU267" s="21" t="s">
        <v>81</v>
      </c>
      <c r="AY267" s="21" t="s">
        <v>123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21" t="s">
        <v>79</v>
      </c>
      <c r="BK267" s="229">
        <f>ROUND(I267*H267,2)</f>
        <v>0</v>
      </c>
      <c r="BL267" s="21" t="s">
        <v>122</v>
      </c>
      <c r="BM267" s="21" t="s">
        <v>463</v>
      </c>
    </row>
    <row r="268" spans="2:51" s="11" customFormat="1" ht="13.5">
      <c r="B268" s="234"/>
      <c r="C268" s="235"/>
      <c r="D268" s="236" t="s">
        <v>180</v>
      </c>
      <c r="E268" s="237" t="s">
        <v>21</v>
      </c>
      <c r="F268" s="238" t="s">
        <v>464</v>
      </c>
      <c r="G268" s="235"/>
      <c r="H268" s="239">
        <v>32.16</v>
      </c>
      <c r="I268" s="240"/>
      <c r="J268" s="235"/>
      <c r="K268" s="235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180</v>
      </c>
      <c r="AU268" s="245" t="s">
        <v>81</v>
      </c>
      <c r="AV268" s="11" t="s">
        <v>81</v>
      </c>
      <c r="AW268" s="11" t="s">
        <v>35</v>
      </c>
      <c r="AX268" s="11" t="s">
        <v>79</v>
      </c>
      <c r="AY268" s="245" t="s">
        <v>123</v>
      </c>
    </row>
    <row r="269" spans="2:51" s="11" customFormat="1" ht="13.5">
      <c r="B269" s="234"/>
      <c r="C269" s="235"/>
      <c r="D269" s="236" t="s">
        <v>180</v>
      </c>
      <c r="E269" s="235"/>
      <c r="F269" s="238" t="s">
        <v>465</v>
      </c>
      <c r="G269" s="235"/>
      <c r="H269" s="239">
        <v>33.125</v>
      </c>
      <c r="I269" s="240"/>
      <c r="J269" s="235"/>
      <c r="K269" s="235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180</v>
      </c>
      <c r="AU269" s="245" t="s">
        <v>81</v>
      </c>
      <c r="AV269" s="11" t="s">
        <v>81</v>
      </c>
      <c r="AW269" s="11" t="s">
        <v>6</v>
      </c>
      <c r="AX269" s="11" t="s">
        <v>79</v>
      </c>
      <c r="AY269" s="245" t="s">
        <v>123</v>
      </c>
    </row>
    <row r="270" spans="2:63" s="10" customFormat="1" ht="29.85" customHeight="1">
      <c r="B270" s="202"/>
      <c r="C270" s="203"/>
      <c r="D270" s="204" t="s">
        <v>70</v>
      </c>
      <c r="E270" s="216" t="s">
        <v>144</v>
      </c>
      <c r="F270" s="216" t="s">
        <v>466</v>
      </c>
      <c r="G270" s="203"/>
      <c r="H270" s="203"/>
      <c r="I270" s="206"/>
      <c r="J270" s="217">
        <f>BK270</f>
        <v>0</v>
      </c>
      <c r="K270" s="203"/>
      <c r="L270" s="208"/>
      <c r="M270" s="209"/>
      <c r="N270" s="210"/>
      <c r="O270" s="210"/>
      <c r="P270" s="211">
        <f>SUM(P271:P276)</f>
        <v>0</v>
      </c>
      <c r="Q270" s="210"/>
      <c r="R270" s="211">
        <f>SUM(R271:R276)</f>
        <v>4.00709729</v>
      </c>
      <c r="S270" s="210"/>
      <c r="T270" s="212">
        <f>SUM(T271:T276)</f>
        <v>0</v>
      </c>
      <c r="AR270" s="213" t="s">
        <v>79</v>
      </c>
      <c r="AT270" s="214" t="s">
        <v>70</v>
      </c>
      <c r="AU270" s="214" t="s">
        <v>79</v>
      </c>
      <c r="AY270" s="213" t="s">
        <v>123</v>
      </c>
      <c r="BK270" s="215">
        <f>SUM(BK271:BK276)</f>
        <v>0</v>
      </c>
    </row>
    <row r="271" spans="2:65" s="1" customFormat="1" ht="25.5" customHeight="1">
      <c r="B271" s="43"/>
      <c r="C271" s="218" t="s">
        <v>467</v>
      </c>
      <c r="D271" s="218" t="s">
        <v>125</v>
      </c>
      <c r="E271" s="219" t="s">
        <v>468</v>
      </c>
      <c r="F271" s="220" t="s">
        <v>469</v>
      </c>
      <c r="G271" s="221" t="s">
        <v>227</v>
      </c>
      <c r="H271" s="222">
        <v>1.6</v>
      </c>
      <c r="I271" s="223"/>
      <c r="J271" s="224">
        <f>ROUND(I271*H271,2)</f>
        <v>0</v>
      </c>
      <c r="K271" s="220" t="s">
        <v>178</v>
      </c>
      <c r="L271" s="69"/>
      <c r="M271" s="225" t="s">
        <v>21</v>
      </c>
      <c r="N271" s="226" t="s">
        <v>42</v>
      </c>
      <c r="O271" s="44"/>
      <c r="P271" s="227">
        <f>O271*H271</f>
        <v>0</v>
      </c>
      <c r="Q271" s="227">
        <v>2.45329</v>
      </c>
      <c r="R271" s="227">
        <f>Q271*H271</f>
        <v>3.9252640000000003</v>
      </c>
      <c r="S271" s="227">
        <v>0</v>
      </c>
      <c r="T271" s="228">
        <f>S271*H271</f>
        <v>0</v>
      </c>
      <c r="AR271" s="21" t="s">
        <v>122</v>
      </c>
      <c r="AT271" s="21" t="s">
        <v>125</v>
      </c>
      <c r="AU271" s="21" t="s">
        <v>81</v>
      </c>
      <c r="AY271" s="21" t="s">
        <v>123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21" t="s">
        <v>79</v>
      </c>
      <c r="BK271" s="229">
        <f>ROUND(I271*H271,2)</f>
        <v>0</v>
      </c>
      <c r="BL271" s="21" t="s">
        <v>122</v>
      </c>
      <c r="BM271" s="21" t="s">
        <v>470</v>
      </c>
    </row>
    <row r="272" spans="2:51" s="11" customFormat="1" ht="13.5">
      <c r="B272" s="234"/>
      <c r="C272" s="235"/>
      <c r="D272" s="236" t="s">
        <v>180</v>
      </c>
      <c r="E272" s="237" t="s">
        <v>21</v>
      </c>
      <c r="F272" s="238" t="s">
        <v>471</v>
      </c>
      <c r="G272" s="235"/>
      <c r="H272" s="239">
        <v>1.6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180</v>
      </c>
      <c r="AU272" s="245" t="s">
        <v>81</v>
      </c>
      <c r="AV272" s="11" t="s">
        <v>81</v>
      </c>
      <c r="AW272" s="11" t="s">
        <v>35</v>
      </c>
      <c r="AX272" s="11" t="s">
        <v>79</v>
      </c>
      <c r="AY272" s="245" t="s">
        <v>123</v>
      </c>
    </row>
    <row r="273" spans="2:65" s="1" customFormat="1" ht="25.5" customHeight="1">
      <c r="B273" s="43"/>
      <c r="C273" s="218" t="s">
        <v>472</v>
      </c>
      <c r="D273" s="218" t="s">
        <v>125</v>
      </c>
      <c r="E273" s="219" t="s">
        <v>473</v>
      </c>
      <c r="F273" s="220" t="s">
        <v>474</v>
      </c>
      <c r="G273" s="221" t="s">
        <v>227</v>
      </c>
      <c r="H273" s="222">
        <v>0.8</v>
      </c>
      <c r="I273" s="223"/>
      <c r="J273" s="224">
        <f>ROUND(I273*H273,2)</f>
        <v>0</v>
      </c>
      <c r="K273" s="220" t="s">
        <v>178</v>
      </c>
      <c r="L273" s="69"/>
      <c r="M273" s="225" t="s">
        <v>21</v>
      </c>
      <c r="N273" s="226" t="s">
        <v>42</v>
      </c>
      <c r="O273" s="44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AR273" s="21" t="s">
        <v>122</v>
      </c>
      <c r="AT273" s="21" t="s">
        <v>125</v>
      </c>
      <c r="AU273" s="21" t="s">
        <v>81</v>
      </c>
      <c r="AY273" s="21" t="s">
        <v>123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21" t="s">
        <v>79</v>
      </c>
      <c r="BK273" s="229">
        <f>ROUND(I273*H273,2)</f>
        <v>0</v>
      </c>
      <c r="BL273" s="21" t="s">
        <v>122</v>
      </c>
      <c r="BM273" s="21" t="s">
        <v>475</v>
      </c>
    </row>
    <row r="274" spans="2:51" s="11" customFormat="1" ht="13.5">
      <c r="B274" s="234"/>
      <c r="C274" s="235"/>
      <c r="D274" s="236" t="s">
        <v>180</v>
      </c>
      <c r="E274" s="235"/>
      <c r="F274" s="238" t="s">
        <v>476</v>
      </c>
      <c r="G274" s="235"/>
      <c r="H274" s="239">
        <v>0.8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AT274" s="245" t="s">
        <v>180</v>
      </c>
      <c r="AU274" s="245" t="s">
        <v>81</v>
      </c>
      <c r="AV274" s="11" t="s">
        <v>81</v>
      </c>
      <c r="AW274" s="11" t="s">
        <v>6</v>
      </c>
      <c r="AX274" s="11" t="s">
        <v>79</v>
      </c>
      <c r="AY274" s="245" t="s">
        <v>123</v>
      </c>
    </row>
    <row r="275" spans="2:65" s="1" customFormat="1" ht="16.5" customHeight="1">
      <c r="B275" s="43"/>
      <c r="C275" s="218" t="s">
        <v>477</v>
      </c>
      <c r="D275" s="218" t="s">
        <v>125</v>
      </c>
      <c r="E275" s="219" t="s">
        <v>478</v>
      </c>
      <c r="F275" s="220" t="s">
        <v>479</v>
      </c>
      <c r="G275" s="221" t="s">
        <v>258</v>
      </c>
      <c r="H275" s="222">
        <v>0.077</v>
      </c>
      <c r="I275" s="223"/>
      <c r="J275" s="224">
        <f>ROUND(I275*H275,2)</f>
        <v>0</v>
      </c>
      <c r="K275" s="220" t="s">
        <v>178</v>
      </c>
      <c r="L275" s="69"/>
      <c r="M275" s="225" t="s">
        <v>21</v>
      </c>
      <c r="N275" s="226" t="s">
        <v>42</v>
      </c>
      <c r="O275" s="44"/>
      <c r="P275" s="227">
        <f>O275*H275</f>
        <v>0</v>
      </c>
      <c r="Q275" s="227">
        <v>1.06277</v>
      </c>
      <c r="R275" s="227">
        <f>Q275*H275</f>
        <v>0.08183329</v>
      </c>
      <c r="S275" s="227">
        <v>0</v>
      </c>
      <c r="T275" s="228">
        <f>S275*H275</f>
        <v>0</v>
      </c>
      <c r="AR275" s="21" t="s">
        <v>122</v>
      </c>
      <c r="AT275" s="21" t="s">
        <v>125</v>
      </c>
      <c r="AU275" s="21" t="s">
        <v>81</v>
      </c>
      <c r="AY275" s="21" t="s">
        <v>123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21" t="s">
        <v>79</v>
      </c>
      <c r="BK275" s="229">
        <f>ROUND(I275*H275,2)</f>
        <v>0</v>
      </c>
      <c r="BL275" s="21" t="s">
        <v>122</v>
      </c>
      <c r="BM275" s="21" t="s">
        <v>480</v>
      </c>
    </row>
    <row r="276" spans="2:51" s="11" customFormat="1" ht="13.5">
      <c r="B276" s="234"/>
      <c r="C276" s="235"/>
      <c r="D276" s="236" t="s">
        <v>180</v>
      </c>
      <c r="E276" s="237" t="s">
        <v>21</v>
      </c>
      <c r="F276" s="238" t="s">
        <v>481</v>
      </c>
      <c r="G276" s="235"/>
      <c r="H276" s="239">
        <v>0.077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180</v>
      </c>
      <c r="AU276" s="245" t="s">
        <v>81</v>
      </c>
      <c r="AV276" s="11" t="s">
        <v>81</v>
      </c>
      <c r="AW276" s="11" t="s">
        <v>35</v>
      </c>
      <c r="AX276" s="11" t="s">
        <v>79</v>
      </c>
      <c r="AY276" s="245" t="s">
        <v>123</v>
      </c>
    </row>
    <row r="277" spans="2:63" s="10" customFormat="1" ht="29.85" customHeight="1">
      <c r="B277" s="202"/>
      <c r="C277" s="203"/>
      <c r="D277" s="204" t="s">
        <v>70</v>
      </c>
      <c r="E277" s="216" t="s">
        <v>152</v>
      </c>
      <c r="F277" s="216" t="s">
        <v>482</v>
      </c>
      <c r="G277" s="203"/>
      <c r="H277" s="203"/>
      <c r="I277" s="206"/>
      <c r="J277" s="217">
        <f>BK277</f>
        <v>0</v>
      </c>
      <c r="K277" s="203"/>
      <c r="L277" s="208"/>
      <c r="M277" s="209"/>
      <c r="N277" s="210"/>
      <c r="O277" s="210"/>
      <c r="P277" s="211">
        <f>SUM(P278:P288)</f>
        <v>0</v>
      </c>
      <c r="Q277" s="210"/>
      <c r="R277" s="211">
        <f>SUM(R278:R288)</f>
        <v>12.68682</v>
      </c>
      <c r="S277" s="210"/>
      <c r="T277" s="212">
        <f>SUM(T278:T288)</f>
        <v>0</v>
      </c>
      <c r="AR277" s="213" t="s">
        <v>79</v>
      </c>
      <c r="AT277" s="214" t="s">
        <v>70</v>
      </c>
      <c r="AU277" s="214" t="s">
        <v>79</v>
      </c>
      <c r="AY277" s="213" t="s">
        <v>123</v>
      </c>
      <c r="BK277" s="215">
        <f>SUM(BK278:BK288)</f>
        <v>0</v>
      </c>
    </row>
    <row r="278" spans="2:65" s="1" customFormat="1" ht="16.5" customHeight="1">
      <c r="B278" s="43"/>
      <c r="C278" s="218" t="s">
        <v>483</v>
      </c>
      <c r="D278" s="218" t="s">
        <v>125</v>
      </c>
      <c r="E278" s="219" t="s">
        <v>484</v>
      </c>
      <c r="F278" s="220" t="s">
        <v>485</v>
      </c>
      <c r="G278" s="221" t="s">
        <v>216</v>
      </c>
      <c r="H278" s="222">
        <v>150</v>
      </c>
      <c r="I278" s="223"/>
      <c r="J278" s="224">
        <f>ROUND(I278*H278,2)</f>
        <v>0</v>
      </c>
      <c r="K278" s="220" t="s">
        <v>178</v>
      </c>
      <c r="L278" s="69"/>
      <c r="M278" s="225" t="s">
        <v>21</v>
      </c>
      <c r="N278" s="226" t="s">
        <v>42</v>
      </c>
      <c r="O278" s="44"/>
      <c r="P278" s="227">
        <f>O278*H278</f>
        <v>0</v>
      </c>
      <c r="Q278" s="227">
        <v>0.00274</v>
      </c>
      <c r="R278" s="227">
        <f>Q278*H278</f>
        <v>0.411</v>
      </c>
      <c r="S278" s="227">
        <v>0</v>
      </c>
      <c r="T278" s="228">
        <f>S278*H278</f>
        <v>0</v>
      </c>
      <c r="AR278" s="21" t="s">
        <v>122</v>
      </c>
      <c r="AT278" s="21" t="s">
        <v>125</v>
      </c>
      <c r="AU278" s="21" t="s">
        <v>81</v>
      </c>
      <c r="AY278" s="21" t="s">
        <v>123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21" t="s">
        <v>79</v>
      </c>
      <c r="BK278" s="229">
        <f>ROUND(I278*H278,2)</f>
        <v>0</v>
      </c>
      <c r="BL278" s="21" t="s">
        <v>122</v>
      </c>
      <c r="BM278" s="21" t="s">
        <v>486</v>
      </c>
    </row>
    <row r="279" spans="2:65" s="1" customFormat="1" ht="16.5" customHeight="1">
      <c r="B279" s="43"/>
      <c r="C279" s="218" t="s">
        <v>487</v>
      </c>
      <c r="D279" s="218" t="s">
        <v>125</v>
      </c>
      <c r="E279" s="219" t="s">
        <v>488</v>
      </c>
      <c r="F279" s="220" t="s">
        <v>489</v>
      </c>
      <c r="G279" s="221" t="s">
        <v>128</v>
      </c>
      <c r="H279" s="222">
        <v>12</v>
      </c>
      <c r="I279" s="223"/>
      <c r="J279" s="224">
        <f>ROUND(I279*H279,2)</f>
        <v>0</v>
      </c>
      <c r="K279" s="220" t="s">
        <v>21</v>
      </c>
      <c r="L279" s="69"/>
      <c r="M279" s="225" t="s">
        <v>21</v>
      </c>
      <c r="N279" s="226" t="s">
        <v>42</v>
      </c>
      <c r="O279" s="44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1" t="s">
        <v>122</v>
      </c>
      <c r="AT279" s="21" t="s">
        <v>125</v>
      </c>
      <c r="AU279" s="21" t="s">
        <v>81</v>
      </c>
      <c r="AY279" s="21" t="s">
        <v>123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21" t="s">
        <v>79</v>
      </c>
      <c r="BK279" s="229">
        <f>ROUND(I279*H279,2)</f>
        <v>0</v>
      </c>
      <c r="BL279" s="21" t="s">
        <v>122</v>
      </c>
      <c r="BM279" s="21" t="s">
        <v>490</v>
      </c>
    </row>
    <row r="280" spans="2:65" s="1" customFormat="1" ht="16.5" customHeight="1">
      <c r="B280" s="43"/>
      <c r="C280" s="218" t="s">
        <v>491</v>
      </c>
      <c r="D280" s="218" t="s">
        <v>125</v>
      </c>
      <c r="E280" s="219" t="s">
        <v>492</v>
      </c>
      <c r="F280" s="220" t="s">
        <v>493</v>
      </c>
      <c r="G280" s="221" t="s">
        <v>128</v>
      </c>
      <c r="H280" s="222">
        <v>12</v>
      </c>
      <c r="I280" s="223"/>
      <c r="J280" s="224">
        <f>ROUND(I280*H280,2)</f>
        <v>0</v>
      </c>
      <c r="K280" s="220" t="s">
        <v>178</v>
      </c>
      <c r="L280" s="69"/>
      <c r="M280" s="225" t="s">
        <v>21</v>
      </c>
      <c r="N280" s="226" t="s">
        <v>42</v>
      </c>
      <c r="O280" s="44"/>
      <c r="P280" s="227">
        <f>O280*H280</f>
        <v>0</v>
      </c>
      <c r="Q280" s="227">
        <v>0.14494</v>
      </c>
      <c r="R280" s="227">
        <f>Q280*H280</f>
        <v>1.7392800000000002</v>
      </c>
      <c r="S280" s="227">
        <v>0</v>
      </c>
      <c r="T280" s="228">
        <f>S280*H280</f>
        <v>0</v>
      </c>
      <c r="AR280" s="21" t="s">
        <v>122</v>
      </c>
      <c r="AT280" s="21" t="s">
        <v>125</v>
      </c>
      <c r="AU280" s="21" t="s">
        <v>81</v>
      </c>
      <c r="AY280" s="21" t="s">
        <v>123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21" t="s">
        <v>79</v>
      </c>
      <c r="BK280" s="229">
        <f>ROUND(I280*H280,2)</f>
        <v>0</v>
      </c>
      <c r="BL280" s="21" t="s">
        <v>122</v>
      </c>
      <c r="BM280" s="21" t="s">
        <v>494</v>
      </c>
    </row>
    <row r="281" spans="2:65" s="1" customFormat="1" ht="16.5" customHeight="1">
      <c r="B281" s="43"/>
      <c r="C281" s="246" t="s">
        <v>495</v>
      </c>
      <c r="D281" s="246" t="s">
        <v>267</v>
      </c>
      <c r="E281" s="247" t="s">
        <v>496</v>
      </c>
      <c r="F281" s="248" t="s">
        <v>497</v>
      </c>
      <c r="G281" s="249" t="s">
        <v>128</v>
      </c>
      <c r="H281" s="250">
        <v>12</v>
      </c>
      <c r="I281" s="251"/>
      <c r="J281" s="252">
        <f>ROUND(I281*H281,2)</f>
        <v>0</v>
      </c>
      <c r="K281" s="248" t="s">
        <v>178</v>
      </c>
      <c r="L281" s="253"/>
      <c r="M281" s="254" t="s">
        <v>21</v>
      </c>
      <c r="N281" s="255" t="s">
        <v>42</v>
      </c>
      <c r="O281" s="44"/>
      <c r="P281" s="227">
        <f>O281*H281</f>
        <v>0</v>
      </c>
      <c r="Q281" s="227">
        <v>0.232</v>
      </c>
      <c r="R281" s="227">
        <f>Q281*H281</f>
        <v>2.7840000000000003</v>
      </c>
      <c r="S281" s="227">
        <v>0</v>
      </c>
      <c r="T281" s="228">
        <f>S281*H281</f>
        <v>0</v>
      </c>
      <c r="AR281" s="21" t="s">
        <v>152</v>
      </c>
      <c r="AT281" s="21" t="s">
        <v>267</v>
      </c>
      <c r="AU281" s="21" t="s">
        <v>81</v>
      </c>
      <c r="AY281" s="21" t="s">
        <v>123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21" t="s">
        <v>79</v>
      </c>
      <c r="BK281" s="229">
        <f>ROUND(I281*H281,2)</f>
        <v>0</v>
      </c>
      <c r="BL281" s="21" t="s">
        <v>122</v>
      </c>
      <c r="BM281" s="21" t="s">
        <v>498</v>
      </c>
    </row>
    <row r="282" spans="2:65" s="1" customFormat="1" ht="16.5" customHeight="1">
      <c r="B282" s="43"/>
      <c r="C282" s="246" t="s">
        <v>499</v>
      </c>
      <c r="D282" s="246" t="s">
        <v>267</v>
      </c>
      <c r="E282" s="247" t="s">
        <v>500</v>
      </c>
      <c r="F282" s="248" t="s">
        <v>501</v>
      </c>
      <c r="G282" s="249" t="s">
        <v>128</v>
      </c>
      <c r="H282" s="250">
        <v>12</v>
      </c>
      <c r="I282" s="251"/>
      <c r="J282" s="252">
        <f>ROUND(I282*H282,2)</f>
        <v>0</v>
      </c>
      <c r="K282" s="248" t="s">
        <v>178</v>
      </c>
      <c r="L282" s="253"/>
      <c r="M282" s="254" t="s">
        <v>21</v>
      </c>
      <c r="N282" s="255" t="s">
        <v>42</v>
      </c>
      <c r="O282" s="44"/>
      <c r="P282" s="227">
        <f>O282*H282</f>
        <v>0</v>
      </c>
      <c r="Q282" s="227">
        <v>0.17</v>
      </c>
      <c r="R282" s="227">
        <f>Q282*H282</f>
        <v>2.04</v>
      </c>
      <c r="S282" s="227">
        <v>0</v>
      </c>
      <c r="T282" s="228">
        <f>S282*H282</f>
        <v>0</v>
      </c>
      <c r="AR282" s="21" t="s">
        <v>152</v>
      </c>
      <c r="AT282" s="21" t="s">
        <v>267</v>
      </c>
      <c r="AU282" s="21" t="s">
        <v>81</v>
      </c>
      <c r="AY282" s="21" t="s">
        <v>123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21" t="s">
        <v>79</v>
      </c>
      <c r="BK282" s="229">
        <f>ROUND(I282*H282,2)</f>
        <v>0</v>
      </c>
      <c r="BL282" s="21" t="s">
        <v>122</v>
      </c>
      <c r="BM282" s="21" t="s">
        <v>502</v>
      </c>
    </row>
    <row r="283" spans="2:65" s="1" customFormat="1" ht="16.5" customHeight="1">
      <c r="B283" s="43"/>
      <c r="C283" s="246" t="s">
        <v>503</v>
      </c>
      <c r="D283" s="246" t="s">
        <v>267</v>
      </c>
      <c r="E283" s="247" t="s">
        <v>504</v>
      </c>
      <c r="F283" s="248" t="s">
        <v>505</v>
      </c>
      <c r="G283" s="249" t="s">
        <v>128</v>
      </c>
      <c r="H283" s="250">
        <v>12</v>
      </c>
      <c r="I283" s="251"/>
      <c r="J283" s="252">
        <f>ROUND(I283*H283,2)</f>
        <v>0</v>
      </c>
      <c r="K283" s="248" t="s">
        <v>178</v>
      </c>
      <c r="L283" s="253"/>
      <c r="M283" s="254" t="s">
        <v>21</v>
      </c>
      <c r="N283" s="255" t="s">
        <v>42</v>
      </c>
      <c r="O283" s="44"/>
      <c r="P283" s="227">
        <f>O283*H283</f>
        <v>0</v>
      </c>
      <c r="Q283" s="227">
        <v>0.103</v>
      </c>
      <c r="R283" s="227">
        <f>Q283*H283</f>
        <v>1.236</v>
      </c>
      <c r="S283" s="227">
        <v>0</v>
      </c>
      <c r="T283" s="228">
        <f>S283*H283</f>
        <v>0</v>
      </c>
      <c r="AR283" s="21" t="s">
        <v>152</v>
      </c>
      <c r="AT283" s="21" t="s">
        <v>267</v>
      </c>
      <c r="AU283" s="21" t="s">
        <v>81</v>
      </c>
      <c r="AY283" s="21" t="s">
        <v>123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1" t="s">
        <v>79</v>
      </c>
      <c r="BK283" s="229">
        <f>ROUND(I283*H283,2)</f>
        <v>0</v>
      </c>
      <c r="BL283" s="21" t="s">
        <v>122</v>
      </c>
      <c r="BM283" s="21" t="s">
        <v>506</v>
      </c>
    </row>
    <row r="284" spans="2:65" s="1" customFormat="1" ht="16.5" customHeight="1">
      <c r="B284" s="43"/>
      <c r="C284" s="218" t="s">
        <v>507</v>
      </c>
      <c r="D284" s="218" t="s">
        <v>125</v>
      </c>
      <c r="E284" s="219" t="s">
        <v>508</v>
      </c>
      <c r="F284" s="220" t="s">
        <v>509</v>
      </c>
      <c r="G284" s="221" t="s">
        <v>128</v>
      </c>
      <c r="H284" s="222">
        <v>9</v>
      </c>
      <c r="I284" s="223"/>
      <c r="J284" s="224">
        <f>ROUND(I284*H284,2)</f>
        <v>0</v>
      </c>
      <c r="K284" s="220" t="s">
        <v>21</v>
      </c>
      <c r="L284" s="69"/>
      <c r="M284" s="225" t="s">
        <v>21</v>
      </c>
      <c r="N284" s="226" t="s">
        <v>42</v>
      </c>
      <c r="O284" s="44"/>
      <c r="P284" s="227">
        <f>O284*H284</f>
        <v>0</v>
      </c>
      <c r="Q284" s="227">
        <v>0.14494</v>
      </c>
      <c r="R284" s="227">
        <f>Q284*H284</f>
        <v>1.3044600000000002</v>
      </c>
      <c r="S284" s="227">
        <v>0</v>
      </c>
      <c r="T284" s="228">
        <f>S284*H284</f>
        <v>0</v>
      </c>
      <c r="AR284" s="21" t="s">
        <v>122</v>
      </c>
      <c r="AT284" s="21" t="s">
        <v>125</v>
      </c>
      <c r="AU284" s="21" t="s">
        <v>81</v>
      </c>
      <c r="AY284" s="21" t="s">
        <v>123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21" t="s">
        <v>79</v>
      </c>
      <c r="BK284" s="229">
        <f>ROUND(I284*H284,2)</f>
        <v>0</v>
      </c>
      <c r="BL284" s="21" t="s">
        <v>122</v>
      </c>
      <c r="BM284" s="21" t="s">
        <v>510</v>
      </c>
    </row>
    <row r="285" spans="2:65" s="1" customFormat="1" ht="16.5" customHeight="1">
      <c r="B285" s="43"/>
      <c r="C285" s="246" t="s">
        <v>511</v>
      </c>
      <c r="D285" s="246" t="s">
        <v>267</v>
      </c>
      <c r="E285" s="247" t="s">
        <v>512</v>
      </c>
      <c r="F285" s="248" t="s">
        <v>513</v>
      </c>
      <c r="G285" s="249" t="s">
        <v>128</v>
      </c>
      <c r="H285" s="250">
        <v>9</v>
      </c>
      <c r="I285" s="251"/>
      <c r="J285" s="252">
        <f>ROUND(I285*H285,2)</f>
        <v>0</v>
      </c>
      <c r="K285" s="248" t="s">
        <v>21</v>
      </c>
      <c r="L285" s="253"/>
      <c r="M285" s="254" t="s">
        <v>21</v>
      </c>
      <c r="N285" s="255" t="s">
        <v>42</v>
      </c>
      <c r="O285" s="44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AR285" s="21" t="s">
        <v>152</v>
      </c>
      <c r="AT285" s="21" t="s">
        <v>267</v>
      </c>
      <c r="AU285" s="21" t="s">
        <v>81</v>
      </c>
      <c r="AY285" s="21" t="s">
        <v>123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1" t="s">
        <v>79</v>
      </c>
      <c r="BK285" s="229">
        <f>ROUND(I285*H285,2)</f>
        <v>0</v>
      </c>
      <c r="BL285" s="21" t="s">
        <v>122</v>
      </c>
      <c r="BM285" s="21" t="s">
        <v>514</v>
      </c>
    </row>
    <row r="286" spans="2:65" s="1" customFormat="1" ht="25.5" customHeight="1">
      <c r="B286" s="43"/>
      <c r="C286" s="218" t="s">
        <v>515</v>
      </c>
      <c r="D286" s="218" t="s">
        <v>125</v>
      </c>
      <c r="E286" s="219" t="s">
        <v>516</v>
      </c>
      <c r="F286" s="220" t="s">
        <v>517</v>
      </c>
      <c r="G286" s="221" t="s">
        <v>128</v>
      </c>
      <c r="H286" s="222">
        <v>12</v>
      </c>
      <c r="I286" s="223"/>
      <c r="J286" s="224">
        <f>ROUND(I286*H286,2)</f>
        <v>0</v>
      </c>
      <c r="K286" s="220" t="s">
        <v>178</v>
      </c>
      <c r="L286" s="69"/>
      <c r="M286" s="225" t="s">
        <v>21</v>
      </c>
      <c r="N286" s="226" t="s">
        <v>42</v>
      </c>
      <c r="O286" s="44"/>
      <c r="P286" s="227">
        <f>O286*H286</f>
        <v>0</v>
      </c>
      <c r="Q286" s="227">
        <v>0.21734</v>
      </c>
      <c r="R286" s="227">
        <f>Q286*H286</f>
        <v>2.60808</v>
      </c>
      <c r="S286" s="227">
        <v>0</v>
      </c>
      <c r="T286" s="228">
        <f>S286*H286</f>
        <v>0</v>
      </c>
      <c r="AR286" s="21" t="s">
        <v>122</v>
      </c>
      <c r="AT286" s="21" t="s">
        <v>125</v>
      </c>
      <c r="AU286" s="21" t="s">
        <v>81</v>
      </c>
      <c r="AY286" s="21" t="s">
        <v>123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21" t="s">
        <v>79</v>
      </c>
      <c r="BK286" s="229">
        <f>ROUND(I286*H286,2)</f>
        <v>0</v>
      </c>
      <c r="BL286" s="21" t="s">
        <v>122</v>
      </c>
      <c r="BM286" s="21" t="s">
        <v>518</v>
      </c>
    </row>
    <row r="287" spans="2:65" s="1" customFormat="1" ht="16.5" customHeight="1">
      <c r="B287" s="43"/>
      <c r="C287" s="246" t="s">
        <v>519</v>
      </c>
      <c r="D287" s="246" t="s">
        <v>267</v>
      </c>
      <c r="E287" s="247" t="s">
        <v>520</v>
      </c>
      <c r="F287" s="248" t="s">
        <v>521</v>
      </c>
      <c r="G287" s="249" t="s">
        <v>128</v>
      </c>
      <c r="H287" s="250">
        <v>12</v>
      </c>
      <c r="I287" s="251"/>
      <c r="J287" s="252">
        <f>ROUND(I287*H287,2)</f>
        <v>0</v>
      </c>
      <c r="K287" s="248" t="s">
        <v>178</v>
      </c>
      <c r="L287" s="253"/>
      <c r="M287" s="254" t="s">
        <v>21</v>
      </c>
      <c r="N287" s="255" t="s">
        <v>42</v>
      </c>
      <c r="O287" s="44"/>
      <c r="P287" s="227">
        <f>O287*H287</f>
        <v>0</v>
      </c>
      <c r="Q287" s="227">
        <v>0.041</v>
      </c>
      <c r="R287" s="227">
        <f>Q287*H287</f>
        <v>0.492</v>
      </c>
      <c r="S287" s="227">
        <v>0</v>
      </c>
      <c r="T287" s="228">
        <f>S287*H287</f>
        <v>0</v>
      </c>
      <c r="AR287" s="21" t="s">
        <v>152</v>
      </c>
      <c r="AT287" s="21" t="s">
        <v>267</v>
      </c>
      <c r="AU287" s="21" t="s">
        <v>81</v>
      </c>
      <c r="AY287" s="21" t="s">
        <v>123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21" t="s">
        <v>79</v>
      </c>
      <c r="BK287" s="229">
        <f>ROUND(I287*H287,2)</f>
        <v>0</v>
      </c>
      <c r="BL287" s="21" t="s">
        <v>122</v>
      </c>
      <c r="BM287" s="21" t="s">
        <v>522</v>
      </c>
    </row>
    <row r="288" spans="2:65" s="1" customFormat="1" ht="16.5" customHeight="1">
      <c r="B288" s="43"/>
      <c r="C288" s="246" t="s">
        <v>523</v>
      </c>
      <c r="D288" s="246" t="s">
        <v>267</v>
      </c>
      <c r="E288" s="247" t="s">
        <v>524</v>
      </c>
      <c r="F288" s="248" t="s">
        <v>525</v>
      </c>
      <c r="G288" s="249" t="s">
        <v>128</v>
      </c>
      <c r="H288" s="250">
        <v>12</v>
      </c>
      <c r="I288" s="251"/>
      <c r="J288" s="252">
        <f>ROUND(I288*H288,2)</f>
        <v>0</v>
      </c>
      <c r="K288" s="248" t="s">
        <v>178</v>
      </c>
      <c r="L288" s="253"/>
      <c r="M288" s="254" t="s">
        <v>21</v>
      </c>
      <c r="N288" s="255" t="s">
        <v>42</v>
      </c>
      <c r="O288" s="44"/>
      <c r="P288" s="227">
        <f>O288*H288</f>
        <v>0</v>
      </c>
      <c r="Q288" s="227">
        <v>0.006</v>
      </c>
      <c r="R288" s="227">
        <f>Q288*H288</f>
        <v>0.07200000000000001</v>
      </c>
      <c r="S288" s="227">
        <v>0</v>
      </c>
      <c r="T288" s="228">
        <f>S288*H288</f>
        <v>0</v>
      </c>
      <c r="AR288" s="21" t="s">
        <v>152</v>
      </c>
      <c r="AT288" s="21" t="s">
        <v>267</v>
      </c>
      <c r="AU288" s="21" t="s">
        <v>81</v>
      </c>
      <c r="AY288" s="21" t="s">
        <v>123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1" t="s">
        <v>79</v>
      </c>
      <c r="BK288" s="229">
        <f>ROUND(I288*H288,2)</f>
        <v>0</v>
      </c>
      <c r="BL288" s="21" t="s">
        <v>122</v>
      </c>
      <c r="BM288" s="21" t="s">
        <v>526</v>
      </c>
    </row>
    <row r="289" spans="2:63" s="10" customFormat="1" ht="29.85" customHeight="1">
      <c r="B289" s="202"/>
      <c r="C289" s="203"/>
      <c r="D289" s="204" t="s">
        <v>70</v>
      </c>
      <c r="E289" s="216" t="s">
        <v>219</v>
      </c>
      <c r="F289" s="216" t="s">
        <v>527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SUM(P290:P339)</f>
        <v>0</v>
      </c>
      <c r="Q289" s="210"/>
      <c r="R289" s="211">
        <f>SUM(R290:R339)</f>
        <v>419.13819190000004</v>
      </c>
      <c r="S289" s="210"/>
      <c r="T289" s="212">
        <f>SUM(T290:T339)</f>
        <v>0</v>
      </c>
      <c r="AR289" s="213" t="s">
        <v>79</v>
      </c>
      <c r="AT289" s="214" t="s">
        <v>70</v>
      </c>
      <c r="AU289" s="214" t="s">
        <v>79</v>
      </c>
      <c r="AY289" s="213" t="s">
        <v>123</v>
      </c>
      <c r="BK289" s="215">
        <f>SUM(BK290:BK339)</f>
        <v>0</v>
      </c>
    </row>
    <row r="290" spans="2:65" s="1" customFormat="1" ht="25.5" customHeight="1">
      <c r="B290" s="43"/>
      <c r="C290" s="218" t="s">
        <v>528</v>
      </c>
      <c r="D290" s="218" t="s">
        <v>125</v>
      </c>
      <c r="E290" s="219" t="s">
        <v>529</v>
      </c>
      <c r="F290" s="220" t="s">
        <v>530</v>
      </c>
      <c r="G290" s="221" t="s">
        <v>128</v>
      </c>
      <c r="H290" s="222">
        <v>21</v>
      </c>
      <c r="I290" s="223"/>
      <c r="J290" s="224">
        <f>ROUND(I290*H290,2)</f>
        <v>0</v>
      </c>
      <c r="K290" s="220" t="s">
        <v>178</v>
      </c>
      <c r="L290" s="69"/>
      <c r="M290" s="225" t="s">
        <v>21</v>
      </c>
      <c r="N290" s="226" t="s">
        <v>42</v>
      </c>
      <c r="O290" s="44"/>
      <c r="P290" s="227">
        <f>O290*H290</f>
        <v>0</v>
      </c>
      <c r="Q290" s="227">
        <v>0.0007</v>
      </c>
      <c r="R290" s="227">
        <f>Q290*H290</f>
        <v>0.0147</v>
      </c>
      <c r="S290" s="227">
        <v>0</v>
      </c>
      <c r="T290" s="228">
        <f>S290*H290</f>
        <v>0</v>
      </c>
      <c r="AR290" s="21" t="s">
        <v>122</v>
      </c>
      <c r="AT290" s="21" t="s">
        <v>125</v>
      </c>
      <c r="AU290" s="21" t="s">
        <v>81</v>
      </c>
      <c r="AY290" s="21" t="s">
        <v>123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21" t="s">
        <v>79</v>
      </c>
      <c r="BK290" s="229">
        <f>ROUND(I290*H290,2)</f>
        <v>0</v>
      </c>
      <c r="BL290" s="21" t="s">
        <v>122</v>
      </c>
      <c r="BM290" s="21" t="s">
        <v>531</v>
      </c>
    </row>
    <row r="291" spans="2:65" s="1" customFormat="1" ht="16.5" customHeight="1">
      <c r="B291" s="43"/>
      <c r="C291" s="246" t="s">
        <v>532</v>
      </c>
      <c r="D291" s="246" t="s">
        <v>267</v>
      </c>
      <c r="E291" s="247" t="s">
        <v>533</v>
      </c>
      <c r="F291" s="248" t="s">
        <v>534</v>
      </c>
      <c r="G291" s="249" t="s">
        <v>128</v>
      </c>
      <c r="H291" s="250">
        <v>1</v>
      </c>
      <c r="I291" s="251"/>
      <c r="J291" s="252">
        <f>ROUND(I291*H291,2)</f>
        <v>0</v>
      </c>
      <c r="K291" s="248" t="s">
        <v>178</v>
      </c>
      <c r="L291" s="253"/>
      <c r="M291" s="254" t="s">
        <v>21</v>
      </c>
      <c r="N291" s="255" t="s">
        <v>42</v>
      </c>
      <c r="O291" s="44"/>
      <c r="P291" s="227">
        <f>O291*H291</f>
        <v>0</v>
      </c>
      <c r="Q291" s="227">
        <v>0.003</v>
      </c>
      <c r="R291" s="227">
        <f>Q291*H291</f>
        <v>0.003</v>
      </c>
      <c r="S291" s="227">
        <v>0</v>
      </c>
      <c r="T291" s="228">
        <f>S291*H291</f>
        <v>0</v>
      </c>
      <c r="AR291" s="21" t="s">
        <v>152</v>
      </c>
      <c r="AT291" s="21" t="s">
        <v>267</v>
      </c>
      <c r="AU291" s="21" t="s">
        <v>81</v>
      </c>
      <c r="AY291" s="21" t="s">
        <v>123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21" t="s">
        <v>79</v>
      </c>
      <c r="BK291" s="229">
        <f>ROUND(I291*H291,2)</f>
        <v>0</v>
      </c>
      <c r="BL291" s="21" t="s">
        <v>122</v>
      </c>
      <c r="BM291" s="21" t="s">
        <v>535</v>
      </c>
    </row>
    <row r="292" spans="2:65" s="1" customFormat="1" ht="16.5" customHeight="1">
      <c r="B292" s="43"/>
      <c r="C292" s="246" t="s">
        <v>536</v>
      </c>
      <c r="D292" s="246" t="s">
        <v>267</v>
      </c>
      <c r="E292" s="247" t="s">
        <v>537</v>
      </c>
      <c r="F292" s="248" t="s">
        <v>538</v>
      </c>
      <c r="G292" s="249" t="s">
        <v>128</v>
      </c>
      <c r="H292" s="250">
        <v>1</v>
      </c>
      <c r="I292" s="251"/>
      <c r="J292" s="252">
        <f>ROUND(I292*H292,2)</f>
        <v>0</v>
      </c>
      <c r="K292" s="248" t="s">
        <v>178</v>
      </c>
      <c r="L292" s="253"/>
      <c r="M292" s="254" t="s">
        <v>21</v>
      </c>
      <c r="N292" s="255" t="s">
        <v>42</v>
      </c>
      <c r="O292" s="44"/>
      <c r="P292" s="227">
        <f>O292*H292</f>
        <v>0</v>
      </c>
      <c r="Q292" s="227">
        <v>0.0014</v>
      </c>
      <c r="R292" s="227">
        <f>Q292*H292</f>
        <v>0.0014</v>
      </c>
      <c r="S292" s="227">
        <v>0</v>
      </c>
      <c r="T292" s="228">
        <f>S292*H292</f>
        <v>0</v>
      </c>
      <c r="AR292" s="21" t="s">
        <v>152</v>
      </c>
      <c r="AT292" s="21" t="s">
        <v>267</v>
      </c>
      <c r="AU292" s="21" t="s">
        <v>81</v>
      </c>
      <c r="AY292" s="21" t="s">
        <v>123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21" t="s">
        <v>79</v>
      </c>
      <c r="BK292" s="229">
        <f>ROUND(I292*H292,2)</f>
        <v>0</v>
      </c>
      <c r="BL292" s="21" t="s">
        <v>122</v>
      </c>
      <c r="BM292" s="21" t="s">
        <v>539</v>
      </c>
    </row>
    <row r="293" spans="2:65" s="1" customFormat="1" ht="16.5" customHeight="1">
      <c r="B293" s="43"/>
      <c r="C293" s="246" t="s">
        <v>540</v>
      </c>
      <c r="D293" s="246" t="s">
        <v>267</v>
      </c>
      <c r="E293" s="247" t="s">
        <v>541</v>
      </c>
      <c r="F293" s="248" t="s">
        <v>542</v>
      </c>
      <c r="G293" s="249" t="s">
        <v>128</v>
      </c>
      <c r="H293" s="250">
        <v>1</v>
      </c>
      <c r="I293" s="251"/>
      <c r="J293" s="252">
        <f>ROUND(I293*H293,2)</f>
        <v>0</v>
      </c>
      <c r="K293" s="248" t="s">
        <v>21</v>
      </c>
      <c r="L293" s="253"/>
      <c r="M293" s="254" t="s">
        <v>21</v>
      </c>
      <c r="N293" s="255" t="s">
        <v>42</v>
      </c>
      <c r="O293" s="44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1" t="s">
        <v>152</v>
      </c>
      <c r="AT293" s="21" t="s">
        <v>267</v>
      </c>
      <c r="AU293" s="21" t="s">
        <v>81</v>
      </c>
      <c r="AY293" s="21" t="s">
        <v>123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21" t="s">
        <v>79</v>
      </c>
      <c r="BK293" s="229">
        <f>ROUND(I293*H293,2)</f>
        <v>0</v>
      </c>
      <c r="BL293" s="21" t="s">
        <v>122</v>
      </c>
      <c r="BM293" s="21" t="s">
        <v>543</v>
      </c>
    </row>
    <row r="294" spans="2:65" s="1" customFormat="1" ht="16.5" customHeight="1">
      <c r="B294" s="43"/>
      <c r="C294" s="246" t="s">
        <v>544</v>
      </c>
      <c r="D294" s="246" t="s">
        <v>267</v>
      </c>
      <c r="E294" s="247" t="s">
        <v>545</v>
      </c>
      <c r="F294" s="248" t="s">
        <v>546</v>
      </c>
      <c r="G294" s="249" t="s">
        <v>128</v>
      </c>
      <c r="H294" s="250">
        <v>2</v>
      </c>
      <c r="I294" s="251"/>
      <c r="J294" s="252">
        <f>ROUND(I294*H294,2)</f>
        <v>0</v>
      </c>
      <c r="K294" s="248" t="s">
        <v>21</v>
      </c>
      <c r="L294" s="253"/>
      <c r="M294" s="254" t="s">
        <v>21</v>
      </c>
      <c r="N294" s="255" t="s">
        <v>42</v>
      </c>
      <c r="O294" s="44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AR294" s="21" t="s">
        <v>152</v>
      </c>
      <c r="AT294" s="21" t="s">
        <v>267</v>
      </c>
      <c r="AU294" s="21" t="s">
        <v>81</v>
      </c>
      <c r="AY294" s="21" t="s">
        <v>123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21" t="s">
        <v>79</v>
      </c>
      <c r="BK294" s="229">
        <f>ROUND(I294*H294,2)</f>
        <v>0</v>
      </c>
      <c r="BL294" s="21" t="s">
        <v>122</v>
      </c>
      <c r="BM294" s="21" t="s">
        <v>547</v>
      </c>
    </row>
    <row r="295" spans="2:65" s="1" customFormat="1" ht="16.5" customHeight="1">
      <c r="B295" s="43"/>
      <c r="C295" s="246" t="s">
        <v>548</v>
      </c>
      <c r="D295" s="246" t="s">
        <v>267</v>
      </c>
      <c r="E295" s="247" t="s">
        <v>549</v>
      </c>
      <c r="F295" s="248" t="s">
        <v>550</v>
      </c>
      <c r="G295" s="249" t="s">
        <v>128</v>
      </c>
      <c r="H295" s="250">
        <v>4</v>
      </c>
      <c r="I295" s="251"/>
      <c r="J295" s="252">
        <f>ROUND(I295*H295,2)</f>
        <v>0</v>
      </c>
      <c r="K295" s="248" t="s">
        <v>21</v>
      </c>
      <c r="L295" s="253"/>
      <c r="M295" s="254" t="s">
        <v>21</v>
      </c>
      <c r="N295" s="255" t="s">
        <v>42</v>
      </c>
      <c r="O295" s="44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AR295" s="21" t="s">
        <v>152</v>
      </c>
      <c r="AT295" s="21" t="s">
        <v>267</v>
      </c>
      <c r="AU295" s="21" t="s">
        <v>81</v>
      </c>
      <c r="AY295" s="21" t="s">
        <v>123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21" t="s">
        <v>79</v>
      </c>
      <c r="BK295" s="229">
        <f>ROUND(I295*H295,2)</f>
        <v>0</v>
      </c>
      <c r="BL295" s="21" t="s">
        <v>122</v>
      </c>
      <c r="BM295" s="21" t="s">
        <v>551</v>
      </c>
    </row>
    <row r="296" spans="2:65" s="1" customFormat="1" ht="16.5" customHeight="1">
      <c r="B296" s="43"/>
      <c r="C296" s="246" t="s">
        <v>552</v>
      </c>
      <c r="D296" s="246" t="s">
        <v>267</v>
      </c>
      <c r="E296" s="247" t="s">
        <v>553</v>
      </c>
      <c r="F296" s="248" t="s">
        <v>554</v>
      </c>
      <c r="G296" s="249" t="s">
        <v>128</v>
      </c>
      <c r="H296" s="250">
        <v>5</v>
      </c>
      <c r="I296" s="251"/>
      <c r="J296" s="252">
        <f>ROUND(I296*H296,2)</f>
        <v>0</v>
      </c>
      <c r="K296" s="248" t="s">
        <v>21</v>
      </c>
      <c r="L296" s="253"/>
      <c r="M296" s="254" t="s">
        <v>21</v>
      </c>
      <c r="N296" s="255" t="s">
        <v>42</v>
      </c>
      <c r="O296" s="44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AR296" s="21" t="s">
        <v>152</v>
      </c>
      <c r="AT296" s="21" t="s">
        <v>267</v>
      </c>
      <c r="AU296" s="21" t="s">
        <v>81</v>
      </c>
      <c r="AY296" s="21" t="s">
        <v>123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21" t="s">
        <v>79</v>
      </c>
      <c r="BK296" s="229">
        <f>ROUND(I296*H296,2)</f>
        <v>0</v>
      </c>
      <c r="BL296" s="21" t="s">
        <v>122</v>
      </c>
      <c r="BM296" s="21" t="s">
        <v>555</v>
      </c>
    </row>
    <row r="297" spans="2:65" s="1" customFormat="1" ht="16.5" customHeight="1">
      <c r="B297" s="43"/>
      <c r="C297" s="246" t="s">
        <v>556</v>
      </c>
      <c r="D297" s="246" t="s">
        <v>267</v>
      </c>
      <c r="E297" s="247" t="s">
        <v>557</v>
      </c>
      <c r="F297" s="248" t="s">
        <v>558</v>
      </c>
      <c r="G297" s="249" t="s">
        <v>128</v>
      </c>
      <c r="H297" s="250">
        <v>3</v>
      </c>
      <c r="I297" s="251"/>
      <c r="J297" s="252">
        <f>ROUND(I297*H297,2)</f>
        <v>0</v>
      </c>
      <c r="K297" s="248" t="s">
        <v>21</v>
      </c>
      <c r="L297" s="253"/>
      <c r="M297" s="254" t="s">
        <v>21</v>
      </c>
      <c r="N297" s="255" t="s">
        <v>42</v>
      </c>
      <c r="O297" s="44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21" t="s">
        <v>152</v>
      </c>
      <c r="AT297" s="21" t="s">
        <v>267</v>
      </c>
      <c r="AU297" s="21" t="s">
        <v>81</v>
      </c>
      <c r="AY297" s="21" t="s">
        <v>123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21" t="s">
        <v>79</v>
      </c>
      <c r="BK297" s="229">
        <f>ROUND(I297*H297,2)</f>
        <v>0</v>
      </c>
      <c r="BL297" s="21" t="s">
        <v>122</v>
      </c>
      <c r="BM297" s="21" t="s">
        <v>559</v>
      </c>
    </row>
    <row r="298" spans="2:65" s="1" customFormat="1" ht="16.5" customHeight="1">
      <c r="B298" s="43"/>
      <c r="C298" s="246" t="s">
        <v>560</v>
      </c>
      <c r="D298" s="246" t="s">
        <v>267</v>
      </c>
      <c r="E298" s="247" t="s">
        <v>561</v>
      </c>
      <c r="F298" s="248" t="s">
        <v>562</v>
      </c>
      <c r="G298" s="249" t="s">
        <v>128</v>
      </c>
      <c r="H298" s="250">
        <v>2</v>
      </c>
      <c r="I298" s="251"/>
      <c r="J298" s="252">
        <f>ROUND(I298*H298,2)</f>
        <v>0</v>
      </c>
      <c r="K298" s="248" t="s">
        <v>21</v>
      </c>
      <c r="L298" s="253"/>
      <c r="M298" s="254" t="s">
        <v>21</v>
      </c>
      <c r="N298" s="255" t="s">
        <v>42</v>
      </c>
      <c r="O298" s="44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AR298" s="21" t="s">
        <v>152</v>
      </c>
      <c r="AT298" s="21" t="s">
        <v>267</v>
      </c>
      <c r="AU298" s="21" t="s">
        <v>81</v>
      </c>
      <c r="AY298" s="21" t="s">
        <v>123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21" t="s">
        <v>79</v>
      </c>
      <c r="BK298" s="229">
        <f>ROUND(I298*H298,2)</f>
        <v>0</v>
      </c>
      <c r="BL298" s="21" t="s">
        <v>122</v>
      </c>
      <c r="BM298" s="21" t="s">
        <v>563</v>
      </c>
    </row>
    <row r="299" spans="2:65" s="1" customFormat="1" ht="16.5" customHeight="1">
      <c r="B299" s="43"/>
      <c r="C299" s="246" t="s">
        <v>564</v>
      </c>
      <c r="D299" s="246" t="s">
        <v>267</v>
      </c>
      <c r="E299" s="247" t="s">
        <v>565</v>
      </c>
      <c r="F299" s="248" t="s">
        <v>566</v>
      </c>
      <c r="G299" s="249" t="s">
        <v>128</v>
      </c>
      <c r="H299" s="250">
        <v>2</v>
      </c>
      <c r="I299" s="251"/>
      <c r="J299" s="252">
        <f>ROUND(I299*H299,2)</f>
        <v>0</v>
      </c>
      <c r="K299" s="248" t="s">
        <v>21</v>
      </c>
      <c r="L299" s="253"/>
      <c r="M299" s="254" t="s">
        <v>21</v>
      </c>
      <c r="N299" s="255" t="s">
        <v>42</v>
      </c>
      <c r="O299" s="44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AR299" s="21" t="s">
        <v>152</v>
      </c>
      <c r="AT299" s="21" t="s">
        <v>267</v>
      </c>
      <c r="AU299" s="21" t="s">
        <v>81</v>
      </c>
      <c r="AY299" s="21" t="s">
        <v>123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21" t="s">
        <v>79</v>
      </c>
      <c r="BK299" s="229">
        <f>ROUND(I299*H299,2)</f>
        <v>0</v>
      </c>
      <c r="BL299" s="21" t="s">
        <v>122</v>
      </c>
      <c r="BM299" s="21" t="s">
        <v>567</v>
      </c>
    </row>
    <row r="300" spans="2:65" s="1" customFormat="1" ht="25.5" customHeight="1">
      <c r="B300" s="43"/>
      <c r="C300" s="218" t="s">
        <v>568</v>
      </c>
      <c r="D300" s="218" t="s">
        <v>125</v>
      </c>
      <c r="E300" s="219" t="s">
        <v>569</v>
      </c>
      <c r="F300" s="220" t="s">
        <v>570</v>
      </c>
      <c r="G300" s="221" t="s">
        <v>128</v>
      </c>
      <c r="H300" s="222">
        <v>18</v>
      </c>
      <c r="I300" s="223"/>
      <c r="J300" s="224">
        <f>ROUND(I300*H300,2)</f>
        <v>0</v>
      </c>
      <c r="K300" s="220" t="s">
        <v>178</v>
      </c>
      <c r="L300" s="69"/>
      <c r="M300" s="225" t="s">
        <v>21</v>
      </c>
      <c r="N300" s="226" t="s">
        <v>42</v>
      </c>
      <c r="O300" s="44"/>
      <c r="P300" s="227">
        <f>O300*H300</f>
        <v>0</v>
      </c>
      <c r="Q300" s="227">
        <v>0.11241</v>
      </c>
      <c r="R300" s="227">
        <f>Q300*H300</f>
        <v>2.02338</v>
      </c>
      <c r="S300" s="227">
        <v>0</v>
      </c>
      <c r="T300" s="228">
        <f>S300*H300</f>
        <v>0</v>
      </c>
      <c r="AR300" s="21" t="s">
        <v>122</v>
      </c>
      <c r="AT300" s="21" t="s">
        <v>125</v>
      </c>
      <c r="AU300" s="21" t="s">
        <v>81</v>
      </c>
      <c r="AY300" s="21" t="s">
        <v>123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21" t="s">
        <v>79</v>
      </c>
      <c r="BK300" s="229">
        <f>ROUND(I300*H300,2)</f>
        <v>0</v>
      </c>
      <c r="BL300" s="21" t="s">
        <v>122</v>
      </c>
      <c r="BM300" s="21" t="s">
        <v>571</v>
      </c>
    </row>
    <row r="301" spans="2:65" s="1" customFormat="1" ht="16.5" customHeight="1">
      <c r="B301" s="43"/>
      <c r="C301" s="246" t="s">
        <v>572</v>
      </c>
      <c r="D301" s="246" t="s">
        <v>267</v>
      </c>
      <c r="E301" s="247" t="s">
        <v>573</v>
      </c>
      <c r="F301" s="248" t="s">
        <v>574</v>
      </c>
      <c r="G301" s="249" t="s">
        <v>128</v>
      </c>
      <c r="H301" s="250">
        <v>18</v>
      </c>
      <c r="I301" s="251"/>
      <c r="J301" s="252">
        <f>ROUND(I301*H301,2)</f>
        <v>0</v>
      </c>
      <c r="K301" s="248" t="s">
        <v>178</v>
      </c>
      <c r="L301" s="253"/>
      <c r="M301" s="254" t="s">
        <v>21</v>
      </c>
      <c r="N301" s="255" t="s">
        <v>42</v>
      </c>
      <c r="O301" s="44"/>
      <c r="P301" s="227">
        <f>O301*H301</f>
        <v>0</v>
      </c>
      <c r="Q301" s="227">
        <v>0.0061</v>
      </c>
      <c r="R301" s="227">
        <f>Q301*H301</f>
        <v>0.10980000000000001</v>
      </c>
      <c r="S301" s="227">
        <v>0</v>
      </c>
      <c r="T301" s="228">
        <f>S301*H301</f>
        <v>0</v>
      </c>
      <c r="AR301" s="21" t="s">
        <v>152</v>
      </c>
      <c r="AT301" s="21" t="s">
        <v>267</v>
      </c>
      <c r="AU301" s="21" t="s">
        <v>81</v>
      </c>
      <c r="AY301" s="21" t="s">
        <v>123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21" t="s">
        <v>79</v>
      </c>
      <c r="BK301" s="229">
        <f>ROUND(I301*H301,2)</f>
        <v>0</v>
      </c>
      <c r="BL301" s="21" t="s">
        <v>122</v>
      </c>
      <c r="BM301" s="21" t="s">
        <v>575</v>
      </c>
    </row>
    <row r="302" spans="2:65" s="1" customFormat="1" ht="16.5" customHeight="1">
      <c r="B302" s="43"/>
      <c r="C302" s="246" t="s">
        <v>576</v>
      </c>
      <c r="D302" s="246" t="s">
        <v>267</v>
      </c>
      <c r="E302" s="247" t="s">
        <v>577</v>
      </c>
      <c r="F302" s="248" t="s">
        <v>578</v>
      </c>
      <c r="G302" s="249" t="s">
        <v>128</v>
      </c>
      <c r="H302" s="250">
        <v>18</v>
      </c>
      <c r="I302" s="251"/>
      <c r="J302" s="252">
        <f>ROUND(I302*H302,2)</f>
        <v>0</v>
      </c>
      <c r="K302" s="248" t="s">
        <v>178</v>
      </c>
      <c r="L302" s="253"/>
      <c r="M302" s="254" t="s">
        <v>21</v>
      </c>
      <c r="N302" s="255" t="s">
        <v>42</v>
      </c>
      <c r="O302" s="44"/>
      <c r="P302" s="227">
        <f>O302*H302</f>
        <v>0</v>
      </c>
      <c r="Q302" s="227">
        <v>0.003</v>
      </c>
      <c r="R302" s="227">
        <f>Q302*H302</f>
        <v>0.054</v>
      </c>
      <c r="S302" s="227">
        <v>0</v>
      </c>
      <c r="T302" s="228">
        <f>S302*H302</f>
        <v>0</v>
      </c>
      <c r="AR302" s="21" t="s">
        <v>152</v>
      </c>
      <c r="AT302" s="21" t="s">
        <v>267</v>
      </c>
      <c r="AU302" s="21" t="s">
        <v>81</v>
      </c>
      <c r="AY302" s="21" t="s">
        <v>123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21" t="s">
        <v>79</v>
      </c>
      <c r="BK302" s="229">
        <f>ROUND(I302*H302,2)</f>
        <v>0</v>
      </c>
      <c r="BL302" s="21" t="s">
        <v>122</v>
      </c>
      <c r="BM302" s="21" t="s">
        <v>579</v>
      </c>
    </row>
    <row r="303" spans="2:65" s="1" customFormat="1" ht="16.5" customHeight="1">
      <c r="B303" s="43"/>
      <c r="C303" s="246" t="s">
        <v>580</v>
      </c>
      <c r="D303" s="246" t="s">
        <v>267</v>
      </c>
      <c r="E303" s="247" t="s">
        <v>581</v>
      </c>
      <c r="F303" s="248" t="s">
        <v>582</v>
      </c>
      <c r="G303" s="249" t="s">
        <v>128</v>
      </c>
      <c r="H303" s="250">
        <v>18</v>
      </c>
      <c r="I303" s="251"/>
      <c r="J303" s="252">
        <f>ROUND(I303*H303,2)</f>
        <v>0</v>
      </c>
      <c r="K303" s="248" t="s">
        <v>178</v>
      </c>
      <c r="L303" s="253"/>
      <c r="M303" s="254" t="s">
        <v>21</v>
      </c>
      <c r="N303" s="255" t="s">
        <v>42</v>
      </c>
      <c r="O303" s="44"/>
      <c r="P303" s="227">
        <f>O303*H303</f>
        <v>0</v>
      </c>
      <c r="Q303" s="227">
        <v>0.0001</v>
      </c>
      <c r="R303" s="227">
        <f>Q303*H303</f>
        <v>0.0018000000000000002</v>
      </c>
      <c r="S303" s="227">
        <v>0</v>
      </c>
      <c r="T303" s="228">
        <f>S303*H303</f>
        <v>0</v>
      </c>
      <c r="AR303" s="21" t="s">
        <v>152</v>
      </c>
      <c r="AT303" s="21" t="s">
        <v>267</v>
      </c>
      <c r="AU303" s="21" t="s">
        <v>81</v>
      </c>
      <c r="AY303" s="21" t="s">
        <v>123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21" t="s">
        <v>79</v>
      </c>
      <c r="BK303" s="229">
        <f>ROUND(I303*H303,2)</f>
        <v>0</v>
      </c>
      <c r="BL303" s="21" t="s">
        <v>122</v>
      </c>
      <c r="BM303" s="21" t="s">
        <v>583</v>
      </c>
    </row>
    <row r="304" spans="2:65" s="1" customFormat="1" ht="16.5" customHeight="1">
      <c r="B304" s="43"/>
      <c r="C304" s="246" t="s">
        <v>584</v>
      </c>
      <c r="D304" s="246" t="s">
        <v>267</v>
      </c>
      <c r="E304" s="247" t="s">
        <v>585</v>
      </c>
      <c r="F304" s="248" t="s">
        <v>586</v>
      </c>
      <c r="G304" s="249" t="s">
        <v>128</v>
      </c>
      <c r="H304" s="250">
        <v>50</v>
      </c>
      <c r="I304" s="251"/>
      <c r="J304" s="252">
        <f>ROUND(I304*H304,2)</f>
        <v>0</v>
      </c>
      <c r="K304" s="248" t="s">
        <v>178</v>
      </c>
      <c r="L304" s="253"/>
      <c r="M304" s="254" t="s">
        <v>21</v>
      </c>
      <c r="N304" s="255" t="s">
        <v>42</v>
      </c>
      <c r="O304" s="44"/>
      <c r="P304" s="227">
        <f>O304*H304</f>
        <v>0</v>
      </c>
      <c r="Q304" s="227">
        <v>0.00035</v>
      </c>
      <c r="R304" s="227">
        <f>Q304*H304</f>
        <v>0.017499999999999998</v>
      </c>
      <c r="S304" s="227">
        <v>0</v>
      </c>
      <c r="T304" s="228">
        <f>S304*H304</f>
        <v>0</v>
      </c>
      <c r="AR304" s="21" t="s">
        <v>152</v>
      </c>
      <c r="AT304" s="21" t="s">
        <v>267</v>
      </c>
      <c r="AU304" s="21" t="s">
        <v>81</v>
      </c>
      <c r="AY304" s="21" t="s">
        <v>123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21" t="s">
        <v>79</v>
      </c>
      <c r="BK304" s="229">
        <f>ROUND(I304*H304,2)</f>
        <v>0</v>
      </c>
      <c r="BL304" s="21" t="s">
        <v>122</v>
      </c>
      <c r="BM304" s="21" t="s">
        <v>587</v>
      </c>
    </row>
    <row r="305" spans="2:65" s="1" customFormat="1" ht="16.5" customHeight="1">
      <c r="B305" s="43"/>
      <c r="C305" s="218" t="s">
        <v>588</v>
      </c>
      <c r="D305" s="218" t="s">
        <v>125</v>
      </c>
      <c r="E305" s="219" t="s">
        <v>589</v>
      </c>
      <c r="F305" s="220" t="s">
        <v>590</v>
      </c>
      <c r="G305" s="221" t="s">
        <v>216</v>
      </c>
      <c r="H305" s="222">
        <v>187</v>
      </c>
      <c r="I305" s="223"/>
      <c r="J305" s="224">
        <f>ROUND(I305*H305,2)</f>
        <v>0</v>
      </c>
      <c r="K305" s="220" t="s">
        <v>178</v>
      </c>
      <c r="L305" s="69"/>
      <c r="M305" s="225" t="s">
        <v>21</v>
      </c>
      <c r="N305" s="226" t="s">
        <v>42</v>
      </c>
      <c r="O305" s="44"/>
      <c r="P305" s="227">
        <f>O305*H305</f>
        <v>0</v>
      </c>
      <c r="Q305" s="227">
        <v>0.0002</v>
      </c>
      <c r="R305" s="227">
        <f>Q305*H305</f>
        <v>0.0374</v>
      </c>
      <c r="S305" s="227">
        <v>0</v>
      </c>
      <c r="T305" s="228">
        <f>S305*H305</f>
        <v>0</v>
      </c>
      <c r="AR305" s="21" t="s">
        <v>122</v>
      </c>
      <c r="AT305" s="21" t="s">
        <v>125</v>
      </c>
      <c r="AU305" s="21" t="s">
        <v>81</v>
      </c>
      <c r="AY305" s="21" t="s">
        <v>123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21" t="s">
        <v>79</v>
      </c>
      <c r="BK305" s="229">
        <f>ROUND(I305*H305,2)</f>
        <v>0</v>
      </c>
      <c r="BL305" s="21" t="s">
        <v>122</v>
      </c>
      <c r="BM305" s="21" t="s">
        <v>591</v>
      </c>
    </row>
    <row r="306" spans="2:51" s="11" customFormat="1" ht="13.5">
      <c r="B306" s="234"/>
      <c r="C306" s="235"/>
      <c r="D306" s="236" t="s">
        <v>180</v>
      </c>
      <c r="E306" s="237" t="s">
        <v>21</v>
      </c>
      <c r="F306" s="238" t="s">
        <v>592</v>
      </c>
      <c r="G306" s="235"/>
      <c r="H306" s="239">
        <v>187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4"/>
      <c r="AT306" s="245" t="s">
        <v>180</v>
      </c>
      <c r="AU306" s="245" t="s">
        <v>81</v>
      </c>
      <c r="AV306" s="11" t="s">
        <v>81</v>
      </c>
      <c r="AW306" s="11" t="s">
        <v>35</v>
      </c>
      <c r="AX306" s="11" t="s">
        <v>71</v>
      </c>
      <c r="AY306" s="245" t="s">
        <v>123</v>
      </c>
    </row>
    <row r="307" spans="2:65" s="1" customFormat="1" ht="16.5" customHeight="1">
      <c r="B307" s="43"/>
      <c r="C307" s="218" t="s">
        <v>593</v>
      </c>
      <c r="D307" s="218" t="s">
        <v>125</v>
      </c>
      <c r="E307" s="219" t="s">
        <v>594</v>
      </c>
      <c r="F307" s="220" t="s">
        <v>595</v>
      </c>
      <c r="G307" s="221" t="s">
        <v>216</v>
      </c>
      <c r="H307" s="222">
        <v>77</v>
      </c>
      <c r="I307" s="223"/>
      <c r="J307" s="224">
        <f>ROUND(I307*H307,2)</f>
        <v>0</v>
      </c>
      <c r="K307" s="220" t="s">
        <v>178</v>
      </c>
      <c r="L307" s="69"/>
      <c r="M307" s="225" t="s">
        <v>21</v>
      </c>
      <c r="N307" s="226" t="s">
        <v>42</v>
      </c>
      <c r="O307" s="44"/>
      <c r="P307" s="227">
        <f>O307*H307</f>
        <v>0</v>
      </c>
      <c r="Q307" s="227">
        <v>7E-05</v>
      </c>
      <c r="R307" s="227">
        <f>Q307*H307</f>
        <v>0.00539</v>
      </c>
      <c r="S307" s="227">
        <v>0</v>
      </c>
      <c r="T307" s="228">
        <f>S307*H307</f>
        <v>0</v>
      </c>
      <c r="AR307" s="21" t="s">
        <v>122</v>
      </c>
      <c r="AT307" s="21" t="s">
        <v>125</v>
      </c>
      <c r="AU307" s="21" t="s">
        <v>81</v>
      </c>
      <c r="AY307" s="21" t="s">
        <v>123</v>
      </c>
      <c r="BE307" s="229">
        <f>IF(N307="základní",J307,0)</f>
        <v>0</v>
      </c>
      <c r="BF307" s="229">
        <f>IF(N307="snížená",J307,0)</f>
        <v>0</v>
      </c>
      <c r="BG307" s="229">
        <f>IF(N307="zákl. přenesená",J307,0)</f>
        <v>0</v>
      </c>
      <c r="BH307" s="229">
        <f>IF(N307="sníž. přenesená",J307,0)</f>
        <v>0</v>
      </c>
      <c r="BI307" s="229">
        <f>IF(N307="nulová",J307,0)</f>
        <v>0</v>
      </c>
      <c r="BJ307" s="21" t="s">
        <v>79</v>
      </c>
      <c r="BK307" s="229">
        <f>ROUND(I307*H307,2)</f>
        <v>0</v>
      </c>
      <c r="BL307" s="21" t="s">
        <v>122</v>
      </c>
      <c r="BM307" s="21" t="s">
        <v>596</v>
      </c>
    </row>
    <row r="308" spans="2:51" s="11" customFormat="1" ht="13.5">
      <c r="B308" s="234"/>
      <c r="C308" s="235"/>
      <c r="D308" s="236" t="s">
        <v>180</v>
      </c>
      <c r="E308" s="237" t="s">
        <v>21</v>
      </c>
      <c r="F308" s="238" t="s">
        <v>597</v>
      </c>
      <c r="G308" s="235"/>
      <c r="H308" s="239">
        <v>77</v>
      </c>
      <c r="I308" s="240"/>
      <c r="J308" s="235"/>
      <c r="K308" s="235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180</v>
      </c>
      <c r="AU308" s="245" t="s">
        <v>81</v>
      </c>
      <c r="AV308" s="11" t="s">
        <v>81</v>
      </c>
      <c r="AW308" s="11" t="s">
        <v>35</v>
      </c>
      <c r="AX308" s="11" t="s">
        <v>79</v>
      </c>
      <c r="AY308" s="245" t="s">
        <v>123</v>
      </c>
    </row>
    <row r="309" spans="2:65" s="1" customFormat="1" ht="16.5" customHeight="1">
      <c r="B309" s="43"/>
      <c r="C309" s="218" t="s">
        <v>598</v>
      </c>
      <c r="D309" s="218" t="s">
        <v>125</v>
      </c>
      <c r="E309" s="219" t="s">
        <v>599</v>
      </c>
      <c r="F309" s="220" t="s">
        <v>600</v>
      </c>
      <c r="G309" s="221" t="s">
        <v>177</v>
      </c>
      <c r="H309" s="222">
        <v>21</v>
      </c>
      <c r="I309" s="223"/>
      <c r="J309" s="224">
        <f>ROUND(I309*H309,2)</f>
        <v>0</v>
      </c>
      <c r="K309" s="220" t="s">
        <v>178</v>
      </c>
      <c r="L309" s="69"/>
      <c r="M309" s="225" t="s">
        <v>21</v>
      </c>
      <c r="N309" s="226" t="s">
        <v>42</v>
      </c>
      <c r="O309" s="44"/>
      <c r="P309" s="227">
        <f>O309*H309</f>
        <v>0</v>
      </c>
      <c r="Q309" s="227">
        <v>0.0016</v>
      </c>
      <c r="R309" s="227">
        <f>Q309*H309</f>
        <v>0.033600000000000005</v>
      </c>
      <c r="S309" s="227">
        <v>0</v>
      </c>
      <c r="T309" s="228">
        <f>S309*H309</f>
        <v>0</v>
      </c>
      <c r="AR309" s="21" t="s">
        <v>122</v>
      </c>
      <c r="AT309" s="21" t="s">
        <v>125</v>
      </c>
      <c r="AU309" s="21" t="s">
        <v>81</v>
      </c>
      <c r="AY309" s="21" t="s">
        <v>123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21" t="s">
        <v>79</v>
      </c>
      <c r="BK309" s="229">
        <f>ROUND(I309*H309,2)</f>
        <v>0</v>
      </c>
      <c r="BL309" s="21" t="s">
        <v>122</v>
      </c>
      <c r="BM309" s="21" t="s">
        <v>601</v>
      </c>
    </row>
    <row r="310" spans="2:51" s="11" customFormat="1" ht="13.5">
      <c r="B310" s="234"/>
      <c r="C310" s="235"/>
      <c r="D310" s="236" t="s">
        <v>180</v>
      </c>
      <c r="E310" s="237" t="s">
        <v>21</v>
      </c>
      <c r="F310" s="238" t="s">
        <v>602</v>
      </c>
      <c r="G310" s="235"/>
      <c r="H310" s="239">
        <v>21</v>
      </c>
      <c r="I310" s="240"/>
      <c r="J310" s="235"/>
      <c r="K310" s="235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180</v>
      </c>
      <c r="AU310" s="245" t="s">
        <v>81</v>
      </c>
      <c r="AV310" s="11" t="s">
        <v>81</v>
      </c>
      <c r="AW310" s="11" t="s">
        <v>35</v>
      </c>
      <c r="AX310" s="11" t="s">
        <v>79</v>
      </c>
      <c r="AY310" s="245" t="s">
        <v>123</v>
      </c>
    </row>
    <row r="311" spans="2:65" s="1" customFormat="1" ht="25.5" customHeight="1">
      <c r="B311" s="43"/>
      <c r="C311" s="218" t="s">
        <v>603</v>
      </c>
      <c r="D311" s="218" t="s">
        <v>125</v>
      </c>
      <c r="E311" s="219" t="s">
        <v>604</v>
      </c>
      <c r="F311" s="220" t="s">
        <v>605</v>
      </c>
      <c r="G311" s="221" t="s">
        <v>128</v>
      </c>
      <c r="H311" s="222">
        <v>1</v>
      </c>
      <c r="I311" s="223"/>
      <c r="J311" s="224">
        <f>ROUND(I311*H311,2)</f>
        <v>0</v>
      </c>
      <c r="K311" s="220" t="s">
        <v>178</v>
      </c>
      <c r="L311" s="69"/>
      <c r="M311" s="225" t="s">
        <v>21</v>
      </c>
      <c r="N311" s="226" t="s">
        <v>42</v>
      </c>
      <c r="O311" s="44"/>
      <c r="P311" s="227">
        <f>O311*H311</f>
        <v>0</v>
      </c>
      <c r="Q311" s="227">
        <v>0.00407</v>
      </c>
      <c r="R311" s="227">
        <f>Q311*H311</f>
        <v>0.00407</v>
      </c>
      <c r="S311" s="227">
        <v>0</v>
      </c>
      <c r="T311" s="228">
        <f>S311*H311</f>
        <v>0</v>
      </c>
      <c r="AR311" s="21" t="s">
        <v>122</v>
      </c>
      <c r="AT311" s="21" t="s">
        <v>125</v>
      </c>
      <c r="AU311" s="21" t="s">
        <v>81</v>
      </c>
      <c r="AY311" s="21" t="s">
        <v>123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21" t="s">
        <v>79</v>
      </c>
      <c r="BK311" s="229">
        <f>ROUND(I311*H311,2)</f>
        <v>0</v>
      </c>
      <c r="BL311" s="21" t="s">
        <v>122</v>
      </c>
      <c r="BM311" s="21" t="s">
        <v>606</v>
      </c>
    </row>
    <row r="312" spans="2:65" s="1" customFormat="1" ht="16.5" customHeight="1">
      <c r="B312" s="43"/>
      <c r="C312" s="218" t="s">
        <v>607</v>
      </c>
      <c r="D312" s="218" t="s">
        <v>125</v>
      </c>
      <c r="E312" s="219" t="s">
        <v>608</v>
      </c>
      <c r="F312" s="220" t="s">
        <v>609</v>
      </c>
      <c r="G312" s="221" t="s">
        <v>216</v>
      </c>
      <c r="H312" s="222">
        <v>264</v>
      </c>
      <c r="I312" s="223"/>
      <c r="J312" s="224">
        <f>ROUND(I312*H312,2)</f>
        <v>0</v>
      </c>
      <c r="K312" s="220" t="s">
        <v>178</v>
      </c>
      <c r="L312" s="69"/>
      <c r="M312" s="225" t="s">
        <v>21</v>
      </c>
      <c r="N312" s="226" t="s">
        <v>42</v>
      </c>
      <c r="O312" s="44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AR312" s="21" t="s">
        <v>122</v>
      </c>
      <c r="AT312" s="21" t="s">
        <v>125</v>
      </c>
      <c r="AU312" s="21" t="s">
        <v>81</v>
      </c>
      <c r="AY312" s="21" t="s">
        <v>123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21" t="s">
        <v>79</v>
      </c>
      <c r="BK312" s="229">
        <f>ROUND(I312*H312,2)</f>
        <v>0</v>
      </c>
      <c r="BL312" s="21" t="s">
        <v>122</v>
      </c>
      <c r="BM312" s="21" t="s">
        <v>610</v>
      </c>
    </row>
    <row r="313" spans="2:51" s="11" customFormat="1" ht="13.5">
      <c r="B313" s="234"/>
      <c r="C313" s="235"/>
      <c r="D313" s="236" t="s">
        <v>180</v>
      </c>
      <c r="E313" s="237" t="s">
        <v>21</v>
      </c>
      <c r="F313" s="238" t="s">
        <v>592</v>
      </c>
      <c r="G313" s="235"/>
      <c r="H313" s="239">
        <v>187</v>
      </c>
      <c r="I313" s="240"/>
      <c r="J313" s="235"/>
      <c r="K313" s="235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180</v>
      </c>
      <c r="AU313" s="245" t="s">
        <v>81</v>
      </c>
      <c r="AV313" s="11" t="s">
        <v>81</v>
      </c>
      <c r="AW313" s="11" t="s">
        <v>35</v>
      </c>
      <c r="AX313" s="11" t="s">
        <v>71</v>
      </c>
      <c r="AY313" s="245" t="s">
        <v>123</v>
      </c>
    </row>
    <row r="314" spans="2:51" s="11" customFormat="1" ht="13.5">
      <c r="B314" s="234"/>
      <c r="C314" s="235"/>
      <c r="D314" s="236" t="s">
        <v>180</v>
      </c>
      <c r="E314" s="237" t="s">
        <v>21</v>
      </c>
      <c r="F314" s="238" t="s">
        <v>597</v>
      </c>
      <c r="G314" s="235"/>
      <c r="H314" s="239">
        <v>77</v>
      </c>
      <c r="I314" s="240"/>
      <c r="J314" s="235"/>
      <c r="K314" s="235"/>
      <c r="L314" s="241"/>
      <c r="M314" s="242"/>
      <c r="N314" s="243"/>
      <c r="O314" s="243"/>
      <c r="P314" s="243"/>
      <c r="Q314" s="243"/>
      <c r="R314" s="243"/>
      <c r="S314" s="243"/>
      <c r="T314" s="244"/>
      <c r="AT314" s="245" t="s">
        <v>180</v>
      </c>
      <c r="AU314" s="245" t="s">
        <v>81</v>
      </c>
      <c r="AV314" s="11" t="s">
        <v>81</v>
      </c>
      <c r="AW314" s="11" t="s">
        <v>35</v>
      </c>
      <c r="AX314" s="11" t="s">
        <v>71</v>
      </c>
      <c r="AY314" s="245" t="s">
        <v>123</v>
      </c>
    </row>
    <row r="315" spans="2:65" s="1" customFormat="1" ht="16.5" customHeight="1">
      <c r="B315" s="43"/>
      <c r="C315" s="218" t="s">
        <v>611</v>
      </c>
      <c r="D315" s="218" t="s">
        <v>125</v>
      </c>
      <c r="E315" s="219" t="s">
        <v>612</v>
      </c>
      <c r="F315" s="220" t="s">
        <v>613</v>
      </c>
      <c r="G315" s="221" t="s">
        <v>177</v>
      </c>
      <c r="H315" s="222">
        <v>22.5</v>
      </c>
      <c r="I315" s="223"/>
      <c r="J315" s="224">
        <f>ROUND(I315*H315,2)</f>
        <v>0</v>
      </c>
      <c r="K315" s="220" t="s">
        <v>178</v>
      </c>
      <c r="L315" s="69"/>
      <c r="M315" s="225" t="s">
        <v>21</v>
      </c>
      <c r="N315" s="226" t="s">
        <v>42</v>
      </c>
      <c r="O315" s="44"/>
      <c r="P315" s="227">
        <f>O315*H315</f>
        <v>0</v>
      </c>
      <c r="Q315" s="227">
        <v>1E-05</v>
      </c>
      <c r="R315" s="227">
        <f>Q315*H315</f>
        <v>0.00022500000000000002</v>
      </c>
      <c r="S315" s="227">
        <v>0</v>
      </c>
      <c r="T315" s="228">
        <f>S315*H315</f>
        <v>0</v>
      </c>
      <c r="AR315" s="21" t="s">
        <v>122</v>
      </c>
      <c r="AT315" s="21" t="s">
        <v>125</v>
      </c>
      <c r="AU315" s="21" t="s">
        <v>81</v>
      </c>
      <c r="AY315" s="21" t="s">
        <v>123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21" t="s">
        <v>79</v>
      </c>
      <c r="BK315" s="229">
        <f>ROUND(I315*H315,2)</f>
        <v>0</v>
      </c>
      <c r="BL315" s="21" t="s">
        <v>122</v>
      </c>
      <c r="BM315" s="21" t="s">
        <v>614</v>
      </c>
    </row>
    <row r="316" spans="2:51" s="11" customFormat="1" ht="13.5">
      <c r="B316" s="234"/>
      <c r="C316" s="235"/>
      <c r="D316" s="236" t="s">
        <v>180</v>
      </c>
      <c r="E316" s="237" t="s">
        <v>21</v>
      </c>
      <c r="F316" s="238" t="s">
        <v>615</v>
      </c>
      <c r="G316" s="235"/>
      <c r="H316" s="239">
        <v>1.5</v>
      </c>
      <c r="I316" s="240"/>
      <c r="J316" s="235"/>
      <c r="K316" s="235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180</v>
      </c>
      <c r="AU316" s="245" t="s">
        <v>81</v>
      </c>
      <c r="AV316" s="11" t="s">
        <v>81</v>
      </c>
      <c r="AW316" s="11" t="s">
        <v>35</v>
      </c>
      <c r="AX316" s="11" t="s">
        <v>71</v>
      </c>
      <c r="AY316" s="245" t="s">
        <v>123</v>
      </c>
    </row>
    <row r="317" spans="2:51" s="11" customFormat="1" ht="13.5">
      <c r="B317" s="234"/>
      <c r="C317" s="235"/>
      <c r="D317" s="236" t="s">
        <v>180</v>
      </c>
      <c r="E317" s="237" t="s">
        <v>21</v>
      </c>
      <c r="F317" s="238" t="s">
        <v>602</v>
      </c>
      <c r="G317" s="235"/>
      <c r="H317" s="239">
        <v>21</v>
      </c>
      <c r="I317" s="240"/>
      <c r="J317" s="235"/>
      <c r="K317" s="235"/>
      <c r="L317" s="241"/>
      <c r="M317" s="242"/>
      <c r="N317" s="243"/>
      <c r="O317" s="243"/>
      <c r="P317" s="243"/>
      <c r="Q317" s="243"/>
      <c r="R317" s="243"/>
      <c r="S317" s="243"/>
      <c r="T317" s="244"/>
      <c r="AT317" s="245" t="s">
        <v>180</v>
      </c>
      <c r="AU317" s="245" t="s">
        <v>81</v>
      </c>
      <c r="AV317" s="11" t="s">
        <v>81</v>
      </c>
      <c r="AW317" s="11" t="s">
        <v>35</v>
      </c>
      <c r="AX317" s="11" t="s">
        <v>71</v>
      </c>
      <c r="AY317" s="245" t="s">
        <v>123</v>
      </c>
    </row>
    <row r="318" spans="2:65" s="1" customFormat="1" ht="16.5" customHeight="1">
      <c r="B318" s="43"/>
      <c r="C318" s="218" t="s">
        <v>616</v>
      </c>
      <c r="D318" s="218" t="s">
        <v>125</v>
      </c>
      <c r="E318" s="219" t="s">
        <v>617</v>
      </c>
      <c r="F318" s="220" t="s">
        <v>618</v>
      </c>
      <c r="G318" s="221" t="s">
        <v>128</v>
      </c>
      <c r="H318" s="222">
        <v>16</v>
      </c>
      <c r="I318" s="223"/>
      <c r="J318" s="224">
        <f>ROUND(I318*H318,2)</f>
        <v>0</v>
      </c>
      <c r="K318" s="220" t="s">
        <v>21</v>
      </c>
      <c r="L318" s="69"/>
      <c r="M318" s="225" t="s">
        <v>21</v>
      </c>
      <c r="N318" s="226" t="s">
        <v>42</v>
      </c>
      <c r="O318" s="44"/>
      <c r="P318" s="227">
        <f>O318*H318</f>
        <v>0</v>
      </c>
      <c r="Q318" s="227">
        <v>0</v>
      </c>
      <c r="R318" s="227">
        <f>Q318*H318</f>
        <v>0</v>
      </c>
      <c r="S318" s="227">
        <v>0</v>
      </c>
      <c r="T318" s="228">
        <f>S318*H318</f>
        <v>0</v>
      </c>
      <c r="AR318" s="21" t="s">
        <v>122</v>
      </c>
      <c r="AT318" s="21" t="s">
        <v>125</v>
      </c>
      <c r="AU318" s="21" t="s">
        <v>81</v>
      </c>
      <c r="AY318" s="21" t="s">
        <v>123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21" t="s">
        <v>79</v>
      </c>
      <c r="BK318" s="229">
        <f>ROUND(I318*H318,2)</f>
        <v>0</v>
      </c>
      <c r="BL318" s="21" t="s">
        <v>122</v>
      </c>
      <c r="BM318" s="21" t="s">
        <v>619</v>
      </c>
    </row>
    <row r="319" spans="2:65" s="1" customFormat="1" ht="25.5" customHeight="1">
      <c r="B319" s="43"/>
      <c r="C319" s="218" t="s">
        <v>620</v>
      </c>
      <c r="D319" s="218" t="s">
        <v>125</v>
      </c>
      <c r="E319" s="219" t="s">
        <v>621</v>
      </c>
      <c r="F319" s="220" t="s">
        <v>622</v>
      </c>
      <c r="G319" s="221" t="s">
        <v>216</v>
      </c>
      <c r="H319" s="222">
        <v>1052.5</v>
      </c>
      <c r="I319" s="223"/>
      <c r="J319" s="224">
        <f>ROUND(I319*H319,2)</f>
        <v>0</v>
      </c>
      <c r="K319" s="220" t="s">
        <v>178</v>
      </c>
      <c r="L319" s="69"/>
      <c r="M319" s="225" t="s">
        <v>21</v>
      </c>
      <c r="N319" s="226" t="s">
        <v>42</v>
      </c>
      <c r="O319" s="44"/>
      <c r="P319" s="227">
        <f>O319*H319</f>
        <v>0</v>
      </c>
      <c r="Q319" s="227">
        <v>0.1554</v>
      </c>
      <c r="R319" s="227">
        <f>Q319*H319</f>
        <v>163.5585</v>
      </c>
      <c r="S319" s="227">
        <v>0</v>
      </c>
      <c r="T319" s="228">
        <f>S319*H319</f>
        <v>0</v>
      </c>
      <c r="AR319" s="21" t="s">
        <v>122</v>
      </c>
      <c r="AT319" s="21" t="s">
        <v>125</v>
      </c>
      <c r="AU319" s="21" t="s">
        <v>81</v>
      </c>
      <c r="AY319" s="21" t="s">
        <v>123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21" t="s">
        <v>79</v>
      </c>
      <c r="BK319" s="229">
        <f>ROUND(I319*H319,2)</f>
        <v>0</v>
      </c>
      <c r="BL319" s="21" t="s">
        <v>122</v>
      </c>
      <c r="BM319" s="21" t="s">
        <v>623</v>
      </c>
    </row>
    <row r="320" spans="2:51" s="11" customFormat="1" ht="13.5">
      <c r="B320" s="234"/>
      <c r="C320" s="235"/>
      <c r="D320" s="236" t="s">
        <v>180</v>
      </c>
      <c r="E320" s="237" t="s">
        <v>21</v>
      </c>
      <c r="F320" s="238" t="s">
        <v>624</v>
      </c>
      <c r="G320" s="235"/>
      <c r="H320" s="239">
        <v>1052.5</v>
      </c>
      <c r="I320" s="240"/>
      <c r="J320" s="235"/>
      <c r="K320" s="235"/>
      <c r="L320" s="241"/>
      <c r="M320" s="242"/>
      <c r="N320" s="243"/>
      <c r="O320" s="243"/>
      <c r="P320" s="243"/>
      <c r="Q320" s="243"/>
      <c r="R320" s="243"/>
      <c r="S320" s="243"/>
      <c r="T320" s="244"/>
      <c r="AT320" s="245" t="s">
        <v>180</v>
      </c>
      <c r="AU320" s="245" t="s">
        <v>81</v>
      </c>
      <c r="AV320" s="11" t="s">
        <v>81</v>
      </c>
      <c r="AW320" s="11" t="s">
        <v>35</v>
      </c>
      <c r="AX320" s="11" t="s">
        <v>79</v>
      </c>
      <c r="AY320" s="245" t="s">
        <v>123</v>
      </c>
    </row>
    <row r="321" spans="2:65" s="1" customFormat="1" ht="16.5" customHeight="1">
      <c r="B321" s="43"/>
      <c r="C321" s="246" t="s">
        <v>625</v>
      </c>
      <c r="D321" s="246" t="s">
        <v>267</v>
      </c>
      <c r="E321" s="247" t="s">
        <v>626</v>
      </c>
      <c r="F321" s="248" t="s">
        <v>627</v>
      </c>
      <c r="G321" s="249" t="s">
        <v>216</v>
      </c>
      <c r="H321" s="250">
        <v>899.64</v>
      </c>
      <c r="I321" s="251"/>
      <c r="J321" s="252">
        <f>ROUND(I321*H321,2)</f>
        <v>0</v>
      </c>
      <c r="K321" s="248" t="s">
        <v>178</v>
      </c>
      <c r="L321" s="253"/>
      <c r="M321" s="254" t="s">
        <v>21</v>
      </c>
      <c r="N321" s="255" t="s">
        <v>42</v>
      </c>
      <c r="O321" s="44"/>
      <c r="P321" s="227">
        <f>O321*H321</f>
        <v>0</v>
      </c>
      <c r="Q321" s="227">
        <v>0.085</v>
      </c>
      <c r="R321" s="227">
        <f>Q321*H321</f>
        <v>76.46940000000001</v>
      </c>
      <c r="S321" s="227">
        <v>0</v>
      </c>
      <c r="T321" s="228">
        <f>S321*H321</f>
        <v>0</v>
      </c>
      <c r="AR321" s="21" t="s">
        <v>152</v>
      </c>
      <c r="AT321" s="21" t="s">
        <v>267</v>
      </c>
      <c r="AU321" s="21" t="s">
        <v>81</v>
      </c>
      <c r="AY321" s="21" t="s">
        <v>123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21" t="s">
        <v>79</v>
      </c>
      <c r="BK321" s="229">
        <f>ROUND(I321*H321,2)</f>
        <v>0</v>
      </c>
      <c r="BL321" s="21" t="s">
        <v>122</v>
      </c>
      <c r="BM321" s="21" t="s">
        <v>628</v>
      </c>
    </row>
    <row r="322" spans="2:51" s="11" customFormat="1" ht="13.5">
      <c r="B322" s="234"/>
      <c r="C322" s="235"/>
      <c r="D322" s="236" t="s">
        <v>180</v>
      </c>
      <c r="E322" s="235"/>
      <c r="F322" s="238" t="s">
        <v>629</v>
      </c>
      <c r="G322" s="235"/>
      <c r="H322" s="239">
        <v>899.64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AT322" s="245" t="s">
        <v>180</v>
      </c>
      <c r="AU322" s="245" t="s">
        <v>81</v>
      </c>
      <c r="AV322" s="11" t="s">
        <v>81</v>
      </c>
      <c r="AW322" s="11" t="s">
        <v>6</v>
      </c>
      <c r="AX322" s="11" t="s">
        <v>79</v>
      </c>
      <c r="AY322" s="245" t="s">
        <v>123</v>
      </c>
    </row>
    <row r="323" spans="2:65" s="1" customFormat="1" ht="16.5" customHeight="1">
      <c r="B323" s="43"/>
      <c r="C323" s="246" t="s">
        <v>630</v>
      </c>
      <c r="D323" s="246" t="s">
        <v>267</v>
      </c>
      <c r="E323" s="247" t="s">
        <v>631</v>
      </c>
      <c r="F323" s="248" t="s">
        <v>632</v>
      </c>
      <c r="G323" s="249" t="s">
        <v>216</v>
      </c>
      <c r="H323" s="250">
        <v>112.353</v>
      </c>
      <c r="I323" s="251"/>
      <c r="J323" s="252">
        <f>ROUND(I323*H323,2)</f>
        <v>0</v>
      </c>
      <c r="K323" s="248" t="s">
        <v>178</v>
      </c>
      <c r="L323" s="253"/>
      <c r="M323" s="254" t="s">
        <v>21</v>
      </c>
      <c r="N323" s="255" t="s">
        <v>42</v>
      </c>
      <c r="O323" s="44"/>
      <c r="P323" s="227">
        <f>O323*H323</f>
        <v>0</v>
      </c>
      <c r="Q323" s="227">
        <v>0.0483</v>
      </c>
      <c r="R323" s="227">
        <f>Q323*H323</f>
        <v>5.4266499</v>
      </c>
      <c r="S323" s="227">
        <v>0</v>
      </c>
      <c r="T323" s="228">
        <f>S323*H323</f>
        <v>0</v>
      </c>
      <c r="AR323" s="21" t="s">
        <v>152</v>
      </c>
      <c r="AT323" s="21" t="s">
        <v>267</v>
      </c>
      <c r="AU323" s="21" t="s">
        <v>81</v>
      </c>
      <c r="AY323" s="21" t="s">
        <v>123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21" t="s">
        <v>79</v>
      </c>
      <c r="BK323" s="229">
        <f>ROUND(I323*H323,2)</f>
        <v>0</v>
      </c>
      <c r="BL323" s="21" t="s">
        <v>122</v>
      </c>
      <c r="BM323" s="21" t="s">
        <v>633</v>
      </c>
    </row>
    <row r="324" spans="2:51" s="11" customFormat="1" ht="13.5">
      <c r="B324" s="234"/>
      <c r="C324" s="235"/>
      <c r="D324" s="236" t="s">
        <v>180</v>
      </c>
      <c r="E324" s="235"/>
      <c r="F324" s="238" t="s">
        <v>634</v>
      </c>
      <c r="G324" s="235"/>
      <c r="H324" s="239">
        <v>112.353</v>
      </c>
      <c r="I324" s="240"/>
      <c r="J324" s="235"/>
      <c r="K324" s="235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180</v>
      </c>
      <c r="AU324" s="245" t="s">
        <v>81</v>
      </c>
      <c r="AV324" s="11" t="s">
        <v>81</v>
      </c>
      <c r="AW324" s="11" t="s">
        <v>6</v>
      </c>
      <c r="AX324" s="11" t="s">
        <v>79</v>
      </c>
      <c r="AY324" s="245" t="s">
        <v>123</v>
      </c>
    </row>
    <row r="325" spans="2:65" s="1" customFormat="1" ht="16.5" customHeight="1">
      <c r="B325" s="43"/>
      <c r="C325" s="246" t="s">
        <v>635</v>
      </c>
      <c r="D325" s="246" t="s">
        <v>267</v>
      </c>
      <c r="E325" s="247" t="s">
        <v>636</v>
      </c>
      <c r="F325" s="248" t="s">
        <v>637</v>
      </c>
      <c r="G325" s="249" t="s">
        <v>216</v>
      </c>
      <c r="H325" s="250">
        <v>61.2</v>
      </c>
      <c r="I325" s="251"/>
      <c r="J325" s="252">
        <f>ROUND(I325*H325,2)</f>
        <v>0</v>
      </c>
      <c r="K325" s="248" t="s">
        <v>178</v>
      </c>
      <c r="L325" s="253"/>
      <c r="M325" s="254" t="s">
        <v>21</v>
      </c>
      <c r="N325" s="255" t="s">
        <v>42</v>
      </c>
      <c r="O325" s="44"/>
      <c r="P325" s="227">
        <f>O325*H325</f>
        <v>0</v>
      </c>
      <c r="Q325" s="227">
        <v>0.064</v>
      </c>
      <c r="R325" s="227">
        <f>Q325*H325</f>
        <v>3.9168000000000003</v>
      </c>
      <c r="S325" s="227">
        <v>0</v>
      </c>
      <c r="T325" s="228">
        <f>S325*H325</f>
        <v>0</v>
      </c>
      <c r="AR325" s="21" t="s">
        <v>152</v>
      </c>
      <c r="AT325" s="21" t="s">
        <v>267</v>
      </c>
      <c r="AU325" s="21" t="s">
        <v>81</v>
      </c>
      <c r="AY325" s="21" t="s">
        <v>123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21" t="s">
        <v>79</v>
      </c>
      <c r="BK325" s="229">
        <f>ROUND(I325*H325,2)</f>
        <v>0</v>
      </c>
      <c r="BL325" s="21" t="s">
        <v>122</v>
      </c>
      <c r="BM325" s="21" t="s">
        <v>638</v>
      </c>
    </row>
    <row r="326" spans="2:51" s="11" customFormat="1" ht="13.5">
      <c r="B326" s="234"/>
      <c r="C326" s="235"/>
      <c r="D326" s="236" t="s">
        <v>180</v>
      </c>
      <c r="E326" s="235"/>
      <c r="F326" s="238" t="s">
        <v>639</v>
      </c>
      <c r="G326" s="235"/>
      <c r="H326" s="239">
        <v>61.2</v>
      </c>
      <c r="I326" s="240"/>
      <c r="J326" s="235"/>
      <c r="K326" s="235"/>
      <c r="L326" s="241"/>
      <c r="M326" s="242"/>
      <c r="N326" s="243"/>
      <c r="O326" s="243"/>
      <c r="P326" s="243"/>
      <c r="Q326" s="243"/>
      <c r="R326" s="243"/>
      <c r="S326" s="243"/>
      <c r="T326" s="244"/>
      <c r="AT326" s="245" t="s">
        <v>180</v>
      </c>
      <c r="AU326" s="245" t="s">
        <v>81</v>
      </c>
      <c r="AV326" s="11" t="s">
        <v>81</v>
      </c>
      <c r="AW326" s="11" t="s">
        <v>6</v>
      </c>
      <c r="AX326" s="11" t="s">
        <v>79</v>
      </c>
      <c r="AY326" s="245" t="s">
        <v>123</v>
      </c>
    </row>
    <row r="327" spans="2:65" s="1" customFormat="1" ht="25.5" customHeight="1">
      <c r="B327" s="43"/>
      <c r="C327" s="218" t="s">
        <v>640</v>
      </c>
      <c r="D327" s="218" t="s">
        <v>125</v>
      </c>
      <c r="E327" s="219" t="s">
        <v>641</v>
      </c>
      <c r="F327" s="220" t="s">
        <v>642</v>
      </c>
      <c r="G327" s="221" t="s">
        <v>216</v>
      </c>
      <c r="H327" s="222">
        <v>52.5</v>
      </c>
      <c r="I327" s="223"/>
      <c r="J327" s="224">
        <f>ROUND(I327*H327,2)</f>
        <v>0</v>
      </c>
      <c r="K327" s="220" t="s">
        <v>178</v>
      </c>
      <c r="L327" s="69"/>
      <c r="M327" s="225" t="s">
        <v>21</v>
      </c>
      <c r="N327" s="226" t="s">
        <v>42</v>
      </c>
      <c r="O327" s="44"/>
      <c r="P327" s="227">
        <f>O327*H327</f>
        <v>0</v>
      </c>
      <c r="Q327" s="227">
        <v>0.16849</v>
      </c>
      <c r="R327" s="227">
        <f>Q327*H327</f>
        <v>8.845725</v>
      </c>
      <c r="S327" s="227">
        <v>0</v>
      </c>
      <c r="T327" s="228">
        <f>S327*H327</f>
        <v>0</v>
      </c>
      <c r="AR327" s="21" t="s">
        <v>122</v>
      </c>
      <c r="AT327" s="21" t="s">
        <v>125</v>
      </c>
      <c r="AU327" s="21" t="s">
        <v>81</v>
      </c>
      <c r="AY327" s="21" t="s">
        <v>123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21" t="s">
        <v>79</v>
      </c>
      <c r="BK327" s="229">
        <f>ROUND(I327*H327,2)</f>
        <v>0</v>
      </c>
      <c r="BL327" s="21" t="s">
        <v>122</v>
      </c>
      <c r="BM327" s="21" t="s">
        <v>643</v>
      </c>
    </row>
    <row r="328" spans="2:51" s="11" customFormat="1" ht="13.5">
      <c r="B328" s="234"/>
      <c r="C328" s="235"/>
      <c r="D328" s="236" t="s">
        <v>180</v>
      </c>
      <c r="E328" s="237" t="s">
        <v>21</v>
      </c>
      <c r="F328" s="238" t="s">
        <v>644</v>
      </c>
      <c r="G328" s="235"/>
      <c r="H328" s="239">
        <v>52.5</v>
      </c>
      <c r="I328" s="240"/>
      <c r="J328" s="235"/>
      <c r="K328" s="235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180</v>
      </c>
      <c r="AU328" s="245" t="s">
        <v>81</v>
      </c>
      <c r="AV328" s="11" t="s">
        <v>81</v>
      </c>
      <c r="AW328" s="11" t="s">
        <v>35</v>
      </c>
      <c r="AX328" s="11" t="s">
        <v>71</v>
      </c>
      <c r="AY328" s="245" t="s">
        <v>123</v>
      </c>
    </row>
    <row r="329" spans="2:65" s="1" customFormat="1" ht="16.5" customHeight="1">
      <c r="B329" s="43"/>
      <c r="C329" s="246" t="s">
        <v>645</v>
      </c>
      <c r="D329" s="246" t="s">
        <v>267</v>
      </c>
      <c r="E329" s="247" t="s">
        <v>646</v>
      </c>
      <c r="F329" s="248" t="s">
        <v>647</v>
      </c>
      <c r="G329" s="249" t="s">
        <v>216</v>
      </c>
      <c r="H329" s="250">
        <v>14.79</v>
      </c>
      <c r="I329" s="251"/>
      <c r="J329" s="252">
        <f>ROUND(I329*H329,2)</f>
        <v>0</v>
      </c>
      <c r="K329" s="248" t="s">
        <v>178</v>
      </c>
      <c r="L329" s="253"/>
      <c r="M329" s="254" t="s">
        <v>21</v>
      </c>
      <c r="N329" s="255" t="s">
        <v>42</v>
      </c>
      <c r="O329" s="44"/>
      <c r="P329" s="227">
        <f>O329*H329</f>
        <v>0</v>
      </c>
      <c r="Q329" s="227">
        <v>0.15</v>
      </c>
      <c r="R329" s="227">
        <f>Q329*H329</f>
        <v>2.2184999999999997</v>
      </c>
      <c r="S329" s="227">
        <v>0</v>
      </c>
      <c r="T329" s="228">
        <f>S329*H329</f>
        <v>0</v>
      </c>
      <c r="AR329" s="21" t="s">
        <v>152</v>
      </c>
      <c r="AT329" s="21" t="s">
        <v>267</v>
      </c>
      <c r="AU329" s="21" t="s">
        <v>81</v>
      </c>
      <c r="AY329" s="21" t="s">
        <v>123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21" t="s">
        <v>79</v>
      </c>
      <c r="BK329" s="229">
        <f>ROUND(I329*H329,2)</f>
        <v>0</v>
      </c>
      <c r="BL329" s="21" t="s">
        <v>122</v>
      </c>
      <c r="BM329" s="21" t="s">
        <v>648</v>
      </c>
    </row>
    <row r="330" spans="2:51" s="11" customFormat="1" ht="13.5">
      <c r="B330" s="234"/>
      <c r="C330" s="235"/>
      <c r="D330" s="236" t="s">
        <v>180</v>
      </c>
      <c r="E330" s="235"/>
      <c r="F330" s="238" t="s">
        <v>649</v>
      </c>
      <c r="G330" s="235"/>
      <c r="H330" s="239">
        <v>14.79</v>
      </c>
      <c r="I330" s="240"/>
      <c r="J330" s="235"/>
      <c r="K330" s="235"/>
      <c r="L330" s="241"/>
      <c r="M330" s="242"/>
      <c r="N330" s="243"/>
      <c r="O330" s="243"/>
      <c r="P330" s="243"/>
      <c r="Q330" s="243"/>
      <c r="R330" s="243"/>
      <c r="S330" s="243"/>
      <c r="T330" s="244"/>
      <c r="AT330" s="245" t="s">
        <v>180</v>
      </c>
      <c r="AU330" s="245" t="s">
        <v>81</v>
      </c>
      <c r="AV330" s="11" t="s">
        <v>81</v>
      </c>
      <c r="AW330" s="11" t="s">
        <v>6</v>
      </c>
      <c r="AX330" s="11" t="s">
        <v>79</v>
      </c>
      <c r="AY330" s="245" t="s">
        <v>123</v>
      </c>
    </row>
    <row r="331" spans="2:65" s="1" customFormat="1" ht="16.5" customHeight="1">
      <c r="B331" s="43"/>
      <c r="C331" s="246" t="s">
        <v>650</v>
      </c>
      <c r="D331" s="246" t="s">
        <v>267</v>
      </c>
      <c r="E331" s="247" t="s">
        <v>651</v>
      </c>
      <c r="F331" s="248" t="s">
        <v>652</v>
      </c>
      <c r="G331" s="249" t="s">
        <v>216</v>
      </c>
      <c r="H331" s="250">
        <v>38.76</v>
      </c>
      <c r="I331" s="251"/>
      <c r="J331" s="252">
        <f>ROUND(I331*H331,2)</f>
        <v>0</v>
      </c>
      <c r="K331" s="248" t="s">
        <v>178</v>
      </c>
      <c r="L331" s="253"/>
      <c r="M331" s="254" t="s">
        <v>21</v>
      </c>
      <c r="N331" s="255" t="s">
        <v>42</v>
      </c>
      <c r="O331" s="44"/>
      <c r="P331" s="227">
        <f>O331*H331</f>
        <v>0</v>
      </c>
      <c r="Q331" s="227">
        <v>0.15</v>
      </c>
      <c r="R331" s="227">
        <f>Q331*H331</f>
        <v>5.813999999999999</v>
      </c>
      <c r="S331" s="227">
        <v>0</v>
      </c>
      <c r="T331" s="228">
        <f>S331*H331</f>
        <v>0</v>
      </c>
      <c r="AR331" s="21" t="s">
        <v>152</v>
      </c>
      <c r="AT331" s="21" t="s">
        <v>267</v>
      </c>
      <c r="AU331" s="21" t="s">
        <v>81</v>
      </c>
      <c r="AY331" s="21" t="s">
        <v>123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21" t="s">
        <v>79</v>
      </c>
      <c r="BK331" s="229">
        <f>ROUND(I331*H331,2)</f>
        <v>0</v>
      </c>
      <c r="BL331" s="21" t="s">
        <v>122</v>
      </c>
      <c r="BM331" s="21" t="s">
        <v>653</v>
      </c>
    </row>
    <row r="332" spans="2:51" s="11" customFormat="1" ht="13.5">
      <c r="B332" s="234"/>
      <c r="C332" s="235"/>
      <c r="D332" s="236" t="s">
        <v>180</v>
      </c>
      <c r="E332" s="235"/>
      <c r="F332" s="238" t="s">
        <v>654</v>
      </c>
      <c r="G332" s="235"/>
      <c r="H332" s="239">
        <v>38.76</v>
      </c>
      <c r="I332" s="240"/>
      <c r="J332" s="235"/>
      <c r="K332" s="235"/>
      <c r="L332" s="241"/>
      <c r="M332" s="242"/>
      <c r="N332" s="243"/>
      <c r="O332" s="243"/>
      <c r="P332" s="243"/>
      <c r="Q332" s="243"/>
      <c r="R332" s="243"/>
      <c r="S332" s="243"/>
      <c r="T332" s="244"/>
      <c r="AT332" s="245" t="s">
        <v>180</v>
      </c>
      <c r="AU332" s="245" t="s">
        <v>81</v>
      </c>
      <c r="AV332" s="11" t="s">
        <v>81</v>
      </c>
      <c r="AW332" s="11" t="s">
        <v>6</v>
      </c>
      <c r="AX332" s="11" t="s">
        <v>79</v>
      </c>
      <c r="AY332" s="245" t="s">
        <v>123</v>
      </c>
    </row>
    <row r="333" spans="2:65" s="1" customFormat="1" ht="16.5" customHeight="1">
      <c r="B333" s="43"/>
      <c r="C333" s="218" t="s">
        <v>655</v>
      </c>
      <c r="D333" s="218" t="s">
        <v>125</v>
      </c>
      <c r="E333" s="219" t="s">
        <v>656</v>
      </c>
      <c r="F333" s="220" t="s">
        <v>657</v>
      </c>
      <c r="G333" s="221" t="s">
        <v>216</v>
      </c>
      <c r="H333" s="222">
        <v>1114</v>
      </c>
      <c r="I333" s="223"/>
      <c r="J333" s="224">
        <f>ROUND(I333*H333,2)</f>
        <v>0</v>
      </c>
      <c r="K333" s="220" t="s">
        <v>178</v>
      </c>
      <c r="L333" s="69"/>
      <c r="M333" s="225" t="s">
        <v>21</v>
      </c>
      <c r="N333" s="226" t="s">
        <v>42</v>
      </c>
      <c r="O333" s="44"/>
      <c r="P333" s="227">
        <f>O333*H333</f>
        <v>0</v>
      </c>
      <c r="Q333" s="227">
        <v>0.10095</v>
      </c>
      <c r="R333" s="227">
        <f>Q333*H333</f>
        <v>112.4583</v>
      </c>
      <c r="S333" s="227">
        <v>0</v>
      </c>
      <c r="T333" s="228">
        <f>S333*H333</f>
        <v>0</v>
      </c>
      <c r="AR333" s="21" t="s">
        <v>122</v>
      </c>
      <c r="AT333" s="21" t="s">
        <v>125</v>
      </c>
      <c r="AU333" s="21" t="s">
        <v>81</v>
      </c>
      <c r="AY333" s="21" t="s">
        <v>123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21" t="s">
        <v>79</v>
      </c>
      <c r="BK333" s="229">
        <f>ROUND(I333*H333,2)</f>
        <v>0</v>
      </c>
      <c r="BL333" s="21" t="s">
        <v>122</v>
      </c>
      <c r="BM333" s="21" t="s">
        <v>658</v>
      </c>
    </row>
    <row r="334" spans="2:51" s="11" customFormat="1" ht="13.5">
      <c r="B334" s="234"/>
      <c r="C334" s="235"/>
      <c r="D334" s="236" t="s">
        <v>180</v>
      </c>
      <c r="E334" s="237" t="s">
        <v>21</v>
      </c>
      <c r="F334" s="238" t="s">
        <v>659</v>
      </c>
      <c r="G334" s="235"/>
      <c r="H334" s="239">
        <v>1114</v>
      </c>
      <c r="I334" s="240"/>
      <c r="J334" s="235"/>
      <c r="K334" s="235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180</v>
      </c>
      <c r="AU334" s="245" t="s">
        <v>81</v>
      </c>
      <c r="AV334" s="11" t="s">
        <v>81</v>
      </c>
      <c r="AW334" s="11" t="s">
        <v>35</v>
      </c>
      <c r="AX334" s="11" t="s">
        <v>79</v>
      </c>
      <c r="AY334" s="245" t="s">
        <v>123</v>
      </c>
    </row>
    <row r="335" spans="2:65" s="1" customFormat="1" ht="16.5" customHeight="1">
      <c r="B335" s="43"/>
      <c r="C335" s="246" t="s">
        <v>660</v>
      </c>
      <c r="D335" s="246" t="s">
        <v>267</v>
      </c>
      <c r="E335" s="247" t="s">
        <v>661</v>
      </c>
      <c r="F335" s="248" t="s">
        <v>662</v>
      </c>
      <c r="G335" s="249" t="s">
        <v>216</v>
      </c>
      <c r="H335" s="250">
        <v>1136.28</v>
      </c>
      <c r="I335" s="251"/>
      <c r="J335" s="252">
        <f>ROUND(I335*H335,2)</f>
        <v>0</v>
      </c>
      <c r="K335" s="248" t="s">
        <v>178</v>
      </c>
      <c r="L335" s="253"/>
      <c r="M335" s="254" t="s">
        <v>21</v>
      </c>
      <c r="N335" s="255" t="s">
        <v>42</v>
      </c>
      <c r="O335" s="44"/>
      <c r="P335" s="227">
        <f>O335*H335</f>
        <v>0</v>
      </c>
      <c r="Q335" s="227">
        <v>0.0335</v>
      </c>
      <c r="R335" s="227">
        <f>Q335*H335</f>
        <v>38.065380000000005</v>
      </c>
      <c r="S335" s="227">
        <v>0</v>
      </c>
      <c r="T335" s="228">
        <f>S335*H335</f>
        <v>0</v>
      </c>
      <c r="AR335" s="21" t="s">
        <v>152</v>
      </c>
      <c r="AT335" s="21" t="s">
        <v>267</v>
      </c>
      <c r="AU335" s="21" t="s">
        <v>81</v>
      </c>
      <c r="AY335" s="21" t="s">
        <v>123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21" t="s">
        <v>79</v>
      </c>
      <c r="BK335" s="229">
        <f>ROUND(I335*H335,2)</f>
        <v>0</v>
      </c>
      <c r="BL335" s="21" t="s">
        <v>122</v>
      </c>
      <c r="BM335" s="21" t="s">
        <v>663</v>
      </c>
    </row>
    <row r="336" spans="2:51" s="11" customFormat="1" ht="13.5">
      <c r="B336" s="234"/>
      <c r="C336" s="235"/>
      <c r="D336" s="236" t="s">
        <v>180</v>
      </c>
      <c r="E336" s="235"/>
      <c r="F336" s="238" t="s">
        <v>664</v>
      </c>
      <c r="G336" s="235"/>
      <c r="H336" s="239">
        <v>1136.28</v>
      </c>
      <c r="I336" s="240"/>
      <c r="J336" s="235"/>
      <c r="K336" s="235"/>
      <c r="L336" s="241"/>
      <c r="M336" s="242"/>
      <c r="N336" s="243"/>
      <c r="O336" s="243"/>
      <c r="P336" s="243"/>
      <c r="Q336" s="243"/>
      <c r="R336" s="243"/>
      <c r="S336" s="243"/>
      <c r="T336" s="244"/>
      <c r="AT336" s="245" t="s">
        <v>180</v>
      </c>
      <c r="AU336" s="245" t="s">
        <v>81</v>
      </c>
      <c r="AV336" s="11" t="s">
        <v>81</v>
      </c>
      <c r="AW336" s="11" t="s">
        <v>6</v>
      </c>
      <c r="AX336" s="11" t="s">
        <v>79</v>
      </c>
      <c r="AY336" s="245" t="s">
        <v>123</v>
      </c>
    </row>
    <row r="337" spans="2:65" s="1" customFormat="1" ht="25.5" customHeight="1">
      <c r="B337" s="43"/>
      <c r="C337" s="218" t="s">
        <v>665</v>
      </c>
      <c r="D337" s="218" t="s">
        <v>125</v>
      </c>
      <c r="E337" s="219" t="s">
        <v>666</v>
      </c>
      <c r="F337" s="220" t="s">
        <v>667</v>
      </c>
      <c r="G337" s="221" t="s">
        <v>216</v>
      </c>
      <c r="H337" s="222">
        <v>30.4</v>
      </c>
      <c r="I337" s="223"/>
      <c r="J337" s="224">
        <f>ROUND(I337*H337,2)</f>
        <v>0</v>
      </c>
      <c r="K337" s="220" t="s">
        <v>178</v>
      </c>
      <c r="L337" s="69"/>
      <c r="M337" s="225" t="s">
        <v>21</v>
      </c>
      <c r="N337" s="226" t="s">
        <v>42</v>
      </c>
      <c r="O337" s="44"/>
      <c r="P337" s="227">
        <f>O337*H337</f>
        <v>0</v>
      </c>
      <c r="Q337" s="227">
        <v>6E-05</v>
      </c>
      <c r="R337" s="227">
        <f>Q337*H337</f>
        <v>0.0018239999999999999</v>
      </c>
      <c r="S337" s="227">
        <v>0</v>
      </c>
      <c r="T337" s="228">
        <f>S337*H337</f>
        <v>0</v>
      </c>
      <c r="AR337" s="21" t="s">
        <v>122</v>
      </c>
      <c r="AT337" s="21" t="s">
        <v>125</v>
      </c>
      <c r="AU337" s="21" t="s">
        <v>81</v>
      </c>
      <c r="AY337" s="21" t="s">
        <v>123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21" t="s">
        <v>79</v>
      </c>
      <c r="BK337" s="229">
        <f>ROUND(I337*H337,2)</f>
        <v>0</v>
      </c>
      <c r="BL337" s="21" t="s">
        <v>122</v>
      </c>
      <c r="BM337" s="21" t="s">
        <v>668</v>
      </c>
    </row>
    <row r="338" spans="2:65" s="1" customFormat="1" ht="25.5" customHeight="1">
      <c r="B338" s="43"/>
      <c r="C338" s="218" t="s">
        <v>669</v>
      </c>
      <c r="D338" s="218" t="s">
        <v>125</v>
      </c>
      <c r="E338" s="219" t="s">
        <v>670</v>
      </c>
      <c r="F338" s="220" t="s">
        <v>671</v>
      </c>
      <c r="G338" s="221" t="s">
        <v>177</v>
      </c>
      <c r="H338" s="222">
        <v>30.4</v>
      </c>
      <c r="I338" s="223"/>
      <c r="J338" s="224">
        <f>ROUND(I338*H338,2)</f>
        <v>0</v>
      </c>
      <c r="K338" s="220" t="s">
        <v>178</v>
      </c>
      <c r="L338" s="69"/>
      <c r="M338" s="225" t="s">
        <v>21</v>
      </c>
      <c r="N338" s="226" t="s">
        <v>42</v>
      </c>
      <c r="O338" s="44"/>
      <c r="P338" s="227">
        <f>O338*H338</f>
        <v>0</v>
      </c>
      <c r="Q338" s="227">
        <v>0.00187</v>
      </c>
      <c r="R338" s="227">
        <f>Q338*H338</f>
        <v>0.056847999999999996</v>
      </c>
      <c r="S338" s="227">
        <v>0</v>
      </c>
      <c r="T338" s="228">
        <f>S338*H338</f>
        <v>0</v>
      </c>
      <c r="AR338" s="21" t="s">
        <v>122</v>
      </c>
      <c r="AT338" s="21" t="s">
        <v>125</v>
      </c>
      <c r="AU338" s="21" t="s">
        <v>81</v>
      </c>
      <c r="AY338" s="21" t="s">
        <v>123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21" t="s">
        <v>79</v>
      </c>
      <c r="BK338" s="229">
        <f>ROUND(I338*H338,2)</f>
        <v>0</v>
      </c>
      <c r="BL338" s="21" t="s">
        <v>122</v>
      </c>
      <c r="BM338" s="21" t="s">
        <v>672</v>
      </c>
    </row>
    <row r="339" spans="2:65" s="1" customFormat="1" ht="16.5" customHeight="1">
      <c r="B339" s="43"/>
      <c r="C339" s="218" t="s">
        <v>673</v>
      </c>
      <c r="D339" s="218" t="s">
        <v>125</v>
      </c>
      <c r="E339" s="219" t="s">
        <v>674</v>
      </c>
      <c r="F339" s="220" t="s">
        <v>675</v>
      </c>
      <c r="G339" s="221" t="s">
        <v>216</v>
      </c>
      <c r="H339" s="222">
        <v>30.4</v>
      </c>
      <c r="I339" s="223"/>
      <c r="J339" s="224">
        <f>ROUND(I339*H339,2)</f>
        <v>0</v>
      </c>
      <c r="K339" s="220" t="s">
        <v>178</v>
      </c>
      <c r="L339" s="69"/>
      <c r="M339" s="225" t="s">
        <v>21</v>
      </c>
      <c r="N339" s="226" t="s">
        <v>42</v>
      </c>
      <c r="O339" s="44"/>
      <c r="P339" s="227">
        <f>O339*H339</f>
        <v>0</v>
      </c>
      <c r="Q339" s="227">
        <v>0</v>
      </c>
      <c r="R339" s="227">
        <f>Q339*H339</f>
        <v>0</v>
      </c>
      <c r="S339" s="227">
        <v>0</v>
      </c>
      <c r="T339" s="228">
        <f>S339*H339</f>
        <v>0</v>
      </c>
      <c r="AR339" s="21" t="s">
        <v>122</v>
      </c>
      <c r="AT339" s="21" t="s">
        <v>125</v>
      </c>
      <c r="AU339" s="21" t="s">
        <v>81</v>
      </c>
      <c r="AY339" s="21" t="s">
        <v>123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21" t="s">
        <v>79</v>
      </c>
      <c r="BK339" s="229">
        <f>ROUND(I339*H339,2)</f>
        <v>0</v>
      </c>
      <c r="BL339" s="21" t="s">
        <v>122</v>
      </c>
      <c r="BM339" s="21" t="s">
        <v>676</v>
      </c>
    </row>
    <row r="340" spans="2:63" s="10" customFormat="1" ht="29.85" customHeight="1">
      <c r="B340" s="202"/>
      <c r="C340" s="203"/>
      <c r="D340" s="204" t="s">
        <v>70</v>
      </c>
      <c r="E340" s="216" t="s">
        <v>677</v>
      </c>
      <c r="F340" s="216" t="s">
        <v>678</v>
      </c>
      <c r="G340" s="203"/>
      <c r="H340" s="203"/>
      <c r="I340" s="206"/>
      <c r="J340" s="217">
        <f>BK340</f>
        <v>0</v>
      </c>
      <c r="K340" s="203"/>
      <c r="L340" s="208"/>
      <c r="M340" s="209"/>
      <c r="N340" s="210"/>
      <c r="O340" s="210"/>
      <c r="P340" s="211">
        <f>SUM(P341:P346)</f>
        <v>0</v>
      </c>
      <c r="Q340" s="210"/>
      <c r="R340" s="211">
        <f>SUM(R341:R346)</f>
        <v>0</v>
      </c>
      <c r="S340" s="210"/>
      <c r="T340" s="212">
        <f>SUM(T341:T346)</f>
        <v>0</v>
      </c>
      <c r="AR340" s="213" t="s">
        <v>79</v>
      </c>
      <c r="AT340" s="214" t="s">
        <v>70</v>
      </c>
      <c r="AU340" s="214" t="s">
        <v>79</v>
      </c>
      <c r="AY340" s="213" t="s">
        <v>123</v>
      </c>
      <c r="BK340" s="215">
        <f>SUM(BK341:BK346)</f>
        <v>0</v>
      </c>
    </row>
    <row r="341" spans="2:65" s="1" customFormat="1" ht="16.5" customHeight="1">
      <c r="B341" s="43"/>
      <c r="C341" s="218" t="s">
        <v>679</v>
      </c>
      <c r="D341" s="218" t="s">
        <v>125</v>
      </c>
      <c r="E341" s="219" t="s">
        <v>680</v>
      </c>
      <c r="F341" s="220" t="s">
        <v>681</v>
      </c>
      <c r="G341" s="221" t="s">
        <v>258</v>
      </c>
      <c r="H341" s="222">
        <v>6047.94</v>
      </c>
      <c r="I341" s="223"/>
      <c r="J341" s="224">
        <f>ROUND(I341*H341,2)</f>
        <v>0</v>
      </c>
      <c r="K341" s="220" t="s">
        <v>178</v>
      </c>
      <c r="L341" s="69"/>
      <c r="M341" s="225" t="s">
        <v>21</v>
      </c>
      <c r="N341" s="226" t="s">
        <v>42</v>
      </c>
      <c r="O341" s="44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AR341" s="21" t="s">
        <v>122</v>
      </c>
      <c r="AT341" s="21" t="s">
        <v>125</v>
      </c>
      <c r="AU341" s="21" t="s">
        <v>81</v>
      </c>
      <c r="AY341" s="21" t="s">
        <v>123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21" t="s">
        <v>79</v>
      </c>
      <c r="BK341" s="229">
        <f>ROUND(I341*H341,2)</f>
        <v>0</v>
      </c>
      <c r="BL341" s="21" t="s">
        <v>122</v>
      </c>
      <c r="BM341" s="21" t="s">
        <v>682</v>
      </c>
    </row>
    <row r="342" spans="2:65" s="1" customFormat="1" ht="16.5" customHeight="1">
      <c r="B342" s="43"/>
      <c r="C342" s="218" t="s">
        <v>683</v>
      </c>
      <c r="D342" s="218" t="s">
        <v>125</v>
      </c>
      <c r="E342" s="219" t="s">
        <v>684</v>
      </c>
      <c r="F342" s="220" t="s">
        <v>685</v>
      </c>
      <c r="G342" s="221" t="s">
        <v>258</v>
      </c>
      <c r="H342" s="222">
        <v>175390.26</v>
      </c>
      <c r="I342" s="223"/>
      <c r="J342" s="224">
        <f>ROUND(I342*H342,2)</f>
        <v>0</v>
      </c>
      <c r="K342" s="220" t="s">
        <v>178</v>
      </c>
      <c r="L342" s="69"/>
      <c r="M342" s="225" t="s">
        <v>21</v>
      </c>
      <c r="N342" s="226" t="s">
        <v>42</v>
      </c>
      <c r="O342" s="44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AR342" s="21" t="s">
        <v>122</v>
      </c>
      <c r="AT342" s="21" t="s">
        <v>125</v>
      </c>
      <c r="AU342" s="21" t="s">
        <v>81</v>
      </c>
      <c r="AY342" s="21" t="s">
        <v>123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21" t="s">
        <v>79</v>
      </c>
      <c r="BK342" s="229">
        <f>ROUND(I342*H342,2)</f>
        <v>0</v>
      </c>
      <c r="BL342" s="21" t="s">
        <v>122</v>
      </c>
      <c r="BM342" s="21" t="s">
        <v>686</v>
      </c>
    </row>
    <row r="343" spans="2:51" s="11" customFormat="1" ht="13.5">
      <c r="B343" s="234"/>
      <c r="C343" s="235"/>
      <c r="D343" s="236" t="s">
        <v>180</v>
      </c>
      <c r="E343" s="235"/>
      <c r="F343" s="238" t="s">
        <v>687</v>
      </c>
      <c r="G343" s="235"/>
      <c r="H343" s="239">
        <v>175390.26</v>
      </c>
      <c r="I343" s="240"/>
      <c r="J343" s="235"/>
      <c r="K343" s="235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180</v>
      </c>
      <c r="AU343" s="245" t="s">
        <v>81</v>
      </c>
      <c r="AV343" s="11" t="s">
        <v>81</v>
      </c>
      <c r="AW343" s="11" t="s">
        <v>6</v>
      </c>
      <c r="AX343" s="11" t="s">
        <v>79</v>
      </c>
      <c r="AY343" s="245" t="s">
        <v>123</v>
      </c>
    </row>
    <row r="344" spans="2:65" s="1" customFormat="1" ht="25.5" customHeight="1">
      <c r="B344" s="43"/>
      <c r="C344" s="218" t="s">
        <v>688</v>
      </c>
      <c r="D344" s="218" t="s">
        <v>125</v>
      </c>
      <c r="E344" s="219" t="s">
        <v>689</v>
      </c>
      <c r="F344" s="220" t="s">
        <v>690</v>
      </c>
      <c r="G344" s="221" t="s">
        <v>258</v>
      </c>
      <c r="H344" s="222">
        <v>362.96</v>
      </c>
      <c r="I344" s="223"/>
      <c r="J344" s="224">
        <f>ROUND(I344*H344,2)</f>
        <v>0</v>
      </c>
      <c r="K344" s="220" t="s">
        <v>178</v>
      </c>
      <c r="L344" s="69"/>
      <c r="M344" s="225" t="s">
        <v>21</v>
      </c>
      <c r="N344" s="226" t="s">
        <v>42</v>
      </c>
      <c r="O344" s="44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AR344" s="21" t="s">
        <v>122</v>
      </c>
      <c r="AT344" s="21" t="s">
        <v>125</v>
      </c>
      <c r="AU344" s="21" t="s">
        <v>81</v>
      </c>
      <c r="AY344" s="21" t="s">
        <v>123</v>
      </c>
      <c r="BE344" s="229">
        <f>IF(N344="základní",J344,0)</f>
        <v>0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21" t="s">
        <v>79</v>
      </c>
      <c r="BK344" s="229">
        <f>ROUND(I344*H344,2)</f>
        <v>0</v>
      </c>
      <c r="BL344" s="21" t="s">
        <v>122</v>
      </c>
      <c r="BM344" s="21" t="s">
        <v>691</v>
      </c>
    </row>
    <row r="345" spans="2:65" s="1" customFormat="1" ht="16.5" customHeight="1">
      <c r="B345" s="43"/>
      <c r="C345" s="218" t="s">
        <v>692</v>
      </c>
      <c r="D345" s="218" t="s">
        <v>125</v>
      </c>
      <c r="E345" s="219" t="s">
        <v>693</v>
      </c>
      <c r="F345" s="220" t="s">
        <v>694</v>
      </c>
      <c r="G345" s="221" t="s">
        <v>258</v>
      </c>
      <c r="H345" s="222">
        <v>1799.34</v>
      </c>
      <c r="I345" s="223"/>
      <c r="J345" s="224">
        <f>ROUND(I345*H345,2)</f>
        <v>0</v>
      </c>
      <c r="K345" s="220" t="s">
        <v>178</v>
      </c>
      <c r="L345" s="69"/>
      <c r="M345" s="225" t="s">
        <v>21</v>
      </c>
      <c r="N345" s="226" t="s">
        <v>42</v>
      </c>
      <c r="O345" s="44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1" t="s">
        <v>122</v>
      </c>
      <c r="AT345" s="21" t="s">
        <v>125</v>
      </c>
      <c r="AU345" s="21" t="s">
        <v>81</v>
      </c>
      <c r="AY345" s="21" t="s">
        <v>123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21" t="s">
        <v>79</v>
      </c>
      <c r="BK345" s="229">
        <f>ROUND(I345*H345,2)</f>
        <v>0</v>
      </c>
      <c r="BL345" s="21" t="s">
        <v>122</v>
      </c>
      <c r="BM345" s="21" t="s">
        <v>695</v>
      </c>
    </row>
    <row r="346" spans="2:65" s="1" customFormat="1" ht="25.5" customHeight="1">
      <c r="B346" s="43"/>
      <c r="C346" s="218" t="s">
        <v>696</v>
      </c>
      <c r="D346" s="218" t="s">
        <v>125</v>
      </c>
      <c r="E346" s="219" t="s">
        <v>697</v>
      </c>
      <c r="F346" s="220" t="s">
        <v>698</v>
      </c>
      <c r="G346" s="221" t="s">
        <v>258</v>
      </c>
      <c r="H346" s="222">
        <v>3885.64</v>
      </c>
      <c r="I346" s="223"/>
      <c r="J346" s="224">
        <f>ROUND(I346*H346,2)</f>
        <v>0</v>
      </c>
      <c r="K346" s="220" t="s">
        <v>178</v>
      </c>
      <c r="L346" s="69"/>
      <c r="M346" s="225" t="s">
        <v>21</v>
      </c>
      <c r="N346" s="226" t="s">
        <v>42</v>
      </c>
      <c r="O346" s="44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1" t="s">
        <v>122</v>
      </c>
      <c r="AT346" s="21" t="s">
        <v>125</v>
      </c>
      <c r="AU346" s="21" t="s">
        <v>81</v>
      </c>
      <c r="AY346" s="21" t="s">
        <v>123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21" t="s">
        <v>79</v>
      </c>
      <c r="BK346" s="229">
        <f>ROUND(I346*H346,2)</f>
        <v>0</v>
      </c>
      <c r="BL346" s="21" t="s">
        <v>122</v>
      </c>
      <c r="BM346" s="21" t="s">
        <v>699</v>
      </c>
    </row>
    <row r="347" spans="2:63" s="10" customFormat="1" ht="29.85" customHeight="1">
      <c r="B347" s="202"/>
      <c r="C347" s="203"/>
      <c r="D347" s="204" t="s">
        <v>70</v>
      </c>
      <c r="E347" s="216" t="s">
        <v>700</v>
      </c>
      <c r="F347" s="216" t="s">
        <v>701</v>
      </c>
      <c r="G347" s="203"/>
      <c r="H347" s="203"/>
      <c r="I347" s="206"/>
      <c r="J347" s="217">
        <f>BK347</f>
        <v>0</v>
      </c>
      <c r="K347" s="203"/>
      <c r="L347" s="208"/>
      <c r="M347" s="209"/>
      <c r="N347" s="210"/>
      <c r="O347" s="210"/>
      <c r="P347" s="211">
        <f>P348</f>
        <v>0</v>
      </c>
      <c r="Q347" s="210"/>
      <c r="R347" s="211">
        <f>R348</f>
        <v>0</v>
      </c>
      <c r="S347" s="210"/>
      <c r="T347" s="212">
        <f>T348</f>
        <v>0</v>
      </c>
      <c r="AR347" s="213" t="s">
        <v>79</v>
      </c>
      <c r="AT347" s="214" t="s">
        <v>70</v>
      </c>
      <c r="AU347" s="214" t="s">
        <v>79</v>
      </c>
      <c r="AY347" s="213" t="s">
        <v>123</v>
      </c>
      <c r="BK347" s="215">
        <f>BK348</f>
        <v>0</v>
      </c>
    </row>
    <row r="348" spans="2:65" s="1" customFormat="1" ht="25.5" customHeight="1">
      <c r="B348" s="43"/>
      <c r="C348" s="218" t="s">
        <v>702</v>
      </c>
      <c r="D348" s="218" t="s">
        <v>125</v>
      </c>
      <c r="E348" s="219" t="s">
        <v>703</v>
      </c>
      <c r="F348" s="220" t="s">
        <v>704</v>
      </c>
      <c r="G348" s="221" t="s">
        <v>258</v>
      </c>
      <c r="H348" s="222">
        <v>4460.962</v>
      </c>
      <c r="I348" s="223"/>
      <c r="J348" s="224">
        <f>ROUND(I348*H348,2)</f>
        <v>0</v>
      </c>
      <c r="K348" s="220" t="s">
        <v>178</v>
      </c>
      <c r="L348" s="69"/>
      <c r="M348" s="225" t="s">
        <v>21</v>
      </c>
      <c r="N348" s="226" t="s">
        <v>42</v>
      </c>
      <c r="O348" s="44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1" t="s">
        <v>122</v>
      </c>
      <c r="AT348" s="21" t="s">
        <v>125</v>
      </c>
      <c r="AU348" s="21" t="s">
        <v>81</v>
      </c>
      <c r="AY348" s="21" t="s">
        <v>123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21" t="s">
        <v>79</v>
      </c>
      <c r="BK348" s="229">
        <f>ROUND(I348*H348,2)</f>
        <v>0</v>
      </c>
      <c r="BL348" s="21" t="s">
        <v>122</v>
      </c>
      <c r="BM348" s="21" t="s">
        <v>705</v>
      </c>
    </row>
    <row r="349" spans="2:63" s="10" customFormat="1" ht="37.4" customHeight="1">
      <c r="B349" s="202"/>
      <c r="C349" s="203"/>
      <c r="D349" s="204" t="s">
        <v>70</v>
      </c>
      <c r="E349" s="205" t="s">
        <v>706</v>
      </c>
      <c r="F349" s="205" t="s">
        <v>707</v>
      </c>
      <c r="G349" s="203"/>
      <c r="H349" s="203"/>
      <c r="I349" s="206"/>
      <c r="J349" s="207">
        <f>BK349</f>
        <v>0</v>
      </c>
      <c r="K349" s="203"/>
      <c r="L349" s="208"/>
      <c r="M349" s="209"/>
      <c r="N349" s="210"/>
      <c r="O349" s="210"/>
      <c r="P349" s="211">
        <f>P350+P367</f>
        <v>0</v>
      </c>
      <c r="Q349" s="210"/>
      <c r="R349" s="211">
        <f>R350+R367</f>
        <v>3.369086</v>
      </c>
      <c r="S349" s="210"/>
      <c r="T349" s="212">
        <f>T350+T367</f>
        <v>0</v>
      </c>
      <c r="AR349" s="213" t="s">
        <v>81</v>
      </c>
      <c r="AT349" s="214" t="s">
        <v>70</v>
      </c>
      <c r="AU349" s="214" t="s">
        <v>71</v>
      </c>
      <c r="AY349" s="213" t="s">
        <v>123</v>
      </c>
      <c r="BK349" s="215">
        <f>BK350+BK367</f>
        <v>0</v>
      </c>
    </row>
    <row r="350" spans="2:63" s="10" customFormat="1" ht="19.9" customHeight="1">
      <c r="B350" s="202"/>
      <c r="C350" s="203"/>
      <c r="D350" s="204" t="s">
        <v>70</v>
      </c>
      <c r="E350" s="216" t="s">
        <v>708</v>
      </c>
      <c r="F350" s="216" t="s">
        <v>709</v>
      </c>
      <c r="G350" s="203"/>
      <c r="H350" s="203"/>
      <c r="I350" s="206"/>
      <c r="J350" s="217">
        <f>BK350</f>
        <v>0</v>
      </c>
      <c r="K350" s="203"/>
      <c r="L350" s="208"/>
      <c r="M350" s="209"/>
      <c r="N350" s="210"/>
      <c r="O350" s="210"/>
      <c r="P350" s="211">
        <f>SUM(P351:P366)</f>
        <v>0</v>
      </c>
      <c r="Q350" s="210"/>
      <c r="R350" s="211">
        <f>SUM(R351:R366)</f>
        <v>3.369086</v>
      </c>
      <c r="S350" s="210"/>
      <c r="T350" s="212">
        <f>SUM(T351:T366)</f>
        <v>0</v>
      </c>
      <c r="AR350" s="213" t="s">
        <v>81</v>
      </c>
      <c r="AT350" s="214" t="s">
        <v>70</v>
      </c>
      <c r="AU350" s="214" t="s">
        <v>79</v>
      </c>
      <c r="AY350" s="213" t="s">
        <v>123</v>
      </c>
      <c r="BK350" s="215">
        <f>SUM(BK351:BK366)</f>
        <v>0</v>
      </c>
    </row>
    <row r="351" spans="2:65" s="1" customFormat="1" ht="25.5" customHeight="1">
      <c r="B351" s="43"/>
      <c r="C351" s="218" t="s">
        <v>710</v>
      </c>
      <c r="D351" s="218" t="s">
        <v>125</v>
      </c>
      <c r="E351" s="219" t="s">
        <v>711</v>
      </c>
      <c r="F351" s="220" t="s">
        <v>712</v>
      </c>
      <c r="G351" s="221" t="s">
        <v>177</v>
      </c>
      <c r="H351" s="222">
        <v>4958</v>
      </c>
      <c r="I351" s="223"/>
      <c r="J351" s="224">
        <f>ROUND(I351*H351,2)</f>
        <v>0</v>
      </c>
      <c r="K351" s="220" t="s">
        <v>178</v>
      </c>
      <c r="L351" s="69"/>
      <c r="M351" s="225" t="s">
        <v>21</v>
      </c>
      <c r="N351" s="226" t="s">
        <v>42</v>
      </c>
      <c r="O351" s="44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AR351" s="21" t="s">
        <v>251</v>
      </c>
      <c r="AT351" s="21" t="s">
        <v>125</v>
      </c>
      <c r="AU351" s="21" t="s">
        <v>81</v>
      </c>
      <c r="AY351" s="21" t="s">
        <v>123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21" t="s">
        <v>79</v>
      </c>
      <c r="BK351" s="229">
        <f>ROUND(I351*H351,2)</f>
        <v>0</v>
      </c>
      <c r="BL351" s="21" t="s">
        <v>251</v>
      </c>
      <c r="BM351" s="21" t="s">
        <v>713</v>
      </c>
    </row>
    <row r="352" spans="2:51" s="11" customFormat="1" ht="13.5">
      <c r="B352" s="234"/>
      <c r="C352" s="235"/>
      <c r="D352" s="236" t="s">
        <v>180</v>
      </c>
      <c r="E352" s="237" t="s">
        <v>21</v>
      </c>
      <c r="F352" s="238" t="s">
        <v>199</v>
      </c>
      <c r="G352" s="235"/>
      <c r="H352" s="239">
        <v>340</v>
      </c>
      <c r="I352" s="240"/>
      <c r="J352" s="235"/>
      <c r="K352" s="235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180</v>
      </c>
      <c r="AU352" s="245" t="s">
        <v>81</v>
      </c>
      <c r="AV352" s="11" t="s">
        <v>81</v>
      </c>
      <c r="AW352" s="11" t="s">
        <v>35</v>
      </c>
      <c r="AX352" s="11" t="s">
        <v>71</v>
      </c>
      <c r="AY352" s="245" t="s">
        <v>123</v>
      </c>
    </row>
    <row r="353" spans="2:51" s="11" customFormat="1" ht="13.5">
      <c r="B353" s="234"/>
      <c r="C353" s="235"/>
      <c r="D353" s="236" t="s">
        <v>180</v>
      </c>
      <c r="E353" s="237" t="s">
        <v>21</v>
      </c>
      <c r="F353" s="238" t="s">
        <v>295</v>
      </c>
      <c r="G353" s="235"/>
      <c r="H353" s="239">
        <v>2972</v>
      </c>
      <c r="I353" s="240"/>
      <c r="J353" s="235"/>
      <c r="K353" s="235"/>
      <c r="L353" s="241"/>
      <c r="M353" s="242"/>
      <c r="N353" s="243"/>
      <c r="O353" s="243"/>
      <c r="P353" s="243"/>
      <c r="Q353" s="243"/>
      <c r="R353" s="243"/>
      <c r="S353" s="243"/>
      <c r="T353" s="244"/>
      <c r="AT353" s="245" t="s">
        <v>180</v>
      </c>
      <c r="AU353" s="245" t="s">
        <v>81</v>
      </c>
      <c r="AV353" s="11" t="s">
        <v>81</v>
      </c>
      <c r="AW353" s="11" t="s">
        <v>35</v>
      </c>
      <c r="AX353" s="11" t="s">
        <v>71</v>
      </c>
      <c r="AY353" s="245" t="s">
        <v>123</v>
      </c>
    </row>
    <row r="354" spans="2:51" s="11" customFormat="1" ht="13.5">
      <c r="B354" s="234"/>
      <c r="C354" s="235"/>
      <c r="D354" s="236" t="s">
        <v>180</v>
      </c>
      <c r="E354" s="237" t="s">
        <v>21</v>
      </c>
      <c r="F354" s="238" t="s">
        <v>194</v>
      </c>
      <c r="G354" s="235"/>
      <c r="H354" s="239">
        <v>57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AT354" s="245" t="s">
        <v>180</v>
      </c>
      <c r="AU354" s="245" t="s">
        <v>81</v>
      </c>
      <c r="AV354" s="11" t="s">
        <v>81</v>
      </c>
      <c r="AW354" s="11" t="s">
        <v>35</v>
      </c>
      <c r="AX354" s="11" t="s">
        <v>71</v>
      </c>
      <c r="AY354" s="245" t="s">
        <v>123</v>
      </c>
    </row>
    <row r="355" spans="2:51" s="11" customFormat="1" ht="13.5">
      <c r="B355" s="234"/>
      <c r="C355" s="235"/>
      <c r="D355" s="236" t="s">
        <v>180</v>
      </c>
      <c r="E355" s="237" t="s">
        <v>21</v>
      </c>
      <c r="F355" s="238" t="s">
        <v>296</v>
      </c>
      <c r="G355" s="235"/>
      <c r="H355" s="239">
        <v>1272</v>
      </c>
      <c r="I355" s="240"/>
      <c r="J355" s="235"/>
      <c r="K355" s="235"/>
      <c r="L355" s="241"/>
      <c r="M355" s="242"/>
      <c r="N355" s="243"/>
      <c r="O355" s="243"/>
      <c r="P355" s="243"/>
      <c r="Q355" s="243"/>
      <c r="R355" s="243"/>
      <c r="S355" s="243"/>
      <c r="T355" s="244"/>
      <c r="AT355" s="245" t="s">
        <v>180</v>
      </c>
      <c r="AU355" s="245" t="s">
        <v>81</v>
      </c>
      <c r="AV355" s="11" t="s">
        <v>81</v>
      </c>
      <c r="AW355" s="11" t="s">
        <v>35</v>
      </c>
      <c r="AX355" s="11" t="s">
        <v>71</v>
      </c>
      <c r="AY355" s="245" t="s">
        <v>123</v>
      </c>
    </row>
    <row r="356" spans="2:51" s="11" customFormat="1" ht="13.5">
      <c r="B356" s="234"/>
      <c r="C356" s="235"/>
      <c r="D356" s="236" t="s">
        <v>180</v>
      </c>
      <c r="E356" s="237" t="s">
        <v>21</v>
      </c>
      <c r="F356" s="238" t="s">
        <v>297</v>
      </c>
      <c r="G356" s="235"/>
      <c r="H356" s="239">
        <v>238</v>
      </c>
      <c r="I356" s="240"/>
      <c r="J356" s="235"/>
      <c r="K356" s="235"/>
      <c r="L356" s="241"/>
      <c r="M356" s="242"/>
      <c r="N356" s="243"/>
      <c r="O356" s="243"/>
      <c r="P356" s="243"/>
      <c r="Q356" s="243"/>
      <c r="R356" s="243"/>
      <c r="S356" s="243"/>
      <c r="T356" s="244"/>
      <c r="AT356" s="245" t="s">
        <v>180</v>
      </c>
      <c r="AU356" s="245" t="s">
        <v>81</v>
      </c>
      <c r="AV356" s="11" t="s">
        <v>81</v>
      </c>
      <c r="AW356" s="11" t="s">
        <v>35</v>
      </c>
      <c r="AX356" s="11" t="s">
        <v>71</v>
      </c>
      <c r="AY356" s="245" t="s">
        <v>123</v>
      </c>
    </row>
    <row r="357" spans="2:51" s="11" customFormat="1" ht="13.5">
      <c r="B357" s="234"/>
      <c r="C357" s="235"/>
      <c r="D357" s="236" t="s">
        <v>180</v>
      </c>
      <c r="E357" s="237" t="s">
        <v>21</v>
      </c>
      <c r="F357" s="238" t="s">
        <v>298</v>
      </c>
      <c r="G357" s="235"/>
      <c r="H357" s="239">
        <v>72</v>
      </c>
      <c r="I357" s="240"/>
      <c r="J357" s="235"/>
      <c r="K357" s="235"/>
      <c r="L357" s="241"/>
      <c r="M357" s="242"/>
      <c r="N357" s="243"/>
      <c r="O357" s="243"/>
      <c r="P357" s="243"/>
      <c r="Q357" s="243"/>
      <c r="R357" s="243"/>
      <c r="S357" s="243"/>
      <c r="T357" s="244"/>
      <c r="AT357" s="245" t="s">
        <v>180</v>
      </c>
      <c r="AU357" s="245" t="s">
        <v>81</v>
      </c>
      <c r="AV357" s="11" t="s">
        <v>81</v>
      </c>
      <c r="AW357" s="11" t="s">
        <v>35</v>
      </c>
      <c r="AX357" s="11" t="s">
        <v>71</v>
      </c>
      <c r="AY357" s="245" t="s">
        <v>123</v>
      </c>
    </row>
    <row r="358" spans="2:51" s="11" customFormat="1" ht="13.5">
      <c r="B358" s="234"/>
      <c r="C358" s="235"/>
      <c r="D358" s="236" t="s">
        <v>180</v>
      </c>
      <c r="E358" s="237" t="s">
        <v>21</v>
      </c>
      <c r="F358" s="238" t="s">
        <v>299</v>
      </c>
      <c r="G358" s="235"/>
      <c r="H358" s="239">
        <v>7</v>
      </c>
      <c r="I358" s="240"/>
      <c r="J358" s="235"/>
      <c r="K358" s="235"/>
      <c r="L358" s="241"/>
      <c r="M358" s="242"/>
      <c r="N358" s="243"/>
      <c r="O358" s="243"/>
      <c r="P358" s="243"/>
      <c r="Q358" s="243"/>
      <c r="R358" s="243"/>
      <c r="S358" s="243"/>
      <c r="T358" s="244"/>
      <c r="AT358" s="245" t="s">
        <v>180</v>
      </c>
      <c r="AU358" s="245" t="s">
        <v>81</v>
      </c>
      <c r="AV358" s="11" t="s">
        <v>81</v>
      </c>
      <c r="AW358" s="11" t="s">
        <v>35</v>
      </c>
      <c r="AX358" s="11" t="s">
        <v>71</v>
      </c>
      <c r="AY358" s="245" t="s">
        <v>123</v>
      </c>
    </row>
    <row r="359" spans="2:65" s="1" customFormat="1" ht="16.5" customHeight="1">
      <c r="B359" s="43"/>
      <c r="C359" s="246" t="s">
        <v>714</v>
      </c>
      <c r="D359" s="246" t="s">
        <v>267</v>
      </c>
      <c r="E359" s="247" t="s">
        <v>715</v>
      </c>
      <c r="F359" s="248" t="s">
        <v>716</v>
      </c>
      <c r="G359" s="249" t="s">
        <v>177</v>
      </c>
      <c r="H359" s="250">
        <v>5701.7</v>
      </c>
      <c r="I359" s="251"/>
      <c r="J359" s="252">
        <f>ROUND(I359*H359,2)</f>
        <v>0</v>
      </c>
      <c r="K359" s="248" t="s">
        <v>178</v>
      </c>
      <c r="L359" s="253"/>
      <c r="M359" s="254" t="s">
        <v>21</v>
      </c>
      <c r="N359" s="255" t="s">
        <v>42</v>
      </c>
      <c r="O359" s="44"/>
      <c r="P359" s="227">
        <f>O359*H359</f>
        <v>0</v>
      </c>
      <c r="Q359" s="227">
        <v>0.0005</v>
      </c>
      <c r="R359" s="227">
        <f>Q359*H359</f>
        <v>2.85085</v>
      </c>
      <c r="S359" s="227">
        <v>0</v>
      </c>
      <c r="T359" s="228">
        <f>S359*H359</f>
        <v>0</v>
      </c>
      <c r="AR359" s="21" t="s">
        <v>340</v>
      </c>
      <c r="AT359" s="21" t="s">
        <v>267</v>
      </c>
      <c r="AU359" s="21" t="s">
        <v>81</v>
      </c>
      <c r="AY359" s="21" t="s">
        <v>123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21" t="s">
        <v>79</v>
      </c>
      <c r="BK359" s="229">
        <f>ROUND(I359*H359,2)</f>
        <v>0</v>
      </c>
      <c r="BL359" s="21" t="s">
        <v>251</v>
      </c>
      <c r="BM359" s="21" t="s">
        <v>717</v>
      </c>
    </row>
    <row r="360" spans="2:51" s="11" customFormat="1" ht="13.5">
      <c r="B360" s="234"/>
      <c r="C360" s="235"/>
      <c r="D360" s="236" t="s">
        <v>180</v>
      </c>
      <c r="E360" s="235"/>
      <c r="F360" s="238" t="s">
        <v>718</v>
      </c>
      <c r="G360" s="235"/>
      <c r="H360" s="239">
        <v>5701.7</v>
      </c>
      <c r="I360" s="240"/>
      <c r="J360" s="235"/>
      <c r="K360" s="235"/>
      <c r="L360" s="241"/>
      <c r="M360" s="242"/>
      <c r="N360" s="243"/>
      <c r="O360" s="243"/>
      <c r="P360" s="243"/>
      <c r="Q360" s="243"/>
      <c r="R360" s="243"/>
      <c r="S360" s="243"/>
      <c r="T360" s="244"/>
      <c r="AT360" s="245" t="s">
        <v>180</v>
      </c>
      <c r="AU360" s="245" t="s">
        <v>81</v>
      </c>
      <c r="AV360" s="11" t="s">
        <v>81</v>
      </c>
      <c r="AW360" s="11" t="s">
        <v>6</v>
      </c>
      <c r="AX360" s="11" t="s">
        <v>79</v>
      </c>
      <c r="AY360" s="245" t="s">
        <v>123</v>
      </c>
    </row>
    <row r="361" spans="2:65" s="1" customFormat="1" ht="25.5" customHeight="1">
      <c r="B361" s="43"/>
      <c r="C361" s="218" t="s">
        <v>719</v>
      </c>
      <c r="D361" s="218" t="s">
        <v>125</v>
      </c>
      <c r="E361" s="219" t="s">
        <v>720</v>
      </c>
      <c r="F361" s="220" t="s">
        <v>721</v>
      </c>
      <c r="G361" s="221" t="s">
        <v>177</v>
      </c>
      <c r="H361" s="222">
        <v>471.6</v>
      </c>
      <c r="I361" s="223"/>
      <c r="J361" s="224">
        <f>ROUND(I361*H361,2)</f>
        <v>0</v>
      </c>
      <c r="K361" s="220" t="s">
        <v>178</v>
      </c>
      <c r="L361" s="69"/>
      <c r="M361" s="225" t="s">
        <v>21</v>
      </c>
      <c r="N361" s="226" t="s">
        <v>42</v>
      </c>
      <c r="O361" s="44"/>
      <c r="P361" s="227">
        <f>O361*H361</f>
        <v>0</v>
      </c>
      <c r="Q361" s="227">
        <v>0.00058</v>
      </c>
      <c r="R361" s="227">
        <f>Q361*H361</f>
        <v>0.273528</v>
      </c>
      <c r="S361" s="227">
        <v>0</v>
      </c>
      <c r="T361" s="228">
        <f>S361*H361</f>
        <v>0</v>
      </c>
      <c r="AR361" s="21" t="s">
        <v>251</v>
      </c>
      <c r="AT361" s="21" t="s">
        <v>125</v>
      </c>
      <c r="AU361" s="21" t="s">
        <v>81</v>
      </c>
      <c r="AY361" s="21" t="s">
        <v>123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21" t="s">
        <v>79</v>
      </c>
      <c r="BK361" s="229">
        <f>ROUND(I361*H361,2)</f>
        <v>0</v>
      </c>
      <c r="BL361" s="21" t="s">
        <v>251</v>
      </c>
      <c r="BM361" s="21" t="s">
        <v>722</v>
      </c>
    </row>
    <row r="362" spans="2:51" s="11" customFormat="1" ht="13.5">
      <c r="B362" s="234"/>
      <c r="C362" s="235"/>
      <c r="D362" s="236" t="s">
        <v>180</v>
      </c>
      <c r="E362" s="237" t="s">
        <v>21</v>
      </c>
      <c r="F362" s="238" t="s">
        <v>723</v>
      </c>
      <c r="G362" s="235"/>
      <c r="H362" s="239">
        <v>471.6</v>
      </c>
      <c r="I362" s="240"/>
      <c r="J362" s="235"/>
      <c r="K362" s="235"/>
      <c r="L362" s="241"/>
      <c r="M362" s="242"/>
      <c r="N362" s="243"/>
      <c r="O362" s="243"/>
      <c r="P362" s="243"/>
      <c r="Q362" s="243"/>
      <c r="R362" s="243"/>
      <c r="S362" s="243"/>
      <c r="T362" s="244"/>
      <c r="AT362" s="245" t="s">
        <v>180</v>
      </c>
      <c r="AU362" s="245" t="s">
        <v>81</v>
      </c>
      <c r="AV362" s="11" t="s">
        <v>81</v>
      </c>
      <c r="AW362" s="11" t="s">
        <v>35</v>
      </c>
      <c r="AX362" s="11" t="s">
        <v>79</v>
      </c>
      <c r="AY362" s="245" t="s">
        <v>123</v>
      </c>
    </row>
    <row r="363" spans="2:65" s="1" customFormat="1" ht="25.5" customHeight="1">
      <c r="B363" s="43"/>
      <c r="C363" s="218" t="s">
        <v>724</v>
      </c>
      <c r="D363" s="218" t="s">
        <v>125</v>
      </c>
      <c r="E363" s="219" t="s">
        <v>725</v>
      </c>
      <c r="F363" s="220" t="s">
        <v>726</v>
      </c>
      <c r="G363" s="221" t="s">
        <v>177</v>
      </c>
      <c r="H363" s="222">
        <v>157.2</v>
      </c>
      <c r="I363" s="223"/>
      <c r="J363" s="224">
        <f>ROUND(I363*H363,2)</f>
        <v>0</v>
      </c>
      <c r="K363" s="220" t="s">
        <v>178</v>
      </c>
      <c r="L363" s="69"/>
      <c r="M363" s="225" t="s">
        <v>21</v>
      </c>
      <c r="N363" s="226" t="s">
        <v>42</v>
      </c>
      <c r="O363" s="44"/>
      <c r="P363" s="227">
        <f>O363*H363</f>
        <v>0</v>
      </c>
      <c r="Q363" s="227">
        <v>0.00069</v>
      </c>
      <c r="R363" s="227">
        <f>Q363*H363</f>
        <v>0.10846799999999998</v>
      </c>
      <c r="S363" s="227">
        <v>0</v>
      </c>
      <c r="T363" s="228">
        <f>S363*H363</f>
        <v>0</v>
      </c>
      <c r="AR363" s="21" t="s">
        <v>251</v>
      </c>
      <c r="AT363" s="21" t="s">
        <v>125</v>
      </c>
      <c r="AU363" s="21" t="s">
        <v>81</v>
      </c>
      <c r="AY363" s="21" t="s">
        <v>123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21" t="s">
        <v>79</v>
      </c>
      <c r="BK363" s="229">
        <f>ROUND(I363*H363,2)</f>
        <v>0</v>
      </c>
      <c r="BL363" s="21" t="s">
        <v>251</v>
      </c>
      <c r="BM363" s="21" t="s">
        <v>727</v>
      </c>
    </row>
    <row r="364" spans="2:51" s="11" customFormat="1" ht="13.5">
      <c r="B364" s="234"/>
      <c r="C364" s="235"/>
      <c r="D364" s="236" t="s">
        <v>180</v>
      </c>
      <c r="E364" s="237" t="s">
        <v>21</v>
      </c>
      <c r="F364" s="238" t="s">
        <v>728</v>
      </c>
      <c r="G364" s="235"/>
      <c r="H364" s="239">
        <v>157.2</v>
      </c>
      <c r="I364" s="240"/>
      <c r="J364" s="235"/>
      <c r="K364" s="235"/>
      <c r="L364" s="241"/>
      <c r="M364" s="242"/>
      <c r="N364" s="243"/>
      <c r="O364" s="243"/>
      <c r="P364" s="243"/>
      <c r="Q364" s="243"/>
      <c r="R364" s="243"/>
      <c r="S364" s="243"/>
      <c r="T364" s="244"/>
      <c r="AT364" s="245" t="s">
        <v>180</v>
      </c>
      <c r="AU364" s="245" t="s">
        <v>81</v>
      </c>
      <c r="AV364" s="11" t="s">
        <v>81</v>
      </c>
      <c r="AW364" s="11" t="s">
        <v>35</v>
      </c>
      <c r="AX364" s="11" t="s">
        <v>79</v>
      </c>
      <c r="AY364" s="245" t="s">
        <v>123</v>
      </c>
    </row>
    <row r="365" spans="2:65" s="1" customFormat="1" ht="16.5" customHeight="1">
      <c r="B365" s="43"/>
      <c r="C365" s="218" t="s">
        <v>729</v>
      </c>
      <c r="D365" s="218" t="s">
        <v>125</v>
      </c>
      <c r="E365" s="219" t="s">
        <v>730</v>
      </c>
      <c r="F365" s="220" t="s">
        <v>731</v>
      </c>
      <c r="G365" s="221" t="s">
        <v>216</v>
      </c>
      <c r="H365" s="222">
        <v>524</v>
      </c>
      <c r="I365" s="223"/>
      <c r="J365" s="224">
        <f>ROUND(I365*H365,2)</f>
        <v>0</v>
      </c>
      <c r="K365" s="220" t="s">
        <v>178</v>
      </c>
      <c r="L365" s="69"/>
      <c r="M365" s="225" t="s">
        <v>21</v>
      </c>
      <c r="N365" s="226" t="s">
        <v>42</v>
      </c>
      <c r="O365" s="44"/>
      <c r="P365" s="227">
        <f>O365*H365</f>
        <v>0</v>
      </c>
      <c r="Q365" s="227">
        <v>0.00026</v>
      </c>
      <c r="R365" s="227">
        <f>Q365*H365</f>
        <v>0.13624</v>
      </c>
      <c r="S365" s="227">
        <v>0</v>
      </c>
      <c r="T365" s="228">
        <f>S365*H365</f>
        <v>0</v>
      </c>
      <c r="AR365" s="21" t="s">
        <v>251</v>
      </c>
      <c r="AT365" s="21" t="s">
        <v>125</v>
      </c>
      <c r="AU365" s="21" t="s">
        <v>81</v>
      </c>
      <c r="AY365" s="21" t="s">
        <v>123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21" t="s">
        <v>79</v>
      </c>
      <c r="BK365" s="229">
        <f>ROUND(I365*H365,2)</f>
        <v>0</v>
      </c>
      <c r="BL365" s="21" t="s">
        <v>251</v>
      </c>
      <c r="BM365" s="21" t="s">
        <v>732</v>
      </c>
    </row>
    <row r="366" spans="2:65" s="1" customFormat="1" ht="25.5" customHeight="1">
      <c r="B366" s="43"/>
      <c r="C366" s="218" t="s">
        <v>733</v>
      </c>
      <c r="D366" s="218" t="s">
        <v>125</v>
      </c>
      <c r="E366" s="219" t="s">
        <v>734</v>
      </c>
      <c r="F366" s="220" t="s">
        <v>735</v>
      </c>
      <c r="G366" s="221" t="s">
        <v>736</v>
      </c>
      <c r="H366" s="256"/>
      <c r="I366" s="223"/>
      <c r="J366" s="224">
        <f>ROUND(I366*H366,2)</f>
        <v>0</v>
      </c>
      <c r="K366" s="220" t="s">
        <v>178</v>
      </c>
      <c r="L366" s="69"/>
      <c r="M366" s="225" t="s">
        <v>21</v>
      </c>
      <c r="N366" s="226" t="s">
        <v>42</v>
      </c>
      <c r="O366" s="44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1" t="s">
        <v>251</v>
      </c>
      <c r="AT366" s="21" t="s">
        <v>125</v>
      </c>
      <c r="AU366" s="21" t="s">
        <v>81</v>
      </c>
      <c r="AY366" s="21" t="s">
        <v>123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21" t="s">
        <v>79</v>
      </c>
      <c r="BK366" s="229">
        <f>ROUND(I366*H366,2)</f>
        <v>0</v>
      </c>
      <c r="BL366" s="21" t="s">
        <v>251</v>
      </c>
      <c r="BM366" s="21" t="s">
        <v>737</v>
      </c>
    </row>
    <row r="367" spans="2:63" s="10" customFormat="1" ht="29.85" customHeight="1">
      <c r="B367" s="202"/>
      <c r="C367" s="203"/>
      <c r="D367" s="204" t="s">
        <v>70</v>
      </c>
      <c r="E367" s="216" t="s">
        <v>738</v>
      </c>
      <c r="F367" s="216" t="s">
        <v>739</v>
      </c>
      <c r="G367" s="203"/>
      <c r="H367" s="203"/>
      <c r="I367" s="206"/>
      <c r="J367" s="217">
        <f>BK367</f>
        <v>0</v>
      </c>
      <c r="K367" s="203"/>
      <c r="L367" s="208"/>
      <c r="M367" s="209"/>
      <c r="N367" s="210"/>
      <c r="O367" s="210"/>
      <c r="P367" s="211">
        <f>P368</f>
        <v>0</v>
      </c>
      <c r="Q367" s="210"/>
      <c r="R367" s="211">
        <f>R368</f>
        <v>0</v>
      </c>
      <c r="S367" s="210"/>
      <c r="T367" s="212">
        <f>T368</f>
        <v>0</v>
      </c>
      <c r="AR367" s="213" t="s">
        <v>81</v>
      </c>
      <c r="AT367" s="214" t="s">
        <v>70</v>
      </c>
      <c r="AU367" s="214" t="s">
        <v>79</v>
      </c>
      <c r="AY367" s="213" t="s">
        <v>123</v>
      </c>
      <c r="BK367" s="215">
        <f>BK368</f>
        <v>0</v>
      </c>
    </row>
    <row r="368" spans="2:65" s="1" customFormat="1" ht="16.5" customHeight="1">
      <c r="B368" s="43"/>
      <c r="C368" s="218" t="s">
        <v>740</v>
      </c>
      <c r="D368" s="218" t="s">
        <v>125</v>
      </c>
      <c r="E368" s="219" t="s">
        <v>741</v>
      </c>
      <c r="F368" s="220" t="s">
        <v>742</v>
      </c>
      <c r="G368" s="221" t="s">
        <v>128</v>
      </c>
      <c r="H368" s="222">
        <v>3</v>
      </c>
      <c r="I368" s="223"/>
      <c r="J368" s="224">
        <f>ROUND(I368*H368,2)</f>
        <v>0</v>
      </c>
      <c r="K368" s="220" t="s">
        <v>21</v>
      </c>
      <c r="L368" s="69"/>
      <c r="M368" s="225" t="s">
        <v>21</v>
      </c>
      <c r="N368" s="226" t="s">
        <v>42</v>
      </c>
      <c r="O368" s="44"/>
      <c r="P368" s="227">
        <f>O368*H368</f>
        <v>0</v>
      </c>
      <c r="Q368" s="227">
        <v>0</v>
      </c>
      <c r="R368" s="227">
        <f>Q368*H368</f>
        <v>0</v>
      </c>
      <c r="S368" s="227">
        <v>0</v>
      </c>
      <c r="T368" s="228">
        <f>S368*H368</f>
        <v>0</v>
      </c>
      <c r="AR368" s="21" t="s">
        <v>251</v>
      </c>
      <c r="AT368" s="21" t="s">
        <v>125</v>
      </c>
      <c r="AU368" s="21" t="s">
        <v>81</v>
      </c>
      <c r="AY368" s="21" t="s">
        <v>123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21" t="s">
        <v>79</v>
      </c>
      <c r="BK368" s="229">
        <f>ROUND(I368*H368,2)</f>
        <v>0</v>
      </c>
      <c r="BL368" s="21" t="s">
        <v>251</v>
      </c>
      <c r="BM368" s="21" t="s">
        <v>743</v>
      </c>
    </row>
    <row r="369" spans="2:63" s="10" customFormat="1" ht="37.4" customHeight="1">
      <c r="B369" s="202"/>
      <c r="C369" s="203"/>
      <c r="D369" s="204" t="s">
        <v>70</v>
      </c>
      <c r="E369" s="205" t="s">
        <v>267</v>
      </c>
      <c r="F369" s="205" t="s">
        <v>744</v>
      </c>
      <c r="G369" s="203"/>
      <c r="H369" s="203"/>
      <c r="I369" s="206"/>
      <c r="J369" s="207">
        <f>BK369</f>
        <v>0</v>
      </c>
      <c r="K369" s="203"/>
      <c r="L369" s="208"/>
      <c r="M369" s="209"/>
      <c r="N369" s="210"/>
      <c r="O369" s="210"/>
      <c r="P369" s="211">
        <f>P370</f>
        <v>0</v>
      </c>
      <c r="Q369" s="210"/>
      <c r="R369" s="211">
        <f>R370</f>
        <v>0</v>
      </c>
      <c r="S369" s="210"/>
      <c r="T369" s="212">
        <f>T370</f>
        <v>0</v>
      </c>
      <c r="AR369" s="213" t="s">
        <v>122</v>
      </c>
      <c r="AT369" s="214" t="s">
        <v>70</v>
      </c>
      <c r="AU369" s="214" t="s">
        <v>71</v>
      </c>
      <c r="AY369" s="213" t="s">
        <v>123</v>
      </c>
      <c r="BK369" s="215">
        <f>BK370</f>
        <v>0</v>
      </c>
    </row>
    <row r="370" spans="2:63" s="10" customFormat="1" ht="19.9" customHeight="1">
      <c r="B370" s="202"/>
      <c r="C370" s="203"/>
      <c r="D370" s="204" t="s">
        <v>70</v>
      </c>
      <c r="E370" s="216" t="s">
        <v>745</v>
      </c>
      <c r="F370" s="216" t="s">
        <v>746</v>
      </c>
      <c r="G370" s="203"/>
      <c r="H370" s="203"/>
      <c r="I370" s="206"/>
      <c r="J370" s="217">
        <f>BK370</f>
        <v>0</v>
      </c>
      <c r="K370" s="203"/>
      <c r="L370" s="208"/>
      <c r="M370" s="209"/>
      <c r="N370" s="210"/>
      <c r="O370" s="210"/>
      <c r="P370" s="211">
        <f>SUM(P371:P373)</f>
        <v>0</v>
      </c>
      <c r="Q370" s="210"/>
      <c r="R370" s="211">
        <f>SUM(R371:R373)</f>
        <v>0</v>
      </c>
      <c r="S370" s="210"/>
      <c r="T370" s="212">
        <f>SUM(T371:T373)</f>
        <v>0</v>
      </c>
      <c r="AR370" s="213" t="s">
        <v>122</v>
      </c>
      <c r="AT370" s="214" t="s">
        <v>70</v>
      </c>
      <c r="AU370" s="214" t="s">
        <v>79</v>
      </c>
      <c r="AY370" s="213" t="s">
        <v>123</v>
      </c>
      <c r="BK370" s="215">
        <f>SUM(BK371:BK373)</f>
        <v>0</v>
      </c>
    </row>
    <row r="371" spans="2:65" s="1" customFormat="1" ht="16.5" customHeight="1">
      <c r="B371" s="43"/>
      <c r="C371" s="218" t="s">
        <v>747</v>
      </c>
      <c r="D371" s="218" t="s">
        <v>125</v>
      </c>
      <c r="E371" s="219" t="s">
        <v>748</v>
      </c>
      <c r="F371" s="220" t="s">
        <v>749</v>
      </c>
      <c r="G371" s="221" t="s">
        <v>216</v>
      </c>
      <c r="H371" s="222">
        <v>66</v>
      </c>
      <c r="I371" s="223"/>
      <c r="J371" s="224">
        <f>ROUND(I371*H371,2)</f>
        <v>0</v>
      </c>
      <c r="K371" s="220" t="s">
        <v>21</v>
      </c>
      <c r="L371" s="69"/>
      <c r="M371" s="225" t="s">
        <v>21</v>
      </c>
      <c r="N371" s="226" t="s">
        <v>42</v>
      </c>
      <c r="O371" s="44"/>
      <c r="P371" s="227">
        <f>O371*H371</f>
        <v>0</v>
      </c>
      <c r="Q371" s="227">
        <v>0</v>
      </c>
      <c r="R371" s="227">
        <f>Q371*H371</f>
        <v>0</v>
      </c>
      <c r="S371" s="227">
        <v>0</v>
      </c>
      <c r="T371" s="228">
        <f>S371*H371</f>
        <v>0</v>
      </c>
      <c r="AR371" s="21" t="s">
        <v>122</v>
      </c>
      <c r="AT371" s="21" t="s">
        <v>125</v>
      </c>
      <c r="AU371" s="21" t="s">
        <v>81</v>
      </c>
      <c r="AY371" s="21" t="s">
        <v>123</v>
      </c>
      <c r="BE371" s="229">
        <f>IF(N371="základní",J371,0)</f>
        <v>0</v>
      </c>
      <c r="BF371" s="229">
        <f>IF(N371="snížená",J371,0)</f>
        <v>0</v>
      </c>
      <c r="BG371" s="229">
        <f>IF(N371="zákl. přenesená",J371,0)</f>
        <v>0</v>
      </c>
      <c r="BH371" s="229">
        <f>IF(N371="sníž. přenesená",J371,0)</f>
        <v>0</v>
      </c>
      <c r="BI371" s="229">
        <f>IF(N371="nulová",J371,0)</f>
        <v>0</v>
      </c>
      <c r="BJ371" s="21" t="s">
        <v>79</v>
      </c>
      <c r="BK371" s="229">
        <f>ROUND(I371*H371,2)</f>
        <v>0</v>
      </c>
      <c r="BL371" s="21" t="s">
        <v>122</v>
      </c>
      <c r="BM371" s="21" t="s">
        <v>750</v>
      </c>
    </row>
    <row r="372" spans="2:51" s="11" customFormat="1" ht="13.5">
      <c r="B372" s="234"/>
      <c r="C372" s="235"/>
      <c r="D372" s="236" t="s">
        <v>180</v>
      </c>
      <c r="E372" s="237" t="s">
        <v>21</v>
      </c>
      <c r="F372" s="238" t="s">
        <v>751</v>
      </c>
      <c r="G372" s="235"/>
      <c r="H372" s="239">
        <v>62</v>
      </c>
      <c r="I372" s="240"/>
      <c r="J372" s="235"/>
      <c r="K372" s="235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180</v>
      </c>
      <c r="AU372" s="245" t="s">
        <v>81</v>
      </c>
      <c r="AV372" s="11" t="s">
        <v>81</v>
      </c>
      <c r="AW372" s="11" t="s">
        <v>35</v>
      </c>
      <c r="AX372" s="11" t="s">
        <v>71</v>
      </c>
      <c r="AY372" s="245" t="s">
        <v>123</v>
      </c>
    </row>
    <row r="373" spans="2:51" s="11" customFormat="1" ht="13.5">
      <c r="B373" s="234"/>
      <c r="C373" s="235"/>
      <c r="D373" s="236" t="s">
        <v>180</v>
      </c>
      <c r="E373" s="237" t="s">
        <v>21</v>
      </c>
      <c r="F373" s="238" t="s">
        <v>752</v>
      </c>
      <c r="G373" s="235"/>
      <c r="H373" s="239">
        <v>4</v>
      </c>
      <c r="I373" s="240"/>
      <c r="J373" s="235"/>
      <c r="K373" s="235"/>
      <c r="L373" s="241"/>
      <c r="M373" s="257"/>
      <c r="N373" s="258"/>
      <c r="O373" s="258"/>
      <c r="P373" s="258"/>
      <c r="Q373" s="258"/>
      <c r="R373" s="258"/>
      <c r="S373" s="258"/>
      <c r="T373" s="259"/>
      <c r="AT373" s="245" t="s">
        <v>180</v>
      </c>
      <c r="AU373" s="245" t="s">
        <v>81</v>
      </c>
      <c r="AV373" s="11" t="s">
        <v>81</v>
      </c>
      <c r="AW373" s="11" t="s">
        <v>35</v>
      </c>
      <c r="AX373" s="11" t="s">
        <v>71</v>
      </c>
      <c r="AY373" s="245" t="s">
        <v>123</v>
      </c>
    </row>
    <row r="374" spans="2:12" s="1" customFormat="1" ht="6.95" customHeight="1">
      <c r="B374" s="64"/>
      <c r="C374" s="65"/>
      <c r="D374" s="65"/>
      <c r="E374" s="65"/>
      <c r="F374" s="65"/>
      <c r="G374" s="65"/>
      <c r="H374" s="65"/>
      <c r="I374" s="163"/>
      <c r="J374" s="65"/>
      <c r="K374" s="65"/>
      <c r="L374" s="69"/>
    </row>
  </sheetData>
  <sheetProtection password="CC35" sheet="1" objects="1" scenarios="1" formatColumns="0" formatRows="0" autoFilter="0"/>
  <autoFilter ref="C90:K373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Stavební úpravy komunikace v ulici Písečná, Cheb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753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31. 7. 2018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ROUND(J80,2)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ROUND(SUM(BE80:BE207),2)</f>
        <v>0</v>
      </c>
      <c r="G30" s="44"/>
      <c r="H30" s="44"/>
      <c r="I30" s="155">
        <v>0.21</v>
      </c>
      <c r="J30" s="154">
        <f>ROUND(ROUND((SUM(BE80:BE207)),2)*I30,2)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ROUND(SUM(BF80:BF207),2)</f>
        <v>0</v>
      </c>
      <c r="G31" s="44"/>
      <c r="H31" s="44"/>
      <c r="I31" s="155">
        <v>0.15</v>
      </c>
      <c r="J31" s="154">
        <f>ROUND(ROUND((SUM(BF80:BF207)),2)*I31,2)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ROUND(SUM(BG80:BG207),2)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ROUND(SUM(BH80:BH207),2)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ROUND(SUM(BI80:BI207),2)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Stavební úpravy komunikace v ulici Písečná, Cheb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40 - C.4 - Objekty veřejného osvětlení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Cheb</v>
      </c>
      <c r="G49" s="44"/>
      <c r="H49" s="44"/>
      <c r="I49" s="143" t="s">
        <v>25</v>
      </c>
      <c r="J49" s="144" t="str">
        <f>IF(J12="","",J12)</f>
        <v>31. 7. 2018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Cheb</v>
      </c>
      <c r="G51" s="44"/>
      <c r="H51" s="44"/>
      <c r="I51" s="143" t="s">
        <v>33</v>
      </c>
      <c r="J51" s="41" t="str">
        <f>E21</f>
        <v>Bc.Pašava Michal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J80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167</v>
      </c>
      <c r="E57" s="177"/>
      <c r="F57" s="177"/>
      <c r="G57" s="177"/>
      <c r="H57" s="177"/>
      <c r="I57" s="178"/>
      <c r="J57" s="179">
        <f>J81</f>
        <v>0</v>
      </c>
      <c r="K57" s="180"/>
    </row>
    <row r="58" spans="2:11" s="8" customFormat="1" ht="19.9" customHeight="1">
      <c r="B58" s="181"/>
      <c r="C58" s="182"/>
      <c r="D58" s="183" t="s">
        <v>754</v>
      </c>
      <c r="E58" s="184"/>
      <c r="F58" s="184"/>
      <c r="G58" s="184"/>
      <c r="H58" s="184"/>
      <c r="I58" s="185"/>
      <c r="J58" s="186">
        <f>J82</f>
        <v>0</v>
      </c>
      <c r="K58" s="187"/>
    </row>
    <row r="59" spans="2:11" s="8" customFormat="1" ht="14.85" customHeight="1">
      <c r="B59" s="181"/>
      <c r="C59" s="182"/>
      <c r="D59" s="183" t="s">
        <v>755</v>
      </c>
      <c r="E59" s="184"/>
      <c r="F59" s="184"/>
      <c r="G59" s="184"/>
      <c r="H59" s="184"/>
      <c r="I59" s="185"/>
      <c r="J59" s="186">
        <f>J83</f>
        <v>0</v>
      </c>
      <c r="K59" s="187"/>
    </row>
    <row r="60" spans="2:11" s="8" customFormat="1" ht="14.85" customHeight="1">
      <c r="B60" s="181"/>
      <c r="C60" s="182"/>
      <c r="D60" s="183" t="s">
        <v>756</v>
      </c>
      <c r="E60" s="184"/>
      <c r="F60" s="184"/>
      <c r="G60" s="184"/>
      <c r="H60" s="184"/>
      <c r="I60" s="185"/>
      <c r="J60" s="186">
        <f>J117</f>
        <v>0</v>
      </c>
      <c r="K60" s="187"/>
    </row>
    <row r="61" spans="2:11" s="1" customFormat="1" ht="21.8" customHeight="1">
      <c r="B61" s="43"/>
      <c r="C61" s="44"/>
      <c r="D61" s="44"/>
      <c r="E61" s="44"/>
      <c r="F61" s="44"/>
      <c r="G61" s="44"/>
      <c r="H61" s="44"/>
      <c r="I61" s="141"/>
      <c r="J61" s="44"/>
      <c r="K61" s="48"/>
    </row>
    <row r="62" spans="2:11" s="1" customFormat="1" ht="6.95" customHeight="1">
      <c r="B62" s="64"/>
      <c r="C62" s="65"/>
      <c r="D62" s="65"/>
      <c r="E62" s="65"/>
      <c r="F62" s="65"/>
      <c r="G62" s="65"/>
      <c r="H62" s="65"/>
      <c r="I62" s="163"/>
      <c r="J62" s="65"/>
      <c r="K62" s="66"/>
    </row>
    <row r="66" spans="2:12" s="1" customFormat="1" ht="6.95" customHeight="1">
      <c r="B66" s="67"/>
      <c r="C66" s="68"/>
      <c r="D66" s="68"/>
      <c r="E66" s="68"/>
      <c r="F66" s="68"/>
      <c r="G66" s="68"/>
      <c r="H66" s="68"/>
      <c r="I66" s="166"/>
      <c r="J66" s="68"/>
      <c r="K66" s="68"/>
      <c r="L66" s="69"/>
    </row>
    <row r="67" spans="2:12" s="1" customFormat="1" ht="36.95" customHeight="1">
      <c r="B67" s="43"/>
      <c r="C67" s="70" t="s">
        <v>106</v>
      </c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6.95" customHeight="1">
      <c r="B68" s="43"/>
      <c r="C68" s="71"/>
      <c r="D68" s="71"/>
      <c r="E68" s="71"/>
      <c r="F68" s="71"/>
      <c r="G68" s="71"/>
      <c r="H68" s="71"/>
      <c r="I68" s="188"/>
      <c r="J68" s="71"/>
      <c r="K68" s="71"/>
      <c r="L68" s="69"/>
    </row>
    <row r="69" spans="2:12" s="1" customFormat="1" ht="14.4" customHeight="1">
      <c r="B69" s="43"/>
      <c r="C69" s="73" t="s">
        <v>18</v>
      </c>
      <c r="D69" s="71"/>
      <c r="E69" s="71"/>
      <c r="F69" s="71"/>
      <c r="G69" s="71"/>
      <c r="H69" s="71"/>
      <c r="I69" s="188"/>
      <c r="J69" s="71"/>
      <c r="K69" s="71"/>
      <c r="L69" s="69"/>
    </row>
    <row r="70" spans="2:12" s="1" customFormat="1" ht="16.5" customHeight="1">
      <c r="B70" s="43"/>
      <c r="C70" s="71"/>
      <c r="D70" s="71"/>
      <c r="E70" s="189" t="str">
        <f>E7</f>
        <v>Stavební úpravy komunikace v ulici Písečná, Cheb</v>
      </c>
      <c r="F70" s="73"/>
      <c r="G70" s="73"/>
      <c r="H70" s="73"/>
      <c r="I70" s="188"/>
      <c r="J70" s="71"/>
      <c r="K70" s="71"/>
      <c r="L70" s="69"/>
    </row>
    <row r="71" spans="2:12" s="1" customFormat="1" ht="14.4" customHeight="1">
      <c r="B71" s="43"/>
      <c r="C71" s="73" t="s">
        <v>97</v>
      </c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17.25" customHeight="1">
      <c r="B72" s="43"/>
      <c r="C72" s="71"/>
      <c r="D72" s="71"/>
      <c r="E72" s="79" t="str">
        <f>E9</f>
        <v>40 - C.4 - Objekty veřejného osvětlení</v>
      </c>
      <c r="F72" s="71"/>
      <c r="G72" s="71"/>
      <c r="H72" s="71"/>
      <c r="I72" s="188"/>
      <c r="J72" s="71"/>
      <c r="K72" s="71"/>
      <c r="L72" s="69"/>
    </row>
    <row r="73" spans="2:12" s="1" customFormat="1" ht="6.95" customHeight="1">
      <c r="B73" s="43"/>
      <c r="C73" s="71"/>
      <c r="D73" s="71"/>
      <c r="E73" s="71"/>
      <c r="F73" s="71"/>
      <c r="G73" s="71"/>
      <c r="H73" s="71"/>
      <c r="I73" s="188"/>
      <c r="J73" s="71"/>
      <c r="K73" s="71"/>
      <c r="L73" s="69"/>
    </row>
    <row r="74" spans="2:12" s="1" customFormat="1" ht="18" customHeight="1">
      <c r="B74" s="43"/>
      <c r="C74" s="73" t="s">
        <v>23</v>
      </c>
      <c r="D74" s="71"/>
      <c r="E74" s="71"/>
      <c r="F74" s="190" t="str">
        <f>F12</f>
        <v>Cheb</v>
      </c>
      <c r="G74" s="71"/>
      <c r="H74" s="71"/>
      <c r="I74" s="191" t="s">
        <v>25</v>
      </c>
      <c r="J74" s="82" t="str">
        <f>IF(J12="","",J12)</f>
        <v>31. 7. 2018</v>
      </c>
      <c r="K74" s="71"/>
      <c r="L74" s="69"/>
    </row>
    <row r="75" spans="2:12" s="1" customFormat="1" ht="6.95" customHeight="1">
      <c r="B75" s="43"/>
      <c r="C75" s="71"/>
      <c r="D75" s="71"/>
      <c r="E75" s="71"/>
      <c r="F75" s="71"/>
      <c r="G75" s="71"/>
      <c r="H75" s="71"/>
      <c r="I75" s="188"/>
      <c r="J75" s="71"/>
      <c r="K75" s="71"/>
      <c r="L75" s="69"/>
    </row>
    <row r="76" spans="2:12" s="1" customFormat="1" ht="13.5">
      <c r="B76" s="43"/>
      <c r="C76" s="73" t="s">
        <v>27</v>
      </c>
      <c r="D76" s="71"/>
      <c r="E76" s="71"/>
      <c r="F76" s="190" t="str">
        <f>E15</f>
        <v>Město Cheb</v>
      </c>
      <c r="G76" s="71"/>
      <c r="H76" s="71"/>
      <c r="I76" s="191" t="s">
        <v>33</v>
      </c>
      <c r="J76" s="190" t="str">
        <f>E21</f>
        <v>Bc.Pašava Michal</v>
      </c>
      <c r="K76" s="71"/>
      <c r="L76" s="69"/>
    </row>
    <row r="77" spans="2:12" s="1" customFormat="1" ht="14.4" customHeight="1">
      <c r="B77" s="43"/>
      <c r="C77" s="73" t="s">
        <v>31</v>
      </c>
      <c r="D77" s="71"/>
      <c r="E77" s="71"/>
      <c r="F77" s="190" t="str">
        <f>IF(E18="","",E18)</f>
        <v/>
      </c>
      <c r="G77" s="71"/>
      <c r="H77" s="71"/>
      <c r="I77" s="188"/>
      <c r="J77" s="71"/>
      <c r="K77" s="71"/>
      <c r="L77" s="69"/>
    </row>
    <row r="78" spans="2:12" s="1" customFormat="1" ht="10.3" customHeight="1">
      <c r="B78" s="43"/>
      <c r="C78" s="71"/>
      <c r="D78" s="71"/>
      <c r="E78" s="71"/>
      <c r="F78" s="71"/>
      <c r="G78" s="71"/>
      <c r="H78" s="71"/>
      <c r="I78" s="188"/>
      <c r="J78" s="71"/>
      <c r="K78" s="71"/>
      <c r="L78" s="69"/>
    </row>
    <row r="79" spans="2:20" s="9" customFormat="1" ht="29.25" customHeight="1">
      <c r="B79" s="192"/>
      <c r="C79" s="193" t="s">
        <v>107</v>
      </c>
      <c r="D79" s="194" t="s">
        <v>56</v>
      </c>
      <c r="E79" s="194" t="s">
        <v>52</v>
      </c>
      <c r="F79" s="194" t="s">
        <v>108</v>
      </c>
      <c r="G79" s="194" t="s">
        <v>109</v>
      </c>
      <c r="H79" s="194" t="s">
        <v>110</v>
      </c>
      <c r="I79" s="195" t="s">
        <v>111</v>
      </c>
      <c r="J79" s="194" t="s">
        <v>101</v>
      </c>
      <c r="K79" s="196" t="s">
        <v>112</v>
      </c>
      <c r="L79" s="197"/>
      <c r="M79" s="99" t="s">
        <v>113</v>
      </c>
      <c r="N79" s="100" t="s">
        <v>41</v>
      </c>
      <c r="O79" s="100" t="s">
        <v>114</v>
      </c>
      <c r="P79" s="100" t="s">
        <v>115</v>
      </c>
      <c r="Q79" s="100" t="s">
        <v>116</v>
      </c>
      <c r="R79" s="100" t="s">
        <v>117</v>
      </c>
      <c r="S79" s="100" t="s">
        <v>118</v>
      </c>
      <c r="T79" s="101" t="s">
        <v>119</v>
      </c>
    </row>
    <row r="80" spans="2:63" s="1" customFormat="1" ht="29.25" customHeight="1">
      <c r="B80" s="43"/>
      <c r="C80" s="105" t="s">
        <v>102</v>
      </c>
      <c r="D80" s="71"/>
      <c r="E80" s="71"/>
      <c r="F80" s="71"/>
      <c r="G80" s="71"/>
      <c r="H80" s="71"/>
      <c r="I80" s="188"/>
      <c r="J80" s="198">
        <f>BK80</f>
        <v>0</v>
      </c>
      <c r="K80" s="71"/>
      <c r="L80" s="69"/>
      <c r="M80" s="102"/>
      <c r="N80" s="103"/>
      <c r="O80" s="103"/>
      <c r="P80" s="199">
        <f>P81</f>
        <v>0</v>
      </c>
      <c r="Q80" s="103"/>
      <c r="R80" s="199">
        <f>R81</f>
        <v>0</v>
      </c>
      <c r="S80" s="103"/>
      <c r="T80" s="200">
        <f>T81</f>
        <v>0</v>
      </c>
      <c r="AT80" s="21" t="s">
        <v>70</v>
      </c>
      <c r="AU80" s="21" t="s">
        <v>103</v>
      </c>
      <c r="BK80" s="201">
        <f>BK81</f>
        <v>0</v>
      </c>
    </row>
    <row r="81" spans="2:63" s="10" customFormat="1" ht="37.4" customHeight="1">
      <c r="B81" s="202"/>
      <c r="C81" s="203"/>
      <c r="D81" s="204" t="s">
        <v>70</v>
      </c>
      <c r="E81" s="205" t="s">
        <v>706</v>
      </c>
      <c r="F81" s="205" t="s">
        <v>707</v>
      </c>
      <c r="G81" s="203"/>
      <c r="H81" s="203"/>
      <c r="I81" s="206"/>
      <c r="J81" s="207">
        <f>BK81</f>
        <v>0</v>
      </c>
      <c r="K81" s="203"/>
      <c r="L81" s="208"/>
      <c r="M81" s="209"/>
      <c r="N81" s="210"/>
      <c r="O81" s="210"/>
      <c r="P81" s="211">
        <f>P82</f>
        <v>0</v>
      </c>
      <c r="Q81" s="210"/>
      <c r="R81" s="211">
        <f>R82</f>
        <v>0</v>
      </c>
      <c r="S81" s="210"/>
      <c r="T81" s="212">
        <f>T82</f>
        <v>0</v>
      </c>
      <c r="AR81" s="213" t="s">
        <v>81</v>
      </c>
      <c r="AT81" s="214" t="s">
        <v>70</v>
      </c>
      <c r="AU81" s="214" t="s">
        <v>71</v>
      </c>
      <c r="AY81" s="213" t="s">
        <v>123</v>
      </c>
      <c r="BK81" s="215">
        <f>BK82</f>
        <v>0</v>
      </c>
    </row>
    <row r="82" spans="2:63" s="10" customFormat="1" ht="19.9" customHeight="1">
      <c r="B82" s="202"/>
      <c r="C82" s="203"/>
      <c r="D82" s="204" t="s">
        <v>70</v>
      </c>
      <c r="E82" s="216" t="s">
        <v>757</v>
      </c>
      <c r="F82" s="216" t="s">
        <v>758</v>
      </c>
      <c r="G82" s="203"/>
      <c r="H82" s="203"/>
      <c r="I82" s="206"/>
      <c r="J82" s="217">
        <f>BK82</f>
        <v>0</v>
      </c>
      <c r="K82" s="203"/>
      <c r="L82" s="208"/>
      <c r="M82" s="209"/>
      <c r="N82" s="210"/>
      <c r="O82" s="210"/>
      <c r="P82" s="211">
        <f>P83+P117</f>
        <v>0</v>
      </c>
      <c r="Q82" s="210"/>
      <c r="R82" s="211">
        <f>R83+R117</f>
        <v>0</v>
      </c>
      <c r="S82" s="210"/>
      <c r="T82" s="212">
        <f>T83+T117</f>
        <v>0</v>
      </c>
      <c r="AR82" s="213" t="s">
        <v>81</v>
      </c>
      <c r="AT82" s="214" t="s">
        <v>70</v>
      </c>
      <c r="AU82" s="214" t="s">
        <v>79</v>
      </c>
      <c r="AY82" s="213" t="s">
        <v>123</v>
      </c>
      <c r="BK82" s="215">
        <f>BK83+BK117</f>
        <v>0</v>
      </c>
    </row>
    <row r="83" spans="2:63" s="10" customFormat="1" ht="14.85" customHeight="1">
      <c r="B83" s="202"/>
      <c r="C83" s="203"/>
      <c r="D83" s="204" t="s">
        <v>70</v>
      </c>
      <c r="E83" s="216" t="s">
        <v>759</v>
      </c>
      <c r="F83" s="216" t="s">
        <v>760</v>
      </c>
      <c r="G83" s="203"/>
      <c r="H83" s="203"/>
      <c r="I83" s="206"/>
      <c r="J83" s="217">
        <f>BK83</f>
        <v>0</v>
      </c>
      <c r="K83" s="203"/>
      <c r="L83" s="208"/>
      <c r="M83" s="209"/>
      <c r="N83" s="210"/>
      <c r="O83" s="210"/>
      <c r="P83" s="211">
        <f>SUM(P84:P116)</f>
        <v>0</v>
      </c>
      <c r="Q83" s="210"/>
      <c r="R83" s="211">
        <f>SUM(R84:R116)</f>
        <v>0</v>
      </c>
      <c r="S83" s="210"/>
      <c r="T83" s="212">
        <f>SUM(T84:T116)</f>
        <v>0</v>
      </c>
      <c r="AR83" s="213" t="s">
        <v>81</v>
      </c>
      <c r="AT83" s="214" t="s">
        <v>70</v>
      </c>
      <c r="AU83" s="214" t="s">
        <v>81</v>
      </c>
      <c r="AY83" s="213" t="s">
        <v>123</v>
      </c>
      <c r="BK83" s="215">
        <f>SUM(BK84:BK116)</f>
        <v>0</v>
      </c>
    </row>
    <row r="84" spans="2:65" s="1" customFormat="1" ht="16.5" customHeight="1">
      <c r="B84" s="43"/>
      <c r="C84" s="246" t="s">
        <v>79</v>
      </c>
      <c r="D84" s="246" t="s">
        <v>267</v>
      </c>
      <c r="E84" s="247" t="s">
        <v>761</v>
      </c>
      <c r="F84" s="248" t="s">
        <v>762</v>
      </c>
      <c r="G84" s="249" t="s">
        <v>763</v>
      </c>
      <c r="H84" s="250">
        <v>2</v>
      </c>
      <c r="I84" s="251"/>
      <c r="J84" s="252">
        <f>ROUND(I84*H84,2)</f>
        <v>0</v>
      </c>
      <c r="K84" s="248" t="s">
        <v>21</v>
      </c>
      <c r="L84" s="253"/>
      <c r="M84" s="254" t="s">
        <v>21</v>
      </c>
      <c r="N84" s="255" t="s">
        <v>42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1" t="s">
        <v>340</v>
      </c>
      <c r="AT84" s="21" t="s">
        <v>267</v>
      </c>
      <c r="AU84" s="21" t="s">
        <v>133</v>
      </c>
      <c r="AY84" s="21" t="s">
        <v>123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79</v>
      </c>
      <c r="BK84" s="229">
        <f>ROUND(I84*H84,2)</f>
        <v>0</v>
      </c>
      <c r="BL84" s="21" t="s">
        <v>251</v>
      </c>
      <c r="BM84" s="21" t="s">
        <v>764</v>
      </c>
    </row>
    <row r="85" spans="2:65" s="1" customFormat="1" ht="16.5" customHeight="1">
      <c r="B85" s="43"/>
      <c r="C85" s="246" t="s">
        <v>81</v>
      </c>
      <c r="D85" s="246" t="s">
        <v>267</v>
      </c>
      <c r="E85" s="247" t="s">
        <v>765</v>
      </c>
      <c r="F85" s="248" t="s">
        <v>766</v>
      </c>
      <c r="G85" s="249" t="s">
        <v>216</v>
      </c>
      <c r="H85" s="250">
        <v>665</v>
      </c>
      <c r="I85" s="251"/>
      <c r="J85" s="252">
        <f>ROUND(I85*H85,2)</f>
        <v>0</v>
      </c>
      <c r="K85" s="248" t="s">
        <v>21</v>
      </c>
      <c r="L85" s="253"/>
      <c r="M85" s="254" t="s">
        <v>21</v>
      </c>
      <c r="N85" s="255" t="s">
        <v>42</v>
      </c>
      <c r="O85" s="4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AR85" s="21" t="s">
        <v>340</v>
      </c>
      <c r="AT85" s="21" t="s">
        <v>267</v>
      </c>
      <c r="AU85" s="21" t="s">
        <v>133</v>
      </c>
      <c r="AY85" s="21" t="s">
        <v>123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21" t="s">
        <v>79</v>
      </c>
      <c r="BK85" s="229">
        <f>ROUND(I85*H85,2)</f>
        <v>0</v>
      </c>
      <c r="BL85" s="21" t="s">
        <v>251</v>
      </c>
      <c r="BM85" s="21" t="s">
        <v>767</v>
      </c>
    </row>
    <row r="86" spans="2:65" s="1" customFormat="1" ht="16.5" customHeight="1">
      <c r="B86" s="43"/>
      <c r="C86" s="246" t="s">
        <v>133</v>
      </c>
      <c r="D86" s="246" t="s">
        <v>267</v>
      </c>
      <c r="E86" s="247" t="s">
        <v>768</v>
      </c>
      <c r="F86" s="248" t="s">
        <v>769</v>
      </c>
      <c r="G86" s="249" t="s">
        <v>763</v>
      </c>
      <c r="H86" s="250">
        <v>5</v>
      </c>
      <c r="I86" s="251"/>
      <c r="J86" s="252">
        <f>ROUND(I86*H86,2)</f>
        <v>0</v>
      </c>
      <c r="K86" s="248" t="s">
        <v>21</v>
      </c>
      <c r="L86" s="253"/>
      <c r="M86" s="254" t="s">
        <v>21</v>
      </c>
      <c r="N86" s="255" t="s">
        <v>42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340</v>
      </c>
      <c r="AT86" s="21" t="s">
        <v>267</v>
      </c>
      <c r="AU86" s="21" t="s">
        <v>133</v>
      </c>
      <c r="AY86" s="21" t="s">
        <v>123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79</v>
      </c>
      <c r="BK86" s="229">
        <f>ROUND(I86*H86,2)</f>
        <v>0</v>
      </c>
      <c r="BL86" s="21" t="s">
        <v>251</v>
      </c>
      <c r="BM86" s="21" t="s">
        <v>770</v>
      </c>
    </row>
    <row r="87" spans="2:65" s="1" customFormat="1" ht="16.5" customHeight="1">
      <c r="B87" s="43"/>
      <c r="C87" s="246" t="s">
        <v>122</v>
      </c>
      <c r="D87" s="246" t="s">
        <v>267</v>
      </c>
      <c r="E87" s="247" t="s">
        <v>771</v>
      </c>
      <c r="F87" s="248" t="s">
        <v>772</v>
      </c>
      <c r="G87" s="249" t="s">
        <v>763</v>
      </c>
      <c r="H87" s="250">
        <v>8</v>
      </c>
      <c r="I87" s="251"/>
      <c r="J87" s="252">
        <f>ROUND(I87*H87,2)</f>
        <v>0</v>
      </c>
      <c r="K87" s="248" t="s">
        <v>21</v>
      </c>
      <c r="L87" s="253"/>
      <c r="M87" s="254" t="s">
        <v>21</v>
      </c>
      <c r="N87" s="255" t="s">
        <v>42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340</v>
      </c>
      <c r="AT87" s="21" t="s">
        <v>267</v>
      </c>
      <c r="AU87" s="21" t="s">
        <v>133</v>
      </c>
      <c r="AY87" s="21" t="s">
        <v>123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79</v>
      </c>
      <c r="BK87" s="229">
        <f>ROUND(I87*H87,2)</f>
        <v>0</v>
      </c>
      <c r="BL87" s="21" t="s">
        <v>251</v>
      </c>
      <c r="BM87" s="21" t="s">
        <v>773</v>
      </c>
    </row>
    <row r="88" spans="2:65" s="1" customFormat="1" ht="16.5" customHeight="1">
      <c r="B88" s="43"/>
      <c r="C88" s="246" t="s">
        <v>140</v>
      </c>
      <c r="D88" s="246" t="s">
        <v>267</v>
      </c>
      <c r="E88" s="247" t="s">
        <v>774</v>
      </c>
      <c r="F88" s="248" t="s">
        <v>775</v>
      </c>
      <c r="G88" s="249" t="s">
        <v>763</v>
      </c>
      <c r="H88" s="250">
        <v>8</v>
      </c>
      <c r="I88" s="251"/>
      <c r="J88" s="252">
        <f>ROUND(I88*H88,2)</f>
        <v>0</v>
      </c>
      <c r="K88" s="248" t="s">
        <v>21</v>
      </c>
      <c r="L88" s="253"/>
      <c r="M88" s="254" t="s">
        <v>21</v>
      </c>
      <c r="N88" s="255" t="s">
        <v>42</v>
      </c>
      <c r="O88" s="4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1" t="s">
        <v>340</v>
      </c>
      <c r="AT88" s="21" t="s">
        <v>267</v>
      </c>
      <c r="AU88" s="21" t="s">
        <v>133</v>
      </c>
      <c r="AY88" s="21" t="s">
        <v>123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79</v>
      </c>
      <c r="BK88" s="229">
        <f>ROUND(I88*H88,2)</f>
        <v>0</v>
      </c>
      <c r="BL88" s="21" t="s">
        <v>251</v>
      </c>
      <c r="BM88" s="21" t="s">
        <v>776</v>
      </c>
    </row>
    <row r="89" spans="2:65" s="1" customFormat="1" ht="16.5" customHeight="1">
      <c r="B89" s="43"/>
      <c r="C89" s="246" t="s">
        <v>144</v>
      </c>
      <c r="D89" s="246" t="s">
        <v>267</v>
      </c>
      <c r="E89" s="247" t="s">
        <v>777</v>
      </c>
      <c r="F89" s="248" t="s">
        <v>778</v>
      </c>
      <c r="G89" s="249" t="s">
        <v>216</v>
      </c>
      <c r="H89" s="250">
        <v>610</v>
      </c>
      <c r="I89" s="251"/>
      <c r="J89" s="252">
        <f>ROUND(I89*H89,2)</f>
        <v>0</v>
      </c>
      <c r="K89" s="248" t="s">
        <v>21</v>
      </c>
      <c r="L89" s="253"/>
      <c r="M89" s="254" t="s">
        <v>21</v>
      </c>
      <c r="N89" s="255" t="s">
        <v>42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340</v>
      </c>
      <c r="AT89" s="21" t="s">
        <v>267</v>
      </c>
      <c r="AU89" s="21" t="s">
        <v>133</v>
      </c>
      <c r="AY89" s="21" t="s">
        <v>123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79</v>
      </c>
      <c r="BK89" s="229">
        <f>ROUND(I89*H89,2)</f>
        <v>0</v>
      </c>
      <c r="BL89" s="21" t="s">
        <v>251</v>
      </c>
      <c r="BM89" s="21" t="s">
        <v>779</v>
      </c>
    </row>
    <row r="90" spans="2:65" s="1" customFormat="1" ht="16.5" customHeight="1">
      <c r="B90" s="43"/>
      <c r="C90" s="246" t="s">
        <v>148</v>
      </c>
      <c r="D90" s="246" t="s">
        <v>267</v>
      </c>
      <c r="E90" s="247" t="s">
        <v>780</v>
      </c>
      <c r="F90" s="248" t="s">
        <v>781</v>
      </c>
      <c r="G90" s="249" t="s">
        <v>216</v>
      </c>
      <c r="H90" s="250">
        <v>156</v>
      </c>
      <c r="I90" s="251"/>
      <c r="J90" s="252">
        <f>ROUND(I90*H90,2)</f>
        <v>0</v>
      </c>
      <c r="K90" s="248" t="s">
        <v>21</v>
      </c>
      <c r="L90" s="253"/>
      <c r="M90" s="254" t="s">
        <v>21</v>
      </c>
      <c r="N90" s="255" t="s">
        <v>42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340</v>
      </c>
      <c r="AT90" s="21" t="s">
        <v>267</v>
      </c>
      <c r="AU90" s="21" t="s">
        <v>133</v>
      </c>
      <c r="AY90" s="21" t="s">
        <v>123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79</v>
      </c>
      <c r="BK90" s="229">
        <f>ROUND(I90*H90,2)</f>
        <v>0</v>
      </c>
      <c r="BL90" s="21" t="s">
        <v>251</v>
      </c>
      <c r="BM90" s="21" t="s">
        <v>782</v>
      </c>
    </row>
    <row r="91" spans="2:65" s="1" customFormat="1" ht="16.5" customHeight="1">
      <c r="B91" s="43"/>
      <c r="C91" s="246" t="s">
        <v>152</v>
      </c>
      <c r="D91" s="246" t="s">
        <v>267</v>
      </c>
      <c r="E91" s="247" t="s">
        <v>783</v>
      </c>
      <c r="F91" s="248" t="s">
        <v>784</v>
      </c>
      <c r="G91" s="249" t="s">
        <v>216</v>
      </c>
      <c r="H91" s="250">
        <v>115</v>
      </c>
      <c r="I91" s="251"/>
      <c r="J91" s="252">
        <f>ROUND(I91*H91,2)</f>
        <v>0</v>
      </c>
      <c r="K91" s="248" t="s">
        <v>21</v>
      </c>
      <c r="L91" s="253"/>
      <c r="M91" s="254" t="s">
        <v>21</v>
      </c>
      <c r="N91" s="255" t="s">
        <v>42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340</v>
      </c>
      <c r="AT91" s="21" t="s">
        <v>267</v>
      </c>
      <c r="AU91" s="21" t="s">
        <v>133</v>
      </c>
      <c r="AY91" s="21" t="s">
        <v>123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79</v>
      </c>
      <c r="BK91" s="229">
        <f>ROUND(I91*H91,2)</f>
        <v>0</v>
      </c>
      <c r="BL91" s="21" t="s">
        <v>251</v>
      </c>
      <c r="BM91" s="21" t="s">
        <v>785</v>
      </c>
    </row>
    <row r="92" spans="2:65" s="1" customFormat="1" ht="16.5" customHeight="1">
      <c r="B92" s="43"/>
      <c r="C92" s="246" t="s">
        <v>219</v>
      </c>
      <c r="D92" s="246" t="s">
        <v>267</v>
      </c>
      <c r="E92" s="247" t="s">
        <v>786</v>
      </c>
      <c r="F92" s="248" t="s">
        <v>787</v>
      </c>
      <c r="G92" s="249" t="s">
        <v>763</v>
      </c>
      <c r="H92" s="250">
        <v>490</v>
      </c>
      <c r="I92" s="251"/>
      <c r="J92" s="252">
        <f>ROUND(I92*H92,2)</f>
        <v>0</v>
      </c>
      <c r="K92" s="248" t="s">
        <v>21</v>
      </c>
      <c r="L92" s="253"/>
      <c r="M92" s="254" t="s">
        <v>21</v>
      </c>
      <c r="N92" s="255" t="s">
        <v>42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340</v>
      </c>
      <c r="AT92" s="21" t="s">
        <v>267</v>
      </c>
      <c r="AU92" s="21" t="s">
        <v>133</v>
      </c>
      <c r="AY92" s="21" t="s">
        <v>123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79</v>
      </c>
      <c r="BK92" s="229">
        <f>ROUND(I92*H92,2)</f>
        <v>0</v>
      </c>
      <c r="BL92" s="21" t="s">
        <v>251</v>
      </c>
      <c r="BM92" s="21" t="s">
        <v>788</v>
      </c>
    </row>
    <row r="93" spans="2:65" s="1" customFormat="1" ht="16.5" customHeight="1">
      <c r="B93" s="43"/>
      <c r="C93" s="246" t="s">
        <v>82</v>
      </c>
      <c r="D93" s="246" t="s">
        <v>267</v>
      </c>
      <c r="E93" s="247" t="s">
        <v>789</v>
      </c>
      <c r="F93" s="248" t="s">
        <v>790</v>
      </c>
      <c r="G93" s="249" t="s">
        <v>227</v>
      </c>
      <c r="H93" s="250">
        <v>0.3</v>
      </c>
      <c r="I93" s="251"/>
      <c r="J93" s="252">
        <f>ROUND(I93*H93,2)</f>
        <v>0</v>
      </c>
      <c r="K93" s="248" t="s">
        <v>21</v>
      </c>
      <c r="L93" s="253"/>
      <c r="M93" s="254" t="s">
        <v>21</v>
      </c>
      <c r="N93" s="255" t="s">
        <v>42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340</v>
      </c>
      <c r="AT93" s="21" t="s">
        <v>267</v>
      </c>
      <c r="AU93" s="21" t="s">
        <v>133</v>
      </c>
      <c r="AY93" s="21" t="s">
        <v>123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79</v>
      </c>
      <c r="BK93" s="229">
        <f>ROUND(I93*H93,2)</f>
        <v>0</v>
      </c>
      <c r="BL93" s="21" t="s">
        <v>251</v>
      </c>
      <c r="BM93" s="21" t="s">
        <v>791</v>
      </c>
    </row>
    <row r="94" spans="2:65" s="1" customFormat="1" ht="16.5" customHeight="1">
      <c r="B94" s="43"/>
      <c r="C94" s="246" t="s">
        <v>230</v>
      </c>
      <c r="D94" s="246" t="s">
        <v>267</v>
      </c>
      <c r="E94" s="247" t="s">
        <v>792</v>
      </c>
      <c r="F94" s="248" t="s">
        <v>793</v>
      </c>
      <c r="G94" s="249" t="s">
        <v>258</v>
      </c>
      <c r="H94" s="250">
        <v>12.6</v>
      </c>
      <c r="I94" s="251"/>
      <c r="J94" s="252">
        <f>ROUND(I94*H94,2)</f>
        <v>0</v>
      </c>
      <c r="K94" s="248" t="s">
        <v>21</v>
      </c>
      <c r="L94" s="253"/>
      <c r="M94" s="254" t="s">
        <v>21</v>
      </c>
      <c r="N94" s="255" t="s">
        <v>42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340</v>
      </c>
      <c r="AT94" s="21" t="s">
        <v>267</v>
      </c>
      <c r="AU94" s="21" t="s">
        <v>133</v>
      </c>
      <c r="AY94" s="21" t="s">
        <v>123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251</v>
      </c>
      <c r="BM94" s="21" t="s">
        <v>794</v>
      </c>
    </row>
    <row r="95" spans="2:65" s="1" customFormat="1" ht="16.5" customHeight="1">
      <c r="B95" s="43"/>
      <c r="C95" s="246" t="s">
        <v>235</v>
      </c>
      <c r="D95" s="246" t="s">
        <v>267</v>
      </c>
      <c r="E95" s="247" t="s">
        <v>795</v>
      </c>
      <c r="F95" s="248" t="s">
        <v>796</v>
      </c>
      <c r="G95" s="249" t="s">
        <v>763</v>
      </c>
      <c r="H95" s="250">
        <v>1</v>
      </c>
      <c r="I95" s="251"/>
      <c r="J95" s="252">
        <f>ROUND(I95*H95,2)</f>
        <v>0</v>
      </c>
      <c r="K95" s="248" t="s">
        <v>21</v>
      </c>
      <c r="L95" s="253"/>
      <c r="M95" s="254" t="s">
        <v>21</v>
      </c>
      <c r="N95" s="255" t="s">
        <v>42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340</v>
      </c>
      <c r="AT95" s="21" t="s">
        <v>267</v>
      </c>
      <c r="AU95" s="21" t="s">
        <v>133</v>
      </c>
      <c r="AY95" s="21" t="s">
        <v>123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79</v>
      </c>
      <c r="BK95" s="229">
        <f>ROUND(I95*H95,2)</f>
        <v>0</v>
      </c>
      <c r="BL95" s="21" t="s">
        <v>251</v>
      </c>
      <c r="BM95" s="21" t="s">
        <v>797</v>
      </c>
    </row>
    <row r="96" spans="2:65" s="1" customFormat="1" ht="16.5" customHeight="1">
      <c r="B96" s="43"/>
      <c r="C96" s="218" t="s">
        <v>240</v>
      </c>
      <c r="D96" s="218" t="s">
        <v>125</v>
      </c>
      <c r="E96" s="219" t="s">
        <v>798</v>
      </c>
      <c r="F96" s="220" t="s">
        <v>799</v>
      </c>
      <c r="G96" s="221" t="s">
        <v>763</v>
      </c>
      <c r="H96" s="222">
        <v>2</v>
      </c>
      <c r="I96" s="223"/>
      <c r="J96" s="224">
        <f>ROUND(I96*H96,2)</f>
        <v>0</v>
      </c>
      <c r="K96" s="220" t="s">
        <v>21</v>
      </c>
      <c r="L96" s="69"/>
      <c r="M96" s="225" t="s">
        <v>21</v>
      </c>
      <c r="N96" s="226" t="s">
        <v>42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251</v>
      </c>
      <c r="AT96" s="21" t="s">
        <v>125</v>
      </c>
      <c r="AU96" s="21" t="s">
        <v>133</v>
      </c>
      <c r="AY96" s="21" t="s">
        <v>123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79</v>
      </c>
      <c r="BK96" s="229">
        <f>ROUND(I96*H96,2)</f>
        <v>0</v>
      </c>
      <c r="BL96" s="21" t="s">
        <v>251</v>
      </c>
      <c r="BM96" s="21" t="s">
        <v>800</v>
      </c>
    </row>
    <row r="97" spans="2:65" s="1" customFormat="1" ht="16.5" customHeight="1">
      <c r="B97" s="43"/>
      <c r="C97" s="218" t="s">
        <v>243</v>
      </c>
      <c r="D97" s="218" t="s">
        <v>125</v>
      </c>
      <c r="E97" s="219" t="s">
        <v>801</v>
      </c>
      <c r="F97" s="220" t="s">
        <v>802</v>
      </c>
      <c r="G97" s="221" t="s">
        <v>763</v>
      </c>
      <c r="H97" s="222">
        <v>2</v>
      </c>
      <c r="I97" s="223"/>
      <c r="J97" s="224">
        <f>ROUND(I97*H97,2)</f>
        <v>0</v>
      </c>
      <c r="K97" s="220" t="s">
        <v>21</v>
      </c>
      <c r="L97" s="69"/>
      <c r="M97" s="225" t="s">
        <v>21</v>
      </c>
      <c r="N97" s="226" t="s">
        <v>42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251</v>
      </c>
      <c r="AT97" s="21" t="s">
        <v>125</v>
      </c>
      <c r="AU97" s="21" t="s">
        <v>133</v>
      </c>
      <c r="AY97" s="21" t="s">
        <v>123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251</v>
      </c>
      <c r="BM97" s="21" t="s">
        <v>803</v>
      </c>
    </row>
    <row r="98" spans="2:65" s="1" customFormat="1" ht="16.5" customHeight="1">
      <c r="B98" s="43"/>
      <c r="C98" s="218" t="s">
        <v>10</v>
      </c>
      <c r="D98" s="218" t="s">
        <v>125</v>
      </c>
      <c r="E98" s="219" t="s">
        <v>804</v>
      </c>
      <c r="F98" s="220" t="s">
        <v>805</v>
      </c>
      <c r="G98" s="221" t="s">
        <v>763</v>
      </c>
      <c r="H98" s="222">
        <v>2</v>
      </c>
      <c r="I98" s="223"/>
      <c r="J98" s="224">
        <f>ROUND(I98*H98,2)</f>
        <v>0</v>
      </c>
      <c r="K98" s="220" t="s">
        <v>21</v>
      </c>
      <c r="L98" s="69"/>
      <c r="M98" s="225" t="s">
        <v>21</v>
      </c>
      <c r="N98" s="226" t="s">
        <v>42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251</v>
      </c>
      <c r="AT98" s="21" t="s">
        <v>125</v>
      </c>
      <c r="AU98" s="21" t="s">
        <v>133</v>
      </c>
      <c r="AY98" s="21" t="s">
        <v>123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79</v>
      </c>
      <c r="BK98" s="229">
        <f>ROUND(I98*H98,2)</f>
        <v>0</v>
      </c>
      <c r="BL98" s="21" t="s">
        <v>251</v>
      </c>
      <c r="BM98" s="21" t="s">
        <v>806</v>
      </c>
    </row>
    <row r="99" spans="2:65" s="1" customFormat="1" ht="16.5" customHeight="1">
      <c r="B99" s="43"/>
      <c r="C99" s="218" t="s">
        <v>251</v>
      </c>
      <c r="D99" s="218" t="s">
        <v>125</v>
      </c>
      <c r="E99" s="219" t="s">
        <v>807</v>
      </c>
      <c r="F99" s="220" t="s">
        <v>808</v>
      </c>
      <c r="G99" s="221" t="s">
        <v>216</v>
      </c>
      <c r="H99" s="222">
        <v>588</v>
      </c>
      <c r="I99" s="223"/>
      <c r="J99" s="224">
        <f>ROUND(I99*H99,2)</f>
        <v>0</v>
      </c>
      <c r="K99" s="220" t="s">
        <v>21</v>
      </c>
      <c r="L99" s="69"/>
      <c r="M99" s="225" t="s">
        <v>21</v>
      </c>
      <c r="N99" s="226" t="s">
        <v>42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251</v>
      </c>
      <c r="AT99" s="21" t="s">
        <v>125</v>
      </c>
      <c r="AU99" s="21" t="s">
        <v>133</v>
      </c>
      <c r="AY99" s="21" t="s">
        <v>123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79</v>
      </c>
      <c r="BK99" s="229">
        <f>ROUND(I99*H99,2)</f>
        <v>0</v>
      </c>
      <c r="BL99" s="21" t="s">
        <v>251</v>
      </c>
      <c r="BM99" s="21" t="s">
        <v>809</v>
      </c>
    </row>
    <row r="100" spans="2:65" s="1" customFormat="1" ht="16.5" customHeight="1">
      <c r="B100" s="43"/>
      <c r="C100" s="218" t="s">
        <v>255</v>
      </c>
      <c r="D100" s="218" t="s">
        <v>125</v>
      </c>
      <c r="E100" s="219" t="s">
        <v>810</v>
      </c>
      <c r="F100" s="220" t="s">
        <v>811</v>
      </c>
      <c r="G100" s="221" t="s">
        <v>216</v>
      </c>
      <c r="H100" s="222">
        <v>5</v>
      </c>
      <c r="I100" s="223"/>
      <c r="J100" s="224">
        <f>ROUND(I100*H100,2)</f>
        <v>0</v>
      </c>
      <c r="K100" s="220" t="s">
        <v>21</v>
      </c>
      <c r="L100" s="69"/>
      <c r="M100" s="225" t="s">
        <v>21</v>
      </c>
      <c r="N100" s="226" t="s">
        <v>42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1" t="s">
        <v>251</v>
      </c>
      <c r="AT100" s="21" t="s">
        <v>125</v>
      </c>
      <c r="AU100" s="21" t="s">
        <v>133</v>
      </c>
      <c r="AY100" s="21" t="s">
        <v>123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251</v>
      </c>
      <c r="BM100" s="21" t="s">
        <v>812</v>
      </c>
    </row>
    <row r="101" spans="2:65" s="1" customFormat="1" ht="16.5" customHeight="1">
      <c r="B101" s="43"/>
      <c r="C101" s="218" t="s">
        <v>261</v>
      </c>
      <c r="D101" s="218" t="s">
        <v>125</v>
      </c>
      <c r="E101" s="219" t="s">
        <v>813</v>
      </c>
      <c r="F101" s="220" t="s">
        <v>814</v>
      </c>
      <c r="G101" s="221" t="s">
        <v>216</v>
      </c>
      <c r="H101" s="222">
        <v>39</v>
      </c>
      <c r="I101" s="223"/>
      <c r="J101" s="224">
        <f>ROUND(I101*H101,2)</f>
        <v>0</v>
      </c>
      <c r="K101" s="220" t="s">
        <v>21</v>
      </c>
      <c r="L101" s="69"/>
      <c r="M101" s="225" t="s">
        <v>21</v>
      </c>
      <c r="N101" s="226" t="s">
        <v>42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251</v>
      </c>
      <c r="AT101" s="21" t="s">
        <v>125</v>
      </c>
      <c r="AU101" s="21" t="s">
        <v>133</v>
      </c>
      <c r="AY101" s="21" t="s">
        <v>123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79</v>
      </c>
      <c r="BK101" s="229">
        <f>ROUND(I101*H101,2)</f>
        <v>0</v>
      </c>
      <c r="BL101" s="21" t="s">
        <v>251</v>
      </c>
      <c r="BM101" s="21" t="s">
        <v>815</v>
      </c>
    </row>
    <row r="102" spans="2:65" s="1" customFormat="1" ht="16.5" customHeight="1">
      <c r="B102" s="43"/>
      <c r="C102" s="218" t="s">
        <v>266</v>
      </c>
      <c r="D102" s="218" t="s">
        <v>125</v>
      </c>
      <c r="E102" s="219" t="s">
        <v>816</v>
      </c>
      <c r="F102" s="220" t="s">
        <v>817</v>
      </c>
      <c r="G102" s="221" t="s">
        <v>216</v>
      </c>
      <c r="H102" s="222">
        <v>107</v>
      </c>
      <c r="I102" s="223"/>
      <c r="J102" s="224">
        <f>ROUND(I102*H102,2)</f>
        <v>0</v>
      </c>
      <c r="K102" s="220" t="s">
        <v>21</v>
      </c>
      <c r="L102" s="69"/>
      <c r="M102" s="225" t="s">
        <v>21</v>
      </c>
      <c r="N102" s="226" t="s">
        <v>42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251</v>
      </c>
      <c r="AT102" s="21" t="s">
        <v>125</v>
      </c>
      <c r="AU102" s="21" t="s">
        <v>133</v>
      </c>
      <c r="AY102" s="21" t="s">
        <v>123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79</v>
      </c>
      <c r="BK102" s="229">
        <f>ROUND(I102*H102,2)</f>
        <v>0</v>
      </c>
      <c r="BL102" s="21" t="s">
        <v>251</v>
      </c>
      <c r="BM102" s="21" t="s">
        <v>818</v>
      </c>
    </row>
    <row r="103" spans="2:65" s="1" customFormat="1" ht="16.5" customHeight="1">
      <c r="B103" s="43"/>
      <c r="C103" s="218" t="s">
        <v>272</v>
      </c>
      <c r="D103" s="218" t="s">
        <v>125</v>
      </c>
      <c r="E103" s="219" t="s">
        <v>819</v>
      </c>
      <c r="F103" s="220" t="s">
        <v>820</v>
      </c>
      <c r="G103" s="221" t="s">
        <v>216</v>
      </c>
      <c r="H103" s="222">
        <v>5</v>
      </c>
      <c r="I103" s="223"/>
      <c r="J103" s="224">
        <f>ROUND(I103*H103,2)</f>
        <v>0</v>
      </c>
      <c r="K103" s="220" t="s">
        <v>21</v>
      </c>
      <c r="L103" s="69"/>
      <c r="M103" s="225" t="s">
        <v>21</v>
      </c>
      <c r="N103" s="226" t="s">
        <v>42</v>
      </c>
      <c r="O103" s="44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1" t="s">
        <v>251</v>
      </c>
      <c r="AT103" s="21" t="s">
        <v>125</v>
      </c>
      <c r="AU103" s="21" t="s">
        <v>133</v>
      </c>
      <c r="AY103" s="21" t="s">
        <v>123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251</v>
      </c>
      <c r="BM103" s="21" t="s">
        <v>821</v>
      </c>
    </row>
    <row r="104" spans="2:65" s="1" customFormat="1" ht="16.5" customHeight="1">
      <c r="B104" s="43"/>
      <c r="C104" s="218" t="s">
        <v>9</v>
      </c>
      <c r="D104" s="218" t="s">
        <v>125</v>
      </c>
      <c r="E104" s="219" t="s">
        <v>822</v>
      </c>
      <c r="F104" s="220" t="s">
        <v>823</v>
      </c>
      <c r="G104" s="221" t="s">
        <v>216</v>
      </c>
      <c r="H104" s="222">
        <v>146</v>
      </c>
      <c r="I104" s="223"/>
      <c r="J104" s="224">
        <f>ROUND(I104*H104,2)</f>
        <v>0</v>
      </c>
      <c r="K104" s="220" t="s">
        <v>21</v>
      </c>
      <c r="L104" s="69"/>
      <c r="M104" s="225" t="s">
        <v>21</v>
      </c>
      <c r="N104" s="226" t="s">
        <v>42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251</v>
      </c>
      <c r="AT104" s="21" t="s">
        <v>125</v>
      </c>
      <c r="AU104" s="21" t="s">
        <v>133</v>
      </c>
      <c r="AY104" s="21" t="s">
        <v>123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79</v>
      </c>
      <c r="BK104" s="229">
        <f>ROUND(I104*H104,2)</f>
        <v>0</v>
      </c>
      <c r="BL104" s="21" t="s">
        <v>251</v>
      </c>
      <c r="BM104" s="21" t="s">
        <v>824</v>
      </c>
    </row>
    <row r="105" spans="2:65" s="1" customFormat="1" ht="16.5" customHeight="1">
      <c r="B105" s="43"/>
      <c r="C105" s="218" t="s">
        <v>282</v>
      </c>
      <c r="D105" s="218" t="s">
        <v>125</v>
      </c>
      <c r="E105" s="219" t="s">
        <v>825</v>
      </c>
      <c r="F105" s="220" t="s">
        <v>826</v>
      </c>
      <c r="G105" s="221" t="s">
        <v>216</v>
      </c>
      <c r="H105" s="222">
        <v>5</v>
      </c>
      <c r="I105" s="223"/>
      <c r="J105" s="224">
        <f>ROUND(I105*H105,2)</f>
        <v>0</v>
      </c>
      <c r="K105" s="220" t="s">
        <v>21</v>
      </c>
      <c r="L105" s="69"/>
      <c r="M105" s="225" t="s">
        <v>21</v>
      </c>
      <c r="N105" s="226" t="s">
        <v>42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251</v>
      </c>
      <c r="AT105" s="21" t="s">
        <v>125</v>
      </c>
      <c r="AU105" s="21" t="s">
        <v>133</v>
      </c>
      <c r="AY105" s="21" t="s">
        <v>123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79</v>
      </c>
      <c r="BK105" s="229">
        <f>ROUND(I105*H105,2)</f>
        <v>0</v>
      </c>
      <c r="BL105" s="21" t="s">
        <v>251</v>
      </c>
      <c r="BM105" s="21" t="s">
        <v>827</v>
      </c>
    </row>
    <row r="106" spans="2:65" s="1" customFormat="1" ht="16.5" customHeight="1">
      <c r="B106" s="43"/>
      <c r="C106" s="218" t="s">
        <v>287</v>
      </c>
      <c r="D106" s="218" t="s">
        <v>125</v>
      </c>
      <c r="E106" s="219" t="s">
        <v>828</v>
      </c>
      <c r="F106" s="220" t="s">
        <v>829</v>
      </c>
      <c r="G106" s="221" t="s">
        <v>216</v>
      </c>
      <c r="H106" s="222">
        <v>39</v>
      </c>
      <c r="I106" s="223"/>
      <c r="J106" s="224">
        <f>ROUND(I106*H106,2)</f>
        <v>0</v>
      </c>
      <c r="K106" s="220" t="s">
        <v>21</v>
      </c>
      <c r="L106" s="69"/>
      <c r="M106" s="225" t="s">
        <v>21</v>
      </c>
      <c r="N106" s="226" t="s">
        <v>42</v>
      </c>
      <c r="O106" s="4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1" t="s">
        <v>251</v>
      </c>
      <c r="AT106" s="21" t="s">
        <v>125</v>
      </c>
      <c r="AU106" s="21" t="s">
        <v>133</v>
      </c>
      <c r="AY106" s="21" t="s">
        <v>123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79</v>
      </c>
      <c r="BK106" s="229">
        <f>ROUND(I106*H106,2)</f>
        <v>0</v>
      </c>
      <c r="BL106" s="21" t="s">
        <v>251</v>
      </c>
      <c r="BM106" s="21" t="s">
        <v>830</v>
      </c>
    </row>
    <row r="107" spans="2:65" s="1" customFormat="1" ht="16.5" customHeight="1">
      <c r="B107" s="43"/>
      <c r="C107" s="218" t="s">
        <v>291</v>
      </c>
      <c r="D107" s="218" t="s">
        <v>125</v>
      </c>
      <c r="E107" s="219" t="s">
        <v>831</v>
      </c>
      <c r="F107" s="220" t="s">
        <v>832</v>
      </c>
      <c r="G107" s="221" t="s">
        <v>216</v>
      </c>
      <c r="H107" s="222">
        <v>107</v>
      </c>
      <c r="I107" s="223"/>
      <c r="J107" s="224">
        <f>ROUND(I107*H107,2)</f>
        <v>0</v>
      </c>
      <c r="K107" s="220" t="s">
        <v>21</v>
      </c>
      <c r="L107" s="69"/>
      <c r="M107" s="225" t="s">
        <v>21</v>
      </c>
      <c r="N107" s="226" t="s">
        <v>42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251</v>
      </c>
      <c r="AT107" s="21" t="s">
        <v>125</v>
      </c>
      <c r="AU107" s="21" t="s">
        <v>133</v>
      </c>
      <c r="AY107" s="21" t="s">
        <v>123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79</v>
      </c>
      <c r="BK107" s="229">
        <f>ROUND(I107*H107,2)</f>
        <v>0</v>
      </c>
      <c r="BL107" s="21" t="s">
        <v>251</v>
      </c>
      <c r="BM107" s="21" t="s">
        <v>833</v>
      </c>
    </row>
    <row r="108" spans="2:65" s="1" customFormat="1" ht="16.5" customHeight="1">
      <c r="B108" s="43"/>
      <c r="C108" s="218" t="s">
        <v>304</v>
      </c>
      <c r="D108" s="218" t="s">
        <v>125</v>
      </c>
      <c r="E108" s="219" t="s">
        <v>834</v>
      </c>
      <c r="F108" s="220" t="s">
        <v>835</v>
      </c>
      <c r="G108" s="221" t="s">
        <v>216</v>
      </c>
      <c r="H108" s="222">
        <v>665</v>
      </c>
      <c r="I108" s="223"/>
      <c r="J108" s="224">
        <f>ROUND(I108*H108,2)</f>
        <v>0</v>
      </c>
      <c r="K108" s="220" t="s">
        <v>21</v>
      </c>
      <c r="L108" s="69"/>
      <c r="M108" s="225" t="s">
        <v>21</v>
      </c>
      <c r="N108" s="226" t="s">
        <v>42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251</v>
      </c>
      <c r="AT108" s="21" t="s">
        <v>125</v>
      </c>
      <c r="AU108" s="21" t="s">
        <v>133</v>
      </c>
      <c r="AY108" s="21" t="s">
        <v>123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79</v>
      </c>
      <c r="BK108" s="229">
        <f>ROUND(I108*H108,2)</f>
        <v>0</v>
      </c>
      <c r="BL108" s="21" t="s">
        <v>251</v>
      </c>
      <c r="BM108" s="21" t="s">
        <v>836</v>
      </c>
    </row>
    <row r="109" spans="2:65" s="1" customFormat="1" ht="16.5" customHeight="1">
      <c r="B109" s="43"/>
      <c r="C109" s="218" t="s">
        <v>308</v>
      </c>
      <c r="D109" s="218" t="s">
        <v>125</v>
      </c>
      <c r="E109" s="219" t="s">
        <v>837</v>
      </c>
      <c r="F109" s="220" t="s">
        <v>838</v>
      </c>
      <c r="G109" s="221" t="s">
        <v>216</v>
      </c>
      <c r="H109" s="222">
        <v>156</v>
      </c>
      <c r="I109" s="223"/>
      <c r="J109" s="224">
        <f>ROUND(I109*H109,2)</f>
        <v>0</v>
      </c>
      <c r="K109" s="220" t="s">
        <v>21</v>
      </c>
      <c r="L109" s="69"/>
      <c r="M109" s="225" t="s">
        <v>21</v>
      </c>
      <c r="N109" s="226" t="s">
        <v>42</v>
      </c>
      <c r="O109" s="4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1" t="s">
        <v>251</v>
      </c>
      <c r="AT109" s="21" t="s">
        <v>125</v>
      </c>
      <c r="AU109" s="21" t="s">
        <v>133</v>
      </c>
      <c r="AY109" s="21" t="s">
        <v>123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79</v>
      </c>
      <c r="BK109" s="229">
        <f>ROUND(I109*H109,2)</f>
        <v>0</v>
      </c>
      <c r="BL109" s="21" t="s">
        <v>251</v>
      </c>
      <c r="BM109" s="21" t="s">
        <v>839</v>
      </c>
    </row>
    <row r="110" spans="2:65" s="1" customFormat="1" ht="16.5" customHeight="1">
      <c r="B110" s="43"/>
      <c r="C110" s="218" t="s">
        <v>314</v>
      </c>
      <c r="D110" s="218" t="s">
        <v>125</v>
      </c>
      <c r="E110" s="219" t="s">
        <v>840</v>
      </c>
      <c r="F110" s="220" t="s">
        <v>841</v>
      </c>
      <c r="G110" s="221" t="s">
        <v>216</v>
      </c>
      <c r="H110" s="222">
        <v>610</v>
      </c>
      <c r="I110" s="223"/>
      <c r="J110" s="224">
        <f>ROUND(I110*H110,2)</f>
        <v>0</v>
      </c>
      <c r="K110" s="220" t="s">
        <v>21</v>
      </c>
      <c r="L110" s="69"/>
      <c r="M110" s="225" t="s">
        <v>21</v>
      </c>
      <c r="N110" s="226" t="s">
        <v>42</v>
      </c>
      <c r="O110" s="4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1" t="s">
        <v>251</v>
      </c>
      <c r="AT110" s="21" t="s">
        <v>125</v>
      </c>
      <c r="AU110" s="21" t="s">
        <v>133</v>
      </c>
      <c r="AY110" s="21" t="s">
        <v>123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79</v>
      </c>
      <c r="BK110" s="229">
        <f>ROUND(I110*H110,2)</f>
        <v>0</v>
      </c>
      <c r="BL110" s="21" t="s">
        <v>251</v>
      </c>
      <c r="BM110" s="21" t="s">
        <v>842</v>
      </c>
    </row>
    <row r="111" spans="2:65" s="1" customFormat="1" ht="16.5" customHeight="1">
      <c r="B111" s="43"/>
      <c r="C111" s="218" t="s">
        <v>319</v>
      </c>
      <c r="D111" s="218" t="s">
        <v>125</v>
      </c>
      <c r="E111" s="219" t="s">
        <v>843</v>
      </c>
      <c r="F111" s="220" t="s">
        <v>844</v>
      </c>
      <c r="G111" s="221" t="s">
        <v>763</v>
      </c>
      <c r="H111" s="222">
        <v>9</v>
      </c>
      <c r="I111" s="223"/>
      <c r="J111" s="224">
        <f>ROUND(I111*H111,2)</f>
        <v>0</v>
      </c>
      <c r="K111" s="220" t="s">
        <v>21</v>
      </c>
      <c r="L111" s="69"/>
      <c r="M111" s="225" t="s">
        <v>21</v>
      </c>
      <c r="N111" s="226" t="s">
        <v>42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251</v>
      </c>
      <c r="AT111" s="21" t="s">
        <v>125</v>
      </c>
      <c r="AU111" s="21" t="s">
        <v>133</v>
      </c>
      <c r="AY111" s="21" t="s">
        <v>123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79</v>
      </c>
      <c r="BK111" s="229">
        <f>ROUND(I111*H111,2)</f>
        <v>0</v>
      </c>
      <c r="BL111" s="21" t="s">
        <v>251</v>
      </c>
      <c r="BM111" s="21" t="s">
        <v>845</v>
      </c>
    </row>
    <row r="112" spans="2:65" s="1" customFormat="1" ht="16.5" customHeight="1">
      <c r="B112" s="43"/>
      <c r="C112" s="218" t="s">
        <v>324</v>
      </c>
      <c r="D112" s="218" t="s">
        <v>125</v>
      </c>
      <c r="E112" s="219" t="s">
        <v>846</v>
      </c>
      <c r="F112" s="220" t="s">
        <v>847</v>
      </c>
      <c r="G112" s="221" t="s">
        <v>763</v>
      </c>
      <c r="H112" s="222">
        <v>1</v>
      </c>
      <c r="I112" s="223"/>
      <c r="J112" s="224">
        <f>ROUND(I112*H112,2)</f>
        <v>0</v>
      </c>
      <c r="K112" s="220" t="s">
        <v>21</v>
      </c>
      <c r="L112" s="69"/>
      <c r="M112" s="225" t="s">
        <v>21</v>
      </c>
      <c r="N112" s="226" t="s">
        <v>42</v>
      </c>
      <c r="O112" s="4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1" t="s">
        <v>251</v>
      </c>
      <c r="AT112" s="21" t="s">
        <v>125</v>
      </c>
      <c r="AU112" s="21" t="s">
        <v>133</v>
      </c>
      <c r="AY112" s="21" t="s">
        <v>123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79</v>
      </c>
      <c r="BK112" s="229">
        <f>ROUND(I112*H112,2)</f>
        <v>0</v>
      </c>
      <c r="BL112" s="21" t="s">
        <v>251</v>
      </c>
      <c r="BM112" s="21" t="s">
        <v>848</v>
      </c>
    </row>
    <row r="113" spans="2:65" s="1" customFormat="1" ht="16.5" customHeight="1">
      <c r="B113" s="43"/>
      <c r="C113" s="218" t="s">
        <v>329</v>
      </c>
      <c r="D113" s="218" t="s">
        <v>125</v>
      </c>
      <c r="E113" s="219" t="s">
        <v>849</v>
      </c>
      <c r="F113" s="220" t="s">
        <v>850</v>
      </c>
      <c r="G113" s="221" t="s">
        <v>258</v>
      </c>
      <c r="H113" s="222">
        <v>43.3</v>
      </c>
      <c r="I113" s="223"/>
      <c r="J113" s="224">
        <f>ROUND(I113*H113,2)</f>
        <v>0</v>
      </c>
      <c r="K113" s="220" t="s">
        <v>21</v>
      </c>
      <c r="L113" s="69"/>
      <c r="M113" s="225" t="s">
        <v>21</v>
      </c>
      <c r="N113" s="226" t="s">
        <v>42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251</v>
      </c>
      <c r="AT113" s="21" t="s">
        <v>125</v>
      </c>
      <c r="AU113" s="21" t="s">
        <v>133</v>
      </c>
      <c r="AY113" s="21" t="s">
        <v>123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79</v>
      </c>
      <c r="BK113" s="229">
        <f>ROUND(I113*H113,2)</f>
        <v>0</v>
      </c>
      <c r="BL113" s="21" t="s">
        <v>251</v>
      </c>
      <c r="BM113" s="21" t="s">
        <v>851</v>
      </c>
    </row>
    <row r="114" spans="2:65" s="1" customFormat="1" ht="16.5" customHeight="1">
      <c r="B114" s="43"/>
      <c r="C114" s="218" t="s">
        <v>334</v>
      </c>
      <c r="D114" s="218" t="s">
        <v>125</v>
      </c>
      <c r="E114" s="219" t="s">
        <v>852</v>
      </c>
      <c r="F114" s="220" t="s">
        <v>853</v>
      </c>
      <c r="G114" s="221" t="s">
        <v>763</v>
      </c>
      <c r="H114" s="222">
        <v>8</v>
      </c>
      <c r="I114" s="223"/>
      <c r="J114" s="224">
        <f>ROUND(I114*H114,2)</f>
        <v>0</v>
      </c>
      <c r="K114" s="220" t="s">
        <v>21</v>
      </c>
      <c r="L114" s="69"/>
      <c r="M114" s="225" t="s">
        <v>21</v>
      </c>
      <c r="N114" s="226" t="s">
        <v>42</v>
      </c>
      <c r="O114" s="44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1" t="s">
        <v>251</v>
      </c>
      <c r="AT114" s="21" t="s">
        <v>125</v>
      </c>
      <c r="AU114" s="21" t="s">
        <v>133</v>
      </c>
      <c r="AY114" s="21" t="s">
        <v>123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79</v>
      </c>
      <c r="BK114" s="229">
        <f>ROUND(I114*H114,2)</f>
        <v>0</v>
      </c>
      <c r="BL114" s="21" t="s">
        <v>251</v>
      </c>
      <c r="BM114" s="21" t="s">
        <v>854</v>
      </c>
    </row>
    <row r="115" spans="2:65" s="1" customFormat="1" ht="16.5" customHeight="1">
      <c r="B115" s="43"/>
      <c r="C115" s="218" t="s">
        <v>340</v>
      </c>
      <c r="D115" s="218" t="s">
        <v>125</v>
      </c>
      <c r="E115" s="219" t="s">
        <v>855</v>
      </c>
      <c r="F115" s="220" t="s">
        <v>856</v>
      </c>
      <c r="G115" s="221" t="s">
        <v>763</v>
      </c>
      <c r="H115" s="222">
        <v>1</v>
      </c>
      <c r="I115" s="223"/>
      <c r="J115" s="224">
        <f>ROUND(I115*H115,2)</f>
        <v>0</v>
      </c>
      <c r="K115" s="220" t="s">
        <v>21</v>
      </c>
      <c r="L115" s="69"/>
      <c r="M115" s="225" t="s">
        <v>21</v>
      </c>
      <c r="N115" s="226" t="s">
        <v>42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251</v>
      </c>
      <c r="AT115" s="21" t="s">
        <v>125</v>
      </c>
      <c r="AU115" s="21" t="s">
        <v>133</v>
      </c>
      <c r="AY115" s="21" t="s">
        <v>123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79</v>
      </c>
      <c r="BK115" s="229">
        <f>ROUND(I115*H115,2)</f>
        <v>0</v>
      </c>
      <c r="BL115" s="21" t="s">
        <v>251</v>
      </c>
      <c r="BM115" s="21" t="s">
        <v>857</v>
      </c>
    </row>
    <row r="116" spans="2:65" s="1" customFormat="1" ht="16.5" customHeight="1">
      <c r="B116" s="43"/>
      <c r="C116" s="218" t="s">
        <v>344</v>
      </c>
      <c r="D116" s="218" t="s">
        <v>125</v>
      </c>
      <c r="E116" s="219" t="s">
        <v>858</v>
      </c>
      <c r="F116" s="220" t="s">
        <v>859</v>
      </c>
      <c r="G116" s="221" t="s">
        <v>763</v>
      </c>
      <c r="H116" s="222">
        <v>1</v>
      </c>
      <c r="I116" s="223"/>
      <c r="J116" s="224">
        <f>ROUND(I116*H116,2)</f>
        <v>0</v>
      </c>
      <c r="K116" s="220" t="s">
        <v>21</v>
      </c>
      <c r="L116" s="69"/>
      <c r="M116" s="225" t="s">
        <v>21</v>
      </c>
      <c r="N116" s="226" t="s">
        <v>42</v>
      </c>
      <c r="O116" s="4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1" t="s">
        <v>251</v>
      </c>
      <c r="AT116" s="21" t="s">
        <v>125</v>
      </c>
      <c r="AU116" s="21" t="s">
        <v>133</v>
      </c>
      <c r="AY116" s="21" t="s">
        <v>123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79</v>
      </c>
      <c r="BK116" s="229">
        <f>ROUND(I116*H116,2)</f>
        <v>0</v>
      </c>
      <c r="BL116" s="21" t="s">
        <v>251</v>
      </c>
      <c r="BM116" s="21" t="s">
        <v>860</v>
      </c>
    </row>
    <row r="117" spans="2:63" s="10" customFormat="1" ht="22.3" customHeight="1">
      <c r="B117" s="202"/>
      <c r="C117" s="203"/>
      <c r="D117" s="204" t="s">
        <v>70</v>
      </c>
      <c r="E117" s="216" t="s">
        <v>861</v>
      </c>
      <c r="F117" s="216" t="s">
        <v>862</v>
      </c>
      <c r="G117" s="203"/>
      <c r="H117" s="203"/>
      <c r="I117" s="206"/>
      <c r="J117" s="217">
        <f>BK117</f>
        <v>0</v>
      </c>
      <c r="K117" s="203"/>
      <c r="L117" s="208"/>
      <c r="M117" s="209"/>
      <c r="N117" s="210"/>
      <c r="O117" s="210"/>
      <c r="P117" s="211">
        <f>SUM(P118:P207)</f>
        <v>0</v>
      </c>
      <c r="Q117" s="210"/>
      <c r="R117" s="211">
        <f>SUM(R118:R207)</f>
        <v>0</v>
      </c>
      <c r="S117" s="210"/>
      <c r="T117" s="212">
        <f>SUM(T118:T207)</f>
        <v>0</v>
      </c>
      <c r="AR117" s="213" t="s">
        <v>81</v>
      </c>
      <c r="AT117" s="214" t="s">
        <v>70</v>
      </c>
      <c r="AU117" s="214" t="s">
        <v>81</v>
      </c>
      <c r="AY117" s="213" t="s">
        <v>123</v>
      </c>
      <c r="BK117" s="215">
        <f>SUM(BK118:BK207)</f>
        <v>0</v>
      </c>
    </row>
    <row r="118" spans="2:65" s="1" customFormat="1" ht="16.5" customHeight="1">
      <c r="B118" s="43"/>
      <c r="C118" s="246" t="s">
        <v>348</v>
      </c>
      <c r="D118" s="246" t="s">
        <v>267</v>
      </c>
      <c r="E118" s="247" t="s">
        <v>79</v>
      </c>
      <c r="F118" s="248" t="s">
        <v>863</v>
      </c>
      <c r="G118" s="249" t="s">
        <v>763</v>
      </c>
      <c r="H118" s="250">
        <v>12</v>
      </c>
      <c r="I118" s="251"/>
      <c r="J118" s="252">
        <f>ROUND(I118*H118,2)</f>
        <v>0</v>
      </c>
      <c r="K118" s="248" t="s">
        <v>21</v>
      </c>
      <c r="L118" s="253"/>
      <c r="M118" s="254" t="s">
        <v>21</v>
      </c>
      <c r="N118" s="255" t="s">
        <v>42</v>
      </c>
      <c r="O118" s="4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21" t="s">
        <v>340</v>
      </c>
      <c r="AT118" s="21" t="s">
        <v>267</v>
      </c>
      <c r="AU118" s="21" t="s">
        <v>133</v>
      </c>
      <c r="AY118" s="21" t="s">
        <v>123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79</v>
      </c>
      <c r="BK118" s="229">
        <f>ROUND(I118*H118,2)</f>
        <v>0</v>
      </c>
      <c r="BL118" s="21" t="s">
        <v>251</v>
      </c>
      <c r="BM118" s="21" t="s">
        <v>864</v>
      </c>
    </row>
    <row r="119" spans="2:65" s="1" customFormat="1" ht="16.5" customHeight="1">
      <c r="B119" s="43"/>
      <c r="C119" s="246" t="s">
        <v>352</v>
      </c>
      <c r="D119" s="246" t="s">
        <v>267</v>
      </c>
      <c r="E119" s="247" t="s">
        <v>81</v>
      </c>
      <c r="F119" s="248" t="s">
        <v>865</v>
      </c>
      <c r="G119" s="249" t="s">
        <v>763</v>
      </c>
      <c r="H119" s="250">
        <v>3</v>
      </c>
      <c r="I119" s="251"/>
      <c r="J119" s="252">
        <f>ROUND(I119*H119,2)</f>
        <v>0</v>
      </c>
      <c r="K119" s="248" t="s">
        <v>21</v>
      </c>
      <c r="L119" s="253"/>
      <c r="M119" s="254" t="s">
        <v>21</v>
      </c>
      <c r="N119" s="255" t="s">
        <v>42</v>
      </c>
      <c r="O119" s="4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1" t="s">
        <v>340</v>
      </c>
      <c r="AT119" s="21" t="s">
        <v>267</v>
      </c>
      <c r="AU119" s="21" t="s">
        <v>133</v>
      </c>
      <c r="AY119" s="21" t="s">
        <v>123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79</v>
      </c>
      <c r="BK119" s="229">
        <f>ROUND(I119*H119,2)</f>
        <v>0</v>
      </c>
      <c r="BL119" s="21" t="s">
        <v>251</v>
      </c>
      <c r="BM119" s="21" t="s">
        <v>866</v>
      </c>
    </row>
    <row r="120" spans="2:65" s="1" customFormat="1" ht="16.5" customHeight="1">
      <c r="B120" s="43"/>
      <c r="C120" s="246" t="s">
        <v>357</v>
      </c>
      <c r="D120" s="246" t="s">
        <v>267</v>
      </c>
      <c r="E120" s="247" t="s">
        <v>133</v>
      </c>
      <c r="F120" s="248" t="s">
        <v>867</v>
      </c>
      <c r="G120" s="249" t="s">
        <v>763</v>
      </c>
      <c r="H120" s="250">
        <v>11</v>
      </c>
      <c r="I120" s="251"/>
      <c r="J120" s="252">
        <f>ROUND(I120*H120,2)</f>
        <v>0</v>
      </c>
      <c r="K120" s="248" t="s">
        <v>21</v>
      </c>
      <c r="L120" s="253"/>
      <c r="M120" s="254" t="s">
        <v>21</v>
      </c>
      <c r="N120" s="255" t="s">
        <v>42</v>
      </c>
      <c r="O120" s="4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1" t="s">
        <v>340</v>
      </c>
      <c r="AT120" s="21" t="s">
        <v>267</v>
      </c>
      <c r="AU120" s="21" t="s">
        <v>133</v>
      </c>
      <c r="AY120" s="21" t="s">
        <v>123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1" t="s">
        <v>79</v>
      </c>
      <c r="BK120" s="229">
        <f>ROUND(I120*H120,2)</f>
        <v>0</v>
      </c>
      <c r="BL120" s="21" t="s">
        <v>251</v>
      </c>
      <c r="BM120" s="21" t="s">
        <v>868</v>
      </c>
    </row>
    <row r="121" spans="2:65" s="1" customFormat="1" ht="16.5" customHeight="1">
      <c r="B121" s="43"/>
      <c r="C121" s="246" t="s">
        <v>369</v>
      </c>
      <c r="D121" s="246" t="s">
        <v>267</v>
      </c>
      <c r="E121" s="247" t="s">
        <v>122</v>
      </c>
      <c r="F121" s="248" t="s">
        <v>869</v>
      </c>
      <c r="G121" s="249" t="s">
        <v>763</v>
      </c>
      <c r="H121" s="250">
        <v>6</v>
      </c>
      <c r="I121" s="251"/>
      <c r="J121" s="252">
        <f>ROUND(I121*H121,2)</f>
        <v>0</v>
      </c>
      <c r="K121" s="248" t="s">
        <v>21</v>
      </c>
      <c r="L121" s="253"/>
      <c r="M121" s="254" t="s">
        <v>21</v>
      </c>
      <c r="N121" s="255" t="s">
        <v>42</v>
      </c>
      <c r="O121" s="4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1" t="s">
        <v>340</v>
      </c>
      <c r="AT121" s="21" t="s">
        <v>267</v>
      </c>
      <c r="AU121" s="21" t="s">
        <v>133</v>
      </c>
      <c r="AY121" s="21" t="s">
        <v>123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79</v>
      </c>
      <c r="BK121" s="229">
        <f>ROUND(I121*H121,2)</f>
        <v>0</v>
      </c>
      <c r="BL121" s="21" t="s">
        <v>251</v>
      </c>
      <c r="BM121" s="21" t="s">
        <v>870</v>
      </c>
    </row>
    <row r="122" spans="2:65" s="1" customFormat="1" ht="16.5" customHeight="1">
      <c r="B122" s="43"/>
      <c r="C122" s="246" t="s">
        <v>373</v>
      </c>
      <c r="D122" s="246" t="s">
        <v>267</v>
      </c>
      <c r="E122" s="247" t="s">
        <v>140</v>
      </c>
      <c r="F122" s="248" t="s">
        <v>871</v>
      </c>
      <c r="G122" s="249" t="s">
        <v>763</v>
      </c>
      <c r="H122" s="250">
        <v>5</v>
      </c>
      <c r="I122" s="251"/>
      <c r="J122" s="252">
        <f>ROUND(I122*H122,2)</f>
        <v>0</v>
      </c>
      <c r="K122" s="248" t="s">
        <v>21</v>
      </c>
      <c r="L122" s="253"/>
      <c r="M122" s="254" t="s">
        <v>21</v>
      </c>
      <c r="N122" s="255" t="s">
        <v>42</v>
      </c>
      <c r="O122" s="4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21" t="s">
        <v>340</v>
      </c>
      <c r="AT122" s="21" t="s">
        <v>267</v>
      </c>
      <c r="AU122" s="21" t="s">
        <v>133</v>
      </c>
      <c r="AY122" s="21" t="s">
        <v>123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79</v>
      </c>
      <c r="BK122" s="229">
        <f>ROUND(I122*H122,2)</f>
        <v>0</v>
      </c>
      <c r="BL122" s="21" t="s">
        <v>251</v>
      </c>
      <c r="BM122" s="21" t="s">
        <v>872</v>
      </c>
    </row>
    <row r="123" spans="2:65" s="1" customFormat="1" ht="16.5" customHeight="1">
      <c r="B123" s="43"/>
      <c r="C123" s="246" t="s">
        <v>378</v>
      </c>
      <c r="D123" s="246" t="s">
        <v>267</v>
      </c>
      <c r="E123" s="247" t="s">
        <v>144</v>
      </c>
      <c r="F123" s="248" t="s">
        <v>873</v>
      </c>
      <c r="G123" s="249" t="s">
        <v>763</v>
      </c>
      <c r="H123" s="250">
        <v>6</v>
      </c>
      <c r="I123" s="251"/>
      <c r="J123" s="252">
        <f>ROUND(I123*H123,2)</f>
        <v>0</v>
      </c>
      <c r="K123" s="248" t="s">
        <v>21</v>
      </c>
      <c r="L123" s="253"/>
      <c r="M123" s="254" t="s">
        <v>21</v>
      </c>
      <c r="N123" s="255" t="s">
        <v>42</v>
      </c>
      <c r="O123" s="4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1" t="s">
        <v>340</v>
      </c>
      <c r="AT123" s="21" t="s">
        <v>267</v>
      </c>
      <c r="AU123" s="21" t="s">
        <v>133</v>
      </c>
      <c r="AY123" s="21" t="s">
        <v>123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79</v>
      </c>
      <c r="BK123" s="229">
        <f>ROUND(I123*H123,2)</f>
        <v>0</v>
      </c>
      <c r="BL123" s="21" t="s">
        <v>251</v>
      </c>
      <c r="BM123" s="21" t="s">
        <v>874</v>
      </c>
    </row>
    <row r="124" spans="2:65" s="1" customFormat="1" ht="16.5" customHeight="1">
      <c r="B124" s="43"/>
      <c r="C124" s="246" t="s">
        <v>85</v>
      </c>
      <c r="D124" s="246" t="s">
        <v>267</v>
      </c>
      <c r="E124" s="247" t="s">
        <v>148</v>
      </c>
      <c r="F124" s="248" t="s">
        <v>875</v>
      </c>
      <c r="G124" s="249" t="s">
        <v>763</v>
      </c>
      <c r="H124" s="250">
        <v>1</v>
      </c>
      <c r="I124" s="251"/>
      <c r="J124" s="252">
        <f>ROUND(I124*H124,2)</f>
        <v>0</v>
      </c>
      <c r="K124" s="248" t="s">
        <v>21</v>
      </c>
      <c r="L124" s="253"/>
      <c r="M124" s="254" t="s">
        <v>21</v>
      </c>
      <c r="N124" s="255" t="s">
        <v>42</v>
      </c>
      <c r="O124" s="4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1" t="s">
        <v>340</v>
      </c>
      <c r="AT124" s="21" t="s">
        <v>267</v>
      </c>
      <c r="AU124" s="21" t="s">
        <v>133</v>
      </c>
      <c r="AY124" s="21" t="s">
        <v>123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1" t="s">
        <v>79</v>
      </c>
      <c r="BK124" s="229">
        <f>ROUND(I124*H124,2)</f>
        <v>0</v>
      </c>
      <c r="BL124" s="21" t="s">
        <v>251</v>
      </c>
      <c r="BM124" s="21" t="s">
        <v>876</v>
      </c>
    </row>
    <row r="125" spans="2:65" s="1" customFormat="1" ht="16.5" customHeight="1">
      <c r="B125" s="43"/>
      <c r="C125" s="246" t="s">
        <v>387</v>
      </c>
      <c r="D125" s="246" t="s">
        <v>267</v>
      </c>
      <c r="E125" s="247" t="s">
        <v>152</v>
      </c>
      <c r="F125" s="248" t="s">
        <v>877</v>
      </c>
      <c r="G125" s="249" t="s">
        <v>763</v>
      </c>
      <c r="H125" s="250">
        <v>4</v>
      </c>
      <c r="I125" s="251"/>
      <c r="J125" s="252">
        <f>ROUND(I125*H125,2)</f>
        <v>0</v>
      </c>
      <c r="K125" s="248" t="s">
        <v>21</v>
      </c>
      <c r="L125" s="253"/>
      <c r="M125" s="254" t="s">
        <v>21</v>
      </c>
      <c r="N125" s="255" t="s">
        <v>42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340</v>
      </c>
      <c r="AT125" s="21" t="s">
        <v>267</v>
      </c>
      <c r="AU125" s="21" t="s">
        <v>133</v>
      </c>
      <c r="AY125" s="21" t="s">
        <v>123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79</v>
      </c>
      <c r="BK125" s="229">
        <f>ROUND(I125*H125,2)</f>
        <v>0</v>
      </c>
      <c r="BL125" s="21" t="s">
        <v>251</v>
      </c>
      <c r="BM125" s="21" t="s">
        <v>878</v>
      </c>
    </row>
    <row r="126" spans="2:65" s="1" customFormat="1" ht="16.5" customHeight="1">
      <c r="B126" s="43"/>
      <c r="C126" s="246" t="s">
        <v>391</v>
      </c>
      <c r="D126" s="246" t="s">
        <v>267</v>
      </c>
      <c r="E126" s="247" t="s">
        <v>219</v>
      </c>
      <c r="F126" s="248" t="s">
        <v>879</v>
      </c>
      <c r="G126" s="249" t="s">
        <v>763</v>
      </c>
      <c r="H126" s="250">
        <v>2</v>
      </c>
      <c r="I126" s="251"/>
      <c r="J126" s="252">
        <f>ROUND(I126*H126,2)</f>
        <v>0</v>
      </c>
      <c r="K126" s="248" t="s">
        <v>21</v>
      </c>
      <c r="L126" s="253"/>
      <c r="M126" s="254" t="s">
        <v>21</v>
      </c>
      <c r="N126" s="255" t="s">
        <v>42</v>
      </c>
      <c r="O126" s="4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1" t="s">
        <v>340</v>
      </c>
      <c r="AT126" s="21" t="s">
        <v>267</v>
      </c>
      <c r="AU126" s="21" t="s">
        <v>133</v>
      </c>
      <c r="AY126" s="21" t="s">
        <v>123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1" t="s">
        <v>79</v>
      </c>
      <c r="BK126" s="229">
        <f>ROUND(I126*H126,2)</f>
        <v>0</v>
      </c>
      <c r="BL126" s="21" t="s">
        <v>251</v>
      </c>
      <c r="BM126" s="21" t="s">
        <v>880</v>
      </c>
    </row>
    <row r="127" spans="2:65" s="1" customFormat="1" ht="16.5" customHeight="1">
      <c r="B127" s="43"/>
      <c r="C127" s="246" t="s">
        <v>395</v>
      </c>
      <c r="D127" s="246" t="s">
        <v>267</v>
      </c>
      <c r="E127" s="247" t="s">
        <v>82</v>
      </c>
      <c r="F127" s="248" t="s">
        <v>881</v>
      </c>
      <c r="G127" s="249" t="s">
        <v>763</v>
      </c>
      <c r="H127" s="250">
        <v>15</v>
      </c>
      <c r="I127" s="251"/>
      <c r="J127" s="252">
        <f>ROUND(I127*H127,2)</f>
        <v>0</v>
      </c>
      <c r="K127" s="248" t="s">
        <v>21</v>
      </c>
      <c r="L127" s="253"/>
      <c r="M127" s="254" t="s">
        <v>21</v>
      </c>
      <c r="N127" s="255" t="s">
        <v>42</v>
      </c>
      <c r="O127" s="4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1" t="s">
        <v>340</v>
      </c>
      <c r="AT127" s="21" t="s">
        <v>267</v>
      </c>
      <c r="AU127" s="21" t="s">
        <v>133</v>
      </c>
      <c r="AY127" s="21" t="s">
        <v>123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79</v>
      </c>
      <c r="BK127" s="229">
        <f>ROUND(I127*H127,2)</f>
        <v>0</v>
      </c>
      <c r="BL127" s="21" t="s">
        <v>251</v>
      </c>
      <c r="BM127" s="21" t="s">
        <v>882</v>
      </c>
    </row>
    <row r="128" spans="2:65" s="1" customFormat="1" ht="16.5" customHeight="1">
      <c r="B128" s="43"/>
      <c r="C128" s="246" t="s">
        <v>399</v>
      </c>
      <c r="D128" s="246" t="s">
        <v>267</v>
      </c>
      <c r="E128" s="247" t="s">
        <v>230</v>
      </c>
      <c r="F128" s="248" t="s">
        <v>883</v>
      </c>
      <c r="G128" s="249" t="s">
        <v>763</v>
      </c>
      <c r="H128" s="250">
        <v>5</v>
      </c>
      <c r="I128" s="251"/>
      <c r="J128" s="252">
        <f>ROUND(I128*H128,2)</f>
        <v>0</v>
      </c>
      <c r="K128" s="248" t="s">
        <v>21</v>
      </c>
      <c r="L128" s="253"/>
      <c r="M128" s="254" t="s">
        <v>21</v>
      </c>
      <c r="N128" s="255" t="s">
        <v>42</v>
      </c>
      <c r="O128" s="4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1" t="s">
        <v>340</v>
      </c>
      <c r="AT128" s="21" t="s">
        <v>267</v>
      </c>
      <c r="AU128" s="21" t="s">
        <v>133</v>
      </c>
      <c r="AY128" s="21" t="s">
        <v>123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1" t="s">
        <v>79</v>
      </c>
      <c r="BK128" s="229">
        <f>ROUND(I128*H128,2)</f>
        <v>0</v>
      </c>
      <c r="BL128" s="21" t="s">
        <v>251</v>
      </c>
      <c r="BM128" s="21" t="s">
        <v>884</v>
      </c>
    </row>
    <row r="129" spans="2:65" s="1" customFormat="1" ht="16.5" customHeight="1">
      <c r="B129" s="43"/>
      <c r="C129" s="246" t="s">
        <v>403</v>
      </c>
      <c r="D129" s="246" t="s">
        <v>267</v>
      </c>
      <c r="E129" s="247" t="s">
        <v>235</v>
      </c>
      <c r="F129" s="248" t="s">
        <v>885</v>
      </c>
      <c r="G129" s="249" t="s">
        <v>763</v>
      </c>
      <c r="H129" s="250">
        <v>20</v>
      </c>
      <c r="I129" s="251"/>
      <c r="J129" s="252">
        <f>ROUND(I129*H129,2)</f>
        <v>0</v>
      </c>
      <c r="K129" s="248" t="s">
        <v>21</v>
      </c>
      <c r="L129" s="253"/>
      <c r="M129" s="254" t="s">
        <v>21</v>
      </c>
      <c r="N129" s="255" t="s">
        <v>42</v>
      </c>
      <c r="O129" s="4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1" t="s">
        <v>340</v>
      </c>
      <c r="AT129" s="21" t="s">
        <v>267</v>
      </c>
      <c r="AU129" s="21" t="s">
        <v>133</v>
      </c>
      <c r="AY129" s="21" t="s">
        <v>123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79</v>
      </c>
      <c r="BK129" s="229">
        <f>ROUND(I129*H129,2)</f>
        <v>0</v>
      </c>
      <c r="BL129" s="21" t="s">
        <v>251</v>
      </c>
      <c r="BM129" s="21" t="s">
        <v>886</v>
      </c>
    </row>
    <row r="130" spans="2:65" s="1" customFormat="1" ht="16.5" customHeight="1">
      <c r="B130" s="43"/>
      <c r="C130" s="246" t="s">
        <v>407</v>
      </c>
      <c r="D130" s="246" t="s">
        <v>267</v>
      </c>
      <c r="E130" s="247" t="s">
        <v>240</v>
      </c>
      <c r="F130" s="248" t="s">
        <v>887</v>
      </c>
      <c r="G130" s="249" t="s">
        <v>763</v>
      </c>
      <c r="H130" s="250">
        <v>3</v>
      </c>
      <c r="I130" s="251"/>
      <c r="J130" s="252">
        <f>ROUND(I130*H130,2)</f>
        <v>0</v>
      </c>
      <c r="K130" s="248" t="s">
        <v>21</v>
      </c>
      <c r="L130" s="253"/>
      <c r="M130" s="254" t="s">
        <v>21</v>
      </c>
      <c r="N130" s="255" t="s">
        <v>42</v>
      </c>
      <c r="O130" s="4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1" t="s">
        <v>340</v>
      </c>
      <c r="AT130" s="21" t="s">
        <v>267</v>
      </c>
      <c r="AU130" s="21" t="s">
        <v>133</v>
      </c>
      <c r="AY130" s="21" t="s">
        <v>123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1" t="s">
        <v>79</v>
      </c>
      <c r="BK130" s="229">
        <f>ROUND(I130*H130,2)</f>
        <v>0</v>
      </c>
      <c r="BL130" s="21" t="s">
        <v>251</v>
      </c>
      <c r="BM130" s="21" t="s">
        <v>888</v>
      </c>
    </row>
    <row r="131" spans="2:65" s="1" customFormat="1" ht="16.5" customHeight="1">
      <c r="B131" s="43"/>
      <c r="C131" s="246" t="s">
        <v>411</v>
      </c>
      <c r="D131" s="246" t="s">
        <v>267</v>
      </c>
      <c r="E131" s="247" t="s">
        <v>243</v>
      </c>
      <c r="F131" s="248" t="s">
        <v>889</v>
      </c>
      <c r="G131" s="249" t="s">
        <v>763</v>
      </c>
      <c r="H131" s="250">
        <v>11</v>
      </c>
      <c r="I131" s="251"/>
      <c r="J131" s="252">
        <f>ROUND(I131*H131,2)</f>
        <v>0</v>
      </c>
      <c r="K131" s="248" t="s">
        <v>21</v>
      </c>
      <c r="L131" s="253"/>
      <c r="M131" s="254" t="s">
        <v>21</v>
      </c>
      <c r="N131" s="255" t="s">
        <v>42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340</v>
      </c>
      <c r="AT131" s="21" t="s">
        <v>267</v>
      </c>
      <c r="AU131" s="21" t="s">
        <v>133</v>
      </c>
      <c r="AY131" s="21" t="s">
        <v>123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79</v>
      </c>
      <c r="BK131" s="229">
        <f>ROUND(I131*H131,2)</f>
        <v>0</v>
      </c>
      <c r="BL131" s="21" t="s">
        <v>251</v>
      </c>
      <c r="BM131" s="21" t="s">
        <v>890</v>
      </c>
    </row>
    <row r="132" spans="2:65" s="1" customFormat="1" ht="16.5" customHeight="1">
      <c r="B132" s="43"/>
      <c r="C132" s="246" t="s">
        <v>415</v>
      </c>
      <c r="D132" s="246" t="s">
        <v>267</v>
      </c>
      <c r="E132" s="247" t="s">
        <v>10</v>
      </c>
      <c r="F132" s="248" t="s">
        <v>891</v>
      </c>
      <c r="G132" s="249" t="s">
        <v>763</v>
      </c>
      <c r="H132" s="250">
        <v>3</v>
      </c>
      <c r="I132" s="251"/>
      <c r="J132" s="252">
        <f>ROUND(I132*H132,2)</f>
        <v>0</v>
      </c>
      <c r="K132" s="248" t="s">
        <v>21</v>
      </c>
      <c r="L132" s="253"/>
      <c r="M132" s="254" t="s">
        <v>21</v>
      </c>
      <c r="N132" s="255" t="s">
        <v>42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1" t="s">
        <v>340</v>
      </c>
      <c r="AT132" s="21" t="s">
        <v>267</v>
      </c>
      <c r="AU132" s="21" t="s">
        <v>133</v>
      </c>
      <c r="AY132" s="21" t="s">
        <v>123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79</v>
      </c>
      <c r="BK132" s="229">
        <f>ROUND(I132*H132,2)</f>
        <v>0</v>
      </c>
      <c r="BL132" s="21" t="s">
        <v>251</v>
      </c>
      <c r="BM132" s="21" t="s">
        <v>892</v>
      </c>
    </row>
    <row r="133" spans="2:65" s="1" customFormat="1" ht="16.5" customHeight="1">
      <c r="B133" s="43"/>
      <c r="C133" s="246" t="s">
        <v>419</v>
      </c>
      <c r="D133" s="246" t="s">
        <v>267</v>
      </c>
      <c r="E133" s="247" t="s">
        <v>251</v>
      </c>
      <c r="F133" s="248" t="s">
        <v>893</v>
      </c>
      <c r="G133" s="249" t="s">
        <v>763</v>
      </c>
      <c r="H133" s="250">
        <v>11</v>
      </c>
      <c r="I133" s="251"/>
      <c r="J133" s="252">
        <f>ROUND(I133*H133,2)</f>
        <v>0</v>
      </c>
      <c r="K133" s="248" t="s">
        <v>21</v>
      </c>
      <c r="L133" s="253"/>
      <c r="M133" s="254" t="s">
        <v>21</v>
      </c>
      <c r="N133" s="255" t="s">
        <v>42</v>
      </c>
      <c r="O133" s="4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1" t="s">
        <v>340</v>
      </c>
      <c r="AT133" s="21" t="s">
        <v>267</v>
      </c>
      <c r="AU133" s="21" t="s">
        <v>133</v>
      </c>
      <c r="AY133" s="21" t="s">
        <v>123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79</v>
      </c>
      <c r="BK133" s="229">
        <f>ROUND(I133*H133,2)</f>
        <v>0</v>
      </c>
      <c r="BL133" s="21" t="s">
        <v>251</v>
      </c>
      <c r="BM133" s="21" t="s">
        <v>894</v>
      </c>
    </row>
    <row r="134" spans="2:65" s="1" customFormat="1" ht="16.5" customHeight="1">
      <c r="B134" s="43"/>
      <c r="C134" s="246" t="s">
        <v>88</v>
      </c>
      <c r="D134" s="246" t="s">
        <v>267</v>
      </c>
      <c r="E134" s="247" t="s">
        <v>255</v>
      </c>
      <c r="F134" s="248" t="s">
        <v>895</v>
      </c>
      <c r="G134" s="249" t="s">
        <v>763</v>
      </c>
      <c r="H134" s="250">
        <v>6</v>
      </c>
      <c r="I134" s="251"/>
      <c r="J134" s="252">
        <f>ROUND(I134*H134,2)</f>
        <v>0</v>
      </c>
      <c r="K134" s="248" t="s">
        <v>21</v>
      </c>
      <c r="L134" s="253"/>
      <c r="M134" s="254" t="s">
        <v>21</v>
      </c>
      <c r="N134" s="255" t="s">
        <v>42</v>
      </c>
      <c r="O134" s="4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1" t="s">
        <v>340</v>
      </c>
      <c r="AT134" s="21" t="s">
        <v>267</v>
      </c>
      <c r="AU134" s="21" t="s">
        <v>133</v>
      </c>
      <c r="AY134" s="21" t="s">
        <v>123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79</v>
      </c>
      <c r="BK134" s="229">
        <f>ROUND(I134*H134,2)</f>
        <v>0</v>
      </c>
      <c r="BL134" s="21" t="s">
        <v>251</v>
      </c>
      <c r="BM134" s="21" t="s">
        <v>896</v>
      </c>
    </row>
    <row r="135" spans="2:65" s="1" customFormat="1" ht="16.5" customHeight="1">
      <c r="B135" s="43"/>
      <c r="C135" s="246" t="s">
        <v>427</v>
      </c>
      <c r="D135" s="246" t="s">
        <v>267</v>
      </c>
      <c r="E135" s="247" t="s">
        <v>261</v>
      </c>
      <c r="F135" s="248" t="s">
        <v>897</v>
      </c>
      <c r="G135" s="249" t="s">
        <v>216</v>
      </c>
      <c r="H135" s="250">
        <v>698</v>
      </c>
      <c r="I135" s="251"/>
      <c r="J135" s="252">
        <f>ROUND(I135*H135,2)</f>
        <v>0</v>
      </c>
      <c r="K135" s="248" t="s">
        <v>21</v>
      </c>
      <c r="L135" s="253"/>
      <c r="M135" s="254" t="s">
        <v>21</v>
      </c>
      <c r="N135" s="255" t="s">
        <v>42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340</v>
      </c>
      <c r="AT135" s="21" t="s">
        <v>267</v>
      </c>
      <c r="AU135" s="21" t="s">
        <v>133</v>
      </c>
      <c r="AY135" s="21" t="s">
        <v>123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79</v>
      </c>
      <c r="BK135" s="229">
        <f>ROUND(I135*H135,2)</f>
        <v>0</v>
      </c>
      <c r="BL135" s="21" t="s">
        <v>251</v>
      </c>
      <c r="BM135" s="21" t="s">
        <v>898</v>
      </c>
    </row>
    <row r="136" spans="2:65" s="1" customFormat="1" ht="16.5" customHeight="1">
      <c r="B136" s="43"/>
      <c r="C136" s="246" t="s">
        <v>431</v>
      </c>
      <c r="D136" s="246" t="s">
        <v>267</v>
      </c>
      <c r="E136" s="247" t="s">
        <v>266</v>
      </c>
      <c r="F136" s="248" t="s">
        <v>899</v>
      </c>
      <c r="G136" s="249" t="s">
        <v>216</v>
      </c>
      <c r="H136" s="250">
        <v>228</v>
      </c>
      <c r="I136" s="251"/>
      <c r="J136" s="252">
        <f>ROUND(I136*H136,2)</f>
        <v>0</v>
      </c>
      <c r="K136" s="248" t="s">
        <v>21</v>
      </c>
      <c r="L136" s="253"/>
      <c r="M136" s="254" t="s">
        <v>21</v>
      </c>
      <c r="N136" s="255" t="s">
        <v>42</v>
      </c>
      <c r="O136" s="4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1" t="s">
        <v>340</v>
      </c>
      <c r="AT136" s="21" t="s">
        <v>267</v>
      </c>
      <c r="AU136" s="21" t="s">
        <v>133</v>
      </c>
      <c r="AY136" s="21" t="s">
        <v>123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79</v>
      </c>
      <c r="BK136" s="229">
        <f>ROUND(I136*H136,2)</f>
        <v>0</v>
      </c>
      <c r="BL136" s="21" t="s">
        <v>251</v>
      </c>
      <c r="BM136" s="21" t="s">
        <v>900</v>
      </c>
    </row>
    <row r="137" spans="2:65" s="1" customFormat="1" ht="16.5" customHeight="1">
      <c r="B137" s="43"/>
      <c r="C137" s="246" t="s">
        <v>436</v>
      </c>
      <c r="D137" s="246" t="s">
        <v>267</v>
      </c>
      <c r="E137" s="247" t="s">
        <v>272</v>
      </c>
      <c r="F137" s="248" t="s">
        <v>901</v>
      </c>
      <c r="G137" s="249" t="s">
        <v>216</v>
      </c>
      <c r="H137" s="250">
        <v>180</v>
      </c>
      <c r="I137" s="251"/>
      <c r="J137" s="252">
        <f>ROUND(I137*H137,2)</f>
        <v>0</v>
      </c>
      <c r="K137" s="248" t="s">
        <v>21</v>
      </c>
      <c r="L137" s="253"/>
      <c r="M137" s="254" t="s">
        <v>21</v>
      </c>
      <c r="N137" s="255" t="s">
        <v>42</v>
      </c>
      <c r="O137" s="44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1" t="s">
        <v>340</v>
      </c>
      <c r="AT137" s="21" t="s">
        <v>267</v>
      </c>
      <c r="AU137" s="21" t="s">
        <v>133</v>
      </c>
      <c r="AY137" s="21" t="s">
        <v>123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79</v>
      </c>
      <c r="BK137" s="229">
        <f>ROUND(I137*H137,2)</f>
        <v>0</v>
      </c>
      <c r="BL137" s="21" t="s">
        <v>251</v>
      </c>
      <c r="BM137" s="21" t="s">
        <v>902</v>
      </c>
    </row>
    <row r="138" spans="2:65" s="1" customFormat="1" ht="16.5" customHeight="1">
      <c r="B138" s="43"/>
      <c r="C138" s="246" t="s">
        <v>440</v>
      </c>
      <c r="D138" s="246" t="s">
        <v>267</v>
      </c>
      <c r="E138" s="247" t="s">
        <v>9</v>
      </c>
      <c r="F138" s="248" t="s">
        <v>903</v>
      </c>
      <c r="G138" s="249" t="s">
        <v>216</v>
      </c>
      <c r="H138" s="250">
        <v>53</v>
      </c>
      <c r="I138" s="251"/>
      <c r="J138" s="252">
        <f>ROUND(I138*H138,2)</f>
        <v>0</v>
      </c>
      <c r="K138" s="248" t="s">
        <v>21</v>
      </c>
      <c r="L138" s="253"/>
      <c r="M138" s="254" t="s">
        <v>21</v>
      </c>
      <c r="N138" s="255" t="s">
        <v>42</v>
      </c>
      <c r="O138" s="4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1" t="s">
        <v>340</v>
      </c>
      <c r="AT138" s="21" t="s">
        <v>267</v>
      </c>
      <c r="AU138" s="21" t="s">
        <v>133</v>
      </c>
      <c r="AY138" s="21" t="s">
        <v>123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1" t="s">
        <v>79</v>
      </c>
      <c r="BK138" s="229">
        <f>ROUND(I138*H138,2)</f>
        <v>0</v>
      </c>
      <c r="BL138" s="21" t="s">
        <v>251</v>
      </c>
      <c r="BM138" s="21" t="s">
        <v>904</v>
      </c>
    </row>
    <row r="139" spans="2:65" s="1" customFormat="1" ht="16.5" customHeight="1">
      <c r="B139" s="43"/>
      <c r="C139" s="246" t="s">
        <v>445</v>
      </c>
      <c r="D139" s="246" t="s">
        <v>267</v>
      </c>
      <c r="E139" s="247" t="s">
        <v>282</v>
      </c>
      <c r="F139" s="248" t="s">
        <v>905</v>
      </c>
      <c r="G139" s="249" t="s">
        <v>279</v>
      </c>
      <c r="H139" s="250">
        <v>604</v>
      </c>
      <c r="I139" s="251"/>
      <c r="J139" s="252">
        <f>ROUND(I139*H139,2)</f>
        <v>0</v>
      </c>
      <c r="K139" s="248" t="s">
        <v>21</v>
      </c>
      <c r="L139" s="253"/>
      <c r="M139" s="254" t="s">
        <v>21</v>
      </c>
      <c r="N139" s="255" t="s">
        <v>42</v>
      </c>
      <c r="O139" s="4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1" t="s">
        <v>340</v>
      </c>
      <c r="AT139" s="21" t="s">
        <v>267</v>
      </c>
      <c r="AU139" s="21" t="s">
        <v>133</v>
      </c>
      <c r="AY139" s="21" t="s">
        <v>123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1" t="s">
        <v>79</v>
      </c>
      <c r="BK139" s="229">
        <f>ROUND(I139*H139,2)</f>
        <v>0</v>
      </c>
      <c r="BL139" s="21" t="s">
        <v>251</v>
      </c>
      <c r="BM139" s="21" t="s">
        <v>906</v>
      </c>
    </row>
    <row r="140" spans="2:65" s="1" customFormat="1" ht="16.5" customHeight="1">
      <c r="B140" s="43"/>
      <c r="C140" s="246" t="s">
        <v>450</v>
      </c>
      <c r="D140" s="246" t="s">
        <v>267</v>
      </c>
      <c r="E140" s="247" t="s">
        <v>287</v>
      </c>
      <c r="F140" s="248" t="s">
        <v>907</v>
      </c>
      <c r="G140" s="249" t="s">
        <v>763</v>
      </c>
      <c r="H140" s="250">
        <v>56</v>
      </c>
      <c r="I140" s="251"/>
      <c r="J140" s="252">
        <f>ROUND(I140*H140,2)</f>
        <v>0</v>
      </c>
      <c r="K140" s="248" t="s">
        <v>21</v>
      </c>
      <c r="L140" s="253"/>
      <c r="M140" s="254" t="s">
        <v>21</v>
      </c>
      <c r="N140" s="255" t="s">
        <v>42</v>
      </c>
      <c r="O140" s="44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1" t="s">
        <v>340</v>
      </c>
      <c r="AT140" s="21" t="s">
        <v>267</v>
      </c>
      <c r="AU140" s="21" t="s">
        <v>133</v>
      </c>
      <c r="AY140" s="21" t="s">
        <v>123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79</v>
      </c>
      <c r="BK140" s="229">
        <f>ROUND(I140*H140,2)</f>
        <v>0</v>
      </c>
      <c r="BL140" s="21" t="s">
        <v>251</v>
      </c>
      <c r="BM140" s="21" t="s">
        <v>908</v>
      </c>
    </row>
    <row r="141" spans="2:65" s="1" customFormat="1" ht="16.5" customHeight="1">
      <c r="B141" s="43"/>
      <c r="C141" s="246" t="s">
        <v>454</v>
      </c>
      <c r="D141" s="246" t="s">
        <v>267</v>
      </c>
      <c r="E141" s="247" t="s">
        <v>291</v>
      </c>
      <c r="F141" s="248" t="s">
        <v>909</v>
      </c>
      <c r="G141" s="249" t="s">
        <v>216</v>
      </c>
      <c r="H141" s="250">
        <v>132</v>
      </c>
      <c r="I141" s="251"/>
      <c r="J141" s="252">
        <f>ROUND(I141*H141,2)</f>
        <v>0</v>
      </c>
      <c r="K141" s="248" t="s">
        <v>21</v>
      </c>
      <c r="L141" s="253"/>
      <c r="M141" s="254" t="s">
        <v>21</v>
      </c>
      <c r="N141" s="255" t="s">
        <v>42</v>
      </c>
      <c r="O141" s="44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1" t="s">
        <v>340</v>
      </c>
      <c r="AT141" s="21" t="s">
        <v>267</v>
      </c>
      <c r="AU141" s="21" t="s">
        <v>133</v>
      </c>
      <c r="AY141" s="21" t="s">
        <v>123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79</v>
      </c>
      <c r="BK141" s="229">
        <f>ROUND(I141*H141,2)</f>
        <v>0</v>
      </c>
      <c r="BL141" s="21" t="s">
        <v>251</v>
      </c>
      <c r="BM141" s="21" t="s">
        <v>910</v>
      </c>
    </row>
    <row r="142" spans="2:65" s="1" customFormat="1" ht="16.5" customHeight="1">
      <c r="B142" s="43"/>
      <c r="C142" s="246" t="s">
        <v>460</v>
      </c>
      <c r="D142" s="246" t="s">
        <v>267</v>
      </c>
      <c r="E142" s="247" t="s">
        <v>304</v>
      </c>
      <c r="F142" s="248" t="s">
        <v>911</v>
      </c>
      <c r="G142" s="249" t="s">
        <v>763</v>
      </c>
      <c r="H142" s="250">
        <v>419</v>
      </c>
      <c r="I142" s="251"/>
      <c r="J142" s="252">
        <f>ROUND(I142*H142,2)</f>
        <v>0</v>
      </c>
      <c r="K142" s="248" t="s">
        <v>21</v>
      </c>
      <c r="L142" s="253"/>
      <c r="M142" s="254" t="s">
        <v>21</v>
      </c>
      <c r="N142" s="255" t="s">
        <v>42</v>
      </c>
      <c r="O142" s="44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1" t="s">
        <v>340</v>
      </c>
      <c r="AT142" s="21" t="s">
        <v>267</v>
      </c>
      <c r="AU142" s="21" t="s">
        <v>133</v>
      </c>
      <c r="AY142" s="21" t="s">
        <v>123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79</v>
      </c>
      <c r="BK142" s="229">
        <f>ROUND(I142*H142,2)</f>
        <v>0</v>
      </c>
      <c r="BL142" s="21" t="s">
        <v>251</v>
      </c>
      <c r="BM142" s="21" t="s">
        <v>912</v>
      </c>
    </row>
    <row r="143" spans="2:65" s="1" customFormat="1" ht="16.5" customHeight="1">
      <c r="B143" s="43"/>
      <c r="C143" s="246" t="s">
        <v>467</v>
      </c>
      <c r="D143" s="246" t="s">
        <v>267</v>
      </c>
      <c r="E143" s="247" t="s">
        <v>308</v>
      </c>
      <c r="F143" s="248" t="s">
        <v>913</v>
      </c>
      <c r="G143" s="249" t="s">
        <v>763</v>
      </c>
      <c r="H143" s="250">
        <v>2</v>
      </c>
      <c r="I143" s="251"/>
      <c r="J143" s="252">
        <f>ROUND(I143*H143,2)</f>
        <v>0</v>
      </c>
      <c r="K143" s="248" t="s">
        <v>21</v>
      </c>
      <c r="L143" s="253"/>
      <c r="M143" s="254" t="s">
        <v>21</v>
      </c>
      <c r="N143" s="255" t="s">
        <v>42</v>
      </c>
      <c r="O143" s="44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1" t="s">
        <v>340</v>
      </c>
      <c r="AT143" s="21" t="s">
        <v>267</v>
      </c>
      <c r="AU143" s="21" t="s">
        <v>133</v>
      </c>
      <c r="AY143" s="21" t="s">
        <v>123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79</v>
      </c>
      <c r="BK143" s="229">
        <f>ROUND(I143*H143,2)</f>
        <v>0</v>
      </c>
      <c r="BL143" s="21" t="s">
        <v>251</v>
      </c>
      <c r="BM143" s="21" t="s">
        <v>914</v>
      </c>
    </row>
    <row r="144" spans="2:65" s="1" customFormat="1" ht="16.5" customHeight="1">
      <c r="B144" s="43"/>
      <c r="C144" s="246" t="s">
        <v>472</v>
      </c>
      <c r="D144" s="246" t="s">
        <v>267</v>
      </c>
      <c r="E144" s="247" t="s">
        <v>314</v>
      </c>
      <c r="F144" s="248" t="s">
        <v>915</v>
      </c>
      <c r="G144" s="249" t="s">
        <v>763</v>
      </c>
      <c r="H144" s="250">
        <v>14</v>
      </c>
      <c r="I144" s="251"/>
      <c r="J144" s="252">
        <f>ROUND(I144*H144,2)</f>
        <v>0</v>
      </c>
      <c r="K144" s="248" t="s">
        <v>21</v>
      </c>
      <c r="L144" s="253"/>
      <c r="M144" s="254" t="s">
        <v>21</v>
      </c>
      <c r="N144" s="255" t="s">
        <v>42</v>
      </c>
      <c r="O144" s="4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1" t="s">
        <v>340</v>
      </c>
      <c r="AT144" s="21" t="s">
        <v>267</v>
      </c>
      <c r="AU144" s="21" t="s">
        <v>133</v>
      </c>
      <c r="AY144" s="21" t="s">
        <v>123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79</v>
      </c>
      <c r="BK144" s="229">
        <f>ROUND(I144*H144,2)</f>
        <v>0</v>
      </c>
      <c r="BL144" s="21" t="s">
        <v>251</v>
      </c>
      <c r="BM144" s="21" t="s">
        <v>916</v>
      </c>
    </row>
    <row r="145" spans="2:65" s="1" customFormat="1" ht="16.5" customHeight="1">
      <c r="B145" s="43"/>
      <c r="C145" s="246" t="s">
        <v>477</v>
      </c>
      <c r="D145" s="246" t="s">
        <v>267</v>
      </c>
      <c r="E145" s="247" t="s">
        <v>319</v>
      </c>
      <c r="F145" s="248" t="s">
        <v>917</v>
      </c>
      <c r="G145" s="249" t="s">
        <v>763</v>
      </c>
      <c r="H145" s="250">
        <v>6</v>
      </c>
      <c r="I145" s="251"/>
      <c r="J145" s="252">
        <f>ROUND(I145*H145,2)</f>
        <v>0</v>
      </c>
      <c r="K145" s="248" t="s">
        <v>21</v>
      </c>
      <c r="L145" s="253"/>
      <c r="M145" s="254" t="s">
        <v>21</v>
      </c>
      <c r="N145" s="255" t="s">
        <v>42</v>
      </c>
      <c r="O145" s="44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1" t="s">
        <v>340</v>
      </c>
      <c r="AT145" s="21" t="s">
        <v>267</v>
      </c>
      <c r="AU145" s="21" t="s">
        <v>133</v>
      </c>
      <c r="AY145" s="21" t="s">
        <v>123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1" t="s">
        <v>79</v>
      </c>
      <c r="BK145" s="229">
        <f>ROUND(I145*H145,2)</f>
        <v>0</v>
      </c>
      <c r="BL145" s="21" t="s">
        <v>251</v>
      </c>
      <c r="BM145" s="21" t="s">
        <v>918</v>
      </c>
    </row>
    <row r="146" spans="2:65" s="1" customFormat="1" ht="16.5" customHeight="1">
      <c r="B146" s="43"/>
      <c r="C146" s="246" t="s">
        <v>483</v>
      </c>
      <c r="D146" s="246" t="s">
        <v>267</v>
      </c>
      <c r="E146" s="247" t="s">
        <v>324</v>
      </c>
      <c r="F146" s="248" t="s">
        <v>919</v>
      </c>
      <c r="G146" s="249" t="s">
        <v>227</v>
      </c>
      <c r="H146" s="250">
        <v>11.2</v>
      </c>
      <c r="I146" s="251"/>
      <c r="J146" s="252">
        <f>ROUND(I146*H146,2)</f>
        <v>0</v>
      </c>
      <c r="K146" s="248" t="s">
        <v>21</v>
      </c>
      <c r="L146" s="253"/>
      <c r="M146" s="254" t="s">
        <v>21</v>
      </c>
      <c r="N146" s="255" t="s">
        <v>42</v>
      </c>
      <c r="O146" s="44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1" t="s">
        <v>340</v>
      </c>
      <c r="AT146" s="21" t="s">
        <v>267</v>
      </c>
      <c r="AU146" s="21" t="s">
        <v>133</v>
      </c>
      <c r="AY146" s="21" t="s">
        <v>123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79</v>
      </c>
      <c r="BK146" s="229">
        <f>ROUND(I146*H146,2)</f>
        <v>0</v>
      </c>
      <c r="BL146" s="21" t="s">
        <v>251</v>
      </c>
      <c r="BM146" s="21" t="s">
        <v>920</v>
      </c>
    </row>
    <row r="147" spans="2:65" s="1" customFormat="1" ht="16.5" customHeight="1">
      <c r="B147" s="43"/>
      <c r="C147" s="246" t="s">
        <v>487</v>
      </c>
      <c r="D147" s="246" t="s">
        <v>267</v>
      </c>
      <c r="E147" s="247" t="s">
        <v>329</v>
      </c>
      <c r="F147" s="248" t="s">
        <v>921</v>
      </c>
      <c r="G147" s="249" t="s">
        <v>227</v>
      </c>
      <c r="H147" s="250">
        <v>2.46</v>
      </c>
      <c r="I147" s="251"/>
      <c r="J147" s="252">
        <f>ROUND(I147*H147,2)</f>
        <v>0</v>
      </c>
      <c r="K147" s="248" t="s">
        <v>21</v>
      </c>
      <c r="L147" s="253"/>
      <c r="M147" s="254" t="s">
        <v>21</v>
      </c>
      <c r="N147" s="255" t="s">
        <v>42</v>
      </c>
      <c r="O147" s="44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1" t="s">
        <v>340</v>
      </c>
      <c r="AT147" s="21" t="s">
        <v>267</v>
      </c>
      <c r="AU147" s="21" t="s">
        <v>133</v>
      </c>
      <c r="AY147" s="21" t="s">
        <v>123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79</v>
      </c>
      <c r="BK147" s="229">
        <f>ROUND(I147*H147,2)</f>
        <v>0</v>
      </c>
      <c r="BL147" s="21" t="s">
        <v>251</v>
      </c>
      <c r="BM147" s="21" t="s">
        <v>922</v>
      </c>
    </row>
    <row r="148" spans="2:65" s="1" customFormat="1" ht="16.5" customHeight="1">
      <c r="B148" s="43"/>
      <c r="C148" s="246" t="s">
        <v>491</v>
      </c>
      <c r="D148" s="246" t="s">
        <v>267</v>
      </c>
      <c r="E148" s="247" t="s">
        <v>334</v>
      </c>
      <c r="F148" s="248" t="s">
        <v>790</v>
      </c>
      <c r="G148" s="249" t="s">
        <v>227</v>
      </c>
      <c r="H148" s="250">
        <v>5.1</v>
      </c>
      <c r="I148" s="251"/>
      <c r="J148" s="252">
        <f>ROUND(I148*H148,2)</f>
        <v>0</v>
      </c>
      <c r="K148" s="248" t="s">
        <v>21</v>
      </c>
      <c r="L148" s="253"/>
      <c r="M148" s="254" t="s">
        <v>21</v>
      </c>
      <c r="N148" s="255" t="s">
        <v>42</v>
      </c>
      <c r="O148" s="44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1" t="s">
        <v>340</v>
      </c>
      <c r="AT148" s="21" t="s">
        <v>267</v>
      </c>
      <c r="AU148" s="21" t="s">
        <v>133</v>
      </c>
      <c r="AY148" s="21" t="s">
        <v>123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79</v>
      </c>
      <c r="BK148" s="229">
        <f>ROUND(I148*H148,2)</f>
        <v>0</v>
      </c>
      <c r="BL148" s="21" t="s">
        <v>251</v>
      </c>
      <c r="BM148" s="21" t="s">
        <v>923</v>
      </c>
    </row>
    <row r="149" spans="2:65" s="1" customFormat="1" ht="16.5" customHeight="1">
      <c r="B149" s="43"/>
      <c r="C149" s="246" t="s">
        <v>495</v>
      </c>
      <c r="D149" s="246" t="s">
        <v>267</v>
      </c>
      <c r="E149" s="247" t="s">
        <v>340</v>
      </c>
      <c r="F149" s="248" t="s">
        <v>793</v>
      </c>
      <c r="G149" s="249" t="s">
        <v>258</v>
      </c>
      <c r="H149" s="250">
        <v>43.2</v>
      </c>
      <c r="I149" s="251"/>
      <c r="J149" s="252">
        <f>ROUND(I149*H149,2)</f>
        <v>0</v>
      </c>
      <c r="K149" s="248" t="s">
        <v>21</v>
      </c>
      <c r="L149" s="253"/>
      <c r="M149" s="254" t="s">
        <v>21</v>
      </c>
      <c r="N149" s="255" t="s">
        <v>42</v>
      </c>
      <c r="O149" s="44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1" t="s">
        <v>340</v>
      </c>
      <c r="AT149" s="21" t="s">
        <v>267</v>
      </c>
      <c r="AU149" s="21" t="s">
        <v>133</v>
      </c>
      <c r="AY149" s="21" t="s">
        <v>123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79</v>
      </c>
      <c r="BK149" s="229">
        <f>ROUND(I149*H149,2)</f>
        <v>0</v>
      </c>
      <c r="BL149" s="21" t="s">
        <v>251</v>
      </c>
      <c r="BM149" s="21" t="s">
        <v>924</v>
      </c>
    </row>
    <row r="150" spans="2:65" s="1" customFormat="1" ht="16.5" customHeight="1">
      <c r="B150" s="43"/>
      <c r="C150" s="246" t="s">
        <v>499</v>
      </c>
      <c r="D150" s="246" t="s">
        <v>267</v>
      </c>
      <c r="E150" s="247" t="s">
        <v>344</v>
      </c>
      <c r="F150" s="248" t="s">
        <v>925</v>
      </c>
      <c r="G150" s="249" t="s">
        <v>763</v>
      </c>
      <c r="H150" s="250">
        <v>1</v>
      </c>
      <c r="I150" s="251"/>
      <c r="J150" s="252">
        <f>ROUND(I150*H150,2)</f>
        <v>0</v>
      </c>
      <c r="K150" s="248" t="s">
        <v>21</v>
      </c>
      <c r="L150" s="253"/>
      <c r="M150" s="254" t="s">
        <v>21</v>
      </c>
      <c r="N150" s="255" t="s">
        <v>42</v>
      </c>
      <c r="O150" s="44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1" t="s">
        <v>340</v>
      </c>
      <c r="AT150" s="21" t="s">
        <v>267</v>
      </c>
      <c r="AU150" s="21" t="s">
        <v>133</v>
      </c>
      <c r="AY150" s="21" t="s">
        <v>123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79</v>
      </c>
      <c r="BK150" s="229">
        <f>ROUND(I150*H150,2)</f>
        <v>0</v>
      </c>
      <c r="BL150" s="21" t="s">
        <v>251</v>
      </c>
      <c r="BM150" s="21" t="s">
        <v>926</v>
      </c>
    </row>
    <row r="151" spans="2:65" s="1" customFormat="1" ht="16.5" customHeight="1">
      <c r="B151" s="43"/>
      <c r="C151" s="218" t="s">
        <v>503</v>
      </c>
      <c r="D151" s="218" t="s">
        <v>125</v>
      </c>
      <c r="E151" s="219" t="s">
        <v>348</v>
      </c>
      <c r="F151" s="220" t="s">
        <v>927</v>
      </c>
      <c r="G151" s="221" t="s">
        <v>763</v>
      </c>
      <c r="H151" s="222">
        <v>12</v>
      </c>
      <c r="I151" s="223"/>
      <c r="J151" s="224">
        <f>ROUND(I151*H151,2)</f>
        <v>0</v>
      </c>
      <c r="K151" s="220" t="s">
        <v>21</v>
      </c>
      <c r="L151" s="69"/>
      <c r="M151" s="225" t="s">
        <v>21</v>
      </c>
      <c r="N151" s="226" t="s">
        <v>42</v>
      </c>
      <c r="O151" s="44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1" t="s">
        <v>251</v>
      </c>
      <c r="AT151" s="21" t="s">
        <v>125</v>
      </c>
      <c r="AU151" s="21" t="s">
        <v>133</v>
      </c>
      <c r="AY151" s="21" t="s">
        <v>123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1" t="s">
        <v>79</v>
      </c>
      <c r="BK151" s="229">
        <f>ROUND(I151*H151,2)</f>
        <v>0</v>
      </c>
      <c r="BL151" s="21" t="s">
        <v>251</v>
      </c>
      <c r="BM151" s="21" t="s">
        <v>928</v>
      </c>
    </row>
    <row r="152" spans="2:65" s="1" customFormat="1" ht="16.5" customHeight="1">
      <c r="B152" s="43"/>
      <c r="C152" s="218" t="s">
        <v>507</v>
      </c>
      <c r="D152" s="218" t="s">
        <v>125</v>
      </c>
      <c r="E152" s="219" t="s">
        <v>352</v>
      </c>
      <c r="F152" s="220" t="s">
        <v>929</v>
      </c>
      <c r="G152" s="221" t="s">
        <v>763</v>
      </c>
      <c r="H152" s="222">
        <v>12</v>
      </c>
      <c r="I152" s="223"/>
      <c r="J152" s="224">
        <f>ROUND(I152*H152,2)</f>
        <v>0</v>
      </c>
      <c r="K152" s="220" t="s">
        <v>21</v>
      </c>
      <c r="L152" s="69"/>
      <c r="M152" s="225" t="s">
        <v>21</v>
      </c>
      <c r="N152" s="226" t="s">
        <v>42</v>
      </c>
      <c r="O152" s="4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1" t="s">
        <v>251</v>
      </c>
      <c r="AT152" s="21" t="s">
        <v>125</v>
      </c>
      <c r="AU152" s="21" t="s">
        <v>133</v>
      </c>
      <c r="AY152" s="21" t="s">
        <v>123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79</v>
      </c>
      <c r="BK152" s="229">
        <f>ROUND(I152*H152,2)</f>
        <v>0</v>
      </c>
      <c r="BL152" s="21" t="s">
        <v>251</v>
      </c>
      <c r="BM152" s="21" t="s">
        <v>930</v>
      </c>
    </row>
    <row r="153" spans="2:65" s="1" customFormat="1" ht="16.5" customHeight="1">
      <c r="B153" s="43"/>
      <c r="C153" s="218" t="s">
        <v>511</v>
      </c>
      <c r="D153" s="218" t="s">
        <v>125</v>
      </c>
      <c r="E153" s="219" t="s">
        <v>357</v>
      </c>
      <c r="F153" s="220" t="s">
        <v>931</v>
      </c>
      <c r="G153" s="221" t="s">
        <v>763</v>
      </c>
      <c r="H153" s="222">
        <v>2</v>
      </c>
      <c r="I153" s="223"/>
      <c r="J153" s="224">
        <f>ROUND(I153*H153,2)</f>
        <v>0</v>
      </c>
      <c r="K153" s="220" t="s">
        <v>21</v>
      </c>
      <c r="L153" s="69"/>
      <c r="M153" s="225" t="s">
        <v>21</v>
      </c>
      <c r="N153" s="226" t="s">
        <v>42</v>
      </c>
      <c r="O153" s="44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1" t="s">
        <v>251</v>
      </c>
      <c r="AT153" s="21" t="s">
        <v>125</v>
      </c>
      <c r="AU153" s="21" t="s">
        <v>133</v>
      </c>
      <c r="AY153" s="21" t="s">
        <v>123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79</v>
      </c>
      <c r="BK153" s="229">
        <f>ROUND(I153*H153,2)</f>
        <v>0</v>
      </c>
      <c r="BL153" s="21" t="s">
        <v>251</v>
      </c>
      <c r="BM153" s="21" t="s">
        <v>932</v>
      </c>
    </row>
    <row r="154" spans="2:65" s="1" customFormat="1" ht="16.5" customHeight="1">
      <c r="B154" s="43"/>
      <c r="C154" s="218" t="s">
        <v>515</v>
      </c>
      <c r="D154" s="218" t="s">
        <v>125</v>
      </c>
      <c r="E154" s="219" t="s">
        <v>369</v>
      </c>
      <c r="F154" s="220" t="s">
        <v>933</v>
      </c>
      <c r="G154" s="221" t="s">
        <v>763</v>
      </c>
      <c r="H154" s="222">
        <v>72</v>
      </c>
      <c r="I154" s="223"/>
      <c r="J154" s="224">
        <f>ROUND(I154*H154,2)</f>
        <v>0</v>
      </c>
      <c r="K154" s="220" t="s">
        <v>21</v>
      </c>
      <c r="L154" s="69"/>
      <c r="M154" s="225" t="s">
        <v>21</v>
      </c>
      <c r="N154" s="226" t="s">
        <v>42</v>
      </c>
      <c r="O154" s="44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1" t="s">
        <v>251</v>
      </c>
      <c r="AT154" s="21" t="s">
        <v>125</v>
      </c>
      <c r="AU154" s="21" t="s">
        <v>133</v>
      </c>
      <c r="AY154" s="21" t="s">
        <v>123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1" t="s">
        <v>79</v>
      </c>
      <c r="BK154" s="229">
        <f>ROUND(I154*H154,2)</f>
        <v>0</v>
      </c>
      <c r="BL154" s="21" t="s">
        <v>251</v>
      </c>
      <c r="BM154" s="21" t="s">
        <v>934</v>
      </c>
    </row>
    <row r="155" spans="2:65" s="1" customFormat="1" ht="16.5" customHeight="1">
      <c r="B155" s="43"/>
      <c r="C155" s="218" t="s">
        <v>519</v>
      </c>
      <c r="D155" s="218" t="s">
        <v>125</v>
      </c>
      <c r="E155" s="219" t="s">
        <v>373</v>
      </c>
      <c r="F155" s="220" t="s">
        <v>935</v>
      </c>
      <c r="G155" s="221" t="s">
        <v>216</v>
      </c>
      <c r="H155" s="222">
        <v>120</v>
      </c>
      <c r="I155" s="223"/>
      <c r="J155" s="224">
        <f>ROUND(I155*H155,2)</f>
        <v>0</v>
      </c>
      <c r="K155" s="220" t="s">
        <v>21</v>
      </c>
      <c r="L155" s="69"/>
      <c r="M155" s="225" t="s">
        <v>21</v>
      </c>
      <c r="N155" s="226" t="s">
        <v>42</v>
      </c>
      <c r="O155" s="44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1" t="s">
        <v>251</v>
      </c>
      <c r="AT155" s="21" t="s">
        <v>125</v>
      </c>
      <c r="AU155" s="21" t="s">
        <v>133</v>
      </c>
      <c r="AY155" s="21" t="s">
        <v>123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79</v>
      </c>
      <c r="BK155" s="229">
        <f>ROUND(I155*H155,2)</f>
        <v>0</v>
      </c>
      <c r="BL155" s="21" t="s">
        <v>251</v>
      </c>
      <c r="BM155" s="21" t="s">
        <v>936</v>
      </c>
    </row>
    <row r="156" spans="2:65" s="1" customFormat="1" ht="16.5" customHeight="1">
      <c r="B156" s="43"/>
      <c r="C156" s="218" t="s">
        <v>523</v>
      </c>
      <c r="D156" s="218" t="s">
        <v>125</v>
      </c>
      <c r="E156" s="219" t="s">
        <v>378</v>
      </c>
      <c r="F156" s="220" t="s">
        <v>937</v>
      </c>
      <c r="G156" s="221" t="s">
        <v>763</v>
      </c>
      <c r="H156" s="222">
        <v>112</v>
      </c>
      <c r="I156" s="223"/>
      <c r="J156" s="224">
        <f>ROUND(I156*H156,2)</f>
        <v>0</v>
      </c>
      <c r="K156" s="220" t="s">
        <v>21</v>
      </c>
      <c r="L156" s="69"/>
      <c r="M156" s="225" t="s">
        <v>21</v>
      </c>
      <c r="N156" s="226" t="s">
        <v>42</v>
      </c>
      <c r="O156" s="44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1" t="s">
        <v>251</v>
      </c>
      <c r="AT156" s="21" t="s">
        <v>125</v>
      </c>
      <c r="AU156" s="21" t="s">
        <v>133</v>
      </c>
      <c r="AY156" s="21" t="s">
        <v>123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79</v>
      </c>
      <c r="BK156" s="229">
        <f>ROUND(I156*H156,2)</f>
        <v>0</v>
      </c>
      <c r="BL156" s="21" t="s">
        <v>251</v>
      </c>
      <c r="BM156" s="21" t="s">
        <v>938</v>
      </c>
    </row>
    <row r="157" spans="2:65" s="1" customFormat="1" ht="16.5" customHeight="1">
      <c r="B157" s="43"/>
      <c r="C157" s="218" t="s">
        <v>528</v>
      </c>
      <c r="D157" s="218" t="s">
        <v>125</v>
      </c>
      <c r="E157" s="219" t="s">
        <v>85</v>
      </c>
      <c r="F157" s="220" t="s">
        <v>939</v>
      </c>
      <c r="G157" s="221" t="s">
        <v>763</v>
      </c>
      <c r="H157" s="222">
        <v>12</v>
      </c>
      <c r="I157" s="223"/>
      <c r="J157" s="224">
        <f>ROUND(I157*H157,2)</f>
        <v>0</v>
      </c>
      <c r="K157" s="220" t="s">
        <v>21</v>
      </c>
      <c r="L157" s="69"/>
      <c r="M157" s="225" t="s">
        <v>21</v>
      </c>
      <c r="N157" s="226" t="s">
        <v>42</v>
      </c>
      <c r="O157" s="4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1" t="s">
        <v>251</v>
      </c>
      <c r="AT157" s="21" t="s">
        <v>125</v>
      </c>
      <c r="AU157" s="21" t="s">
        <v>133</v>
      </c>
      <c r="AY157" s="21" t="s">
        <v>123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79</v>
      </c>
      <c r="BK157" s="229">
        <f>ROUND(I157*H157,2)</f>
        <v>0</v>
      </c>
      <c r="BL157" s="21" t="s">
        <v>251</v>
      </c>
      <c r="BM157" s="21" t="s">
        <v>940</v>
      </c>
    </row>
    <row r="158" spans="2:65" s="1" customFormat="1" ht="16.5" customHeight="1">
      <c r="B158" s="43"/>
      <c r="C158" s="218" t="s">
        <v>532</v>
      </c>
      <c r="D158" s="218" t="s">
        <v>125</v>
      </c>
      <c r="E158" s="219" t="s">
        <v>387</v>
      </c>
      <c r="F158" s="220" t="s">
        <v>941</v>
      </c>
      <c r="G158" s="221" t="s">
        <v>763</v>
      </c>
      <c r="H158" s="222">
        <v>3</v>
      </c>
      <c r="I158" s="223"/>
      <c r="J158" s="224">
        <f>ROUND(I158*H158,2)</f>
        <v>0</v>
      </c>
      <c r="K158" s="220" t="s">
        <v>21</v>
      </c>
      <c r="L158" s="69"/>
      <c r="M158" s="225" t="s">
        <v>21</v>
      </c>
      <c r="N158" s="226" t="s">
        <v>42</v>
      </c>
      <c r="O158" s="44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1" t="s">
        <v>251</v>
      </c>
      <c r="AT158" s="21" t="s">
        <v>125</v>
      </c>
      <c r="AU158" s="21" t="s">
        <v>133</v>
      </c>
      <c r="AY158" s="21" t="s">
        <v>123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79</v>
      </c>
      <c r="BK158" s="229">
        <f>ROUND(I158*H158,2)</f>
        <v>0</v>
      </c>
      <c r="BL158" s="21" t="s">
        <v>251</v>
      </c>
      <c r="BM158" s="21" t="s">
        <v>942</v>
      </c>
    </row>
    <row r="159" spans="2:65" s="1" customFormat="1" ht="16.5" customHeight="1">
      <c r="B159" s="43"/>
      <c r="C159" s="218" t="s">
        <v>536</v>
      </c>
      <c r="D159" s="218" t="s">
        <v>125</v>
      </c>
      <c r="E159" s="219" t="s">
        <v>391</v>
      </c>
      <c r="F159" s="220" t="s">
        <v>943</v>
      </c>
      <c r="G159" s="221" t="s">
        <v>763</v>
      </c>
      <c r="H159" s="222">
        <v>3</v>
      </c>
      <c r="I159" s="223"/>
      <c r="J159" s="224">
        <f>ROUND(I159*H159,2)</f>
        <v>0</v>
      </c>
      <c r="K159" s="220" t="s">
        <v>21</v>
      </c>
      <c r="L159" s="69"/>
      <c r="M159" s="225" t="s">
        <v>21</v>
      </c>
      <c r="N159" s="226" t="s">
        <v>42</v>
      </c>
      <c r="O159" s="44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1" t="s">
        <v>251</v>
      </c>
      <c r="AT159" s="21" t="s">
        <v>125</v>
      </c>
      <c r="AU159" s="21" t="s">
        <v>133</v>
      </c>
      <c r="AY159" s="21" t="s">
        <v>123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1" t="s">
        <v>79</v>
      </c>
      <c r="BK159" s="229">
        <f>ROUND(I159*H159,2)</f>
        <v>0</v>
      </c>
      <c r="BL159" s="21" t="s">
        <v>251</v>
      </c>
      <c r="BM159" s="21" t="s">
        <v>944</v>
      </c>
    </row>
    <row r="160" spans="2:65" s="1" customFormat="1" ht="16.5" customHeight="1">
      <c r="B160" s="43"/>
      <c r="C160" s="218" t="s">
        <v>540</v>
      </c>
      <c r="D160" s="218" t="s">
        <v>125</v>
      </c>
      <c r="E160" s="219" t="s">
        <v>395</v>
      </c>
      <c r="F160" s="220" t="s">
        <v>945</v>
      </c>
      <c r="G160" s="221" t="s">
        <v>763</v>
      </c>
      <c r="H160" s="222">
        <v>12</v>
      </c>
      <c r="I160" s="223"/>
      <c r="J160" s="224">
        <f>ROUND(I160*H160,2)</f>
        <v>0</v>
      </c>
      <c r="K160" s="220" t="s">
        <v>21</v>
      </c>
      <c r="L160" s="69"/>
      <c r="M160" s="225" t="s">
        <v>21</v>
      </c>
      <c r="N160" s="226" t="s">
        <v>42</v>
      </c>
      <c r="O160" s="44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1" t="s">
        <v>251</v>
      </c>
      <c r="AT160" s="21" t="s">
        <v>125</v>
      </c>
      <c r="AU160" s="21" t="s">
        <v>133</v>
      </c>
      <c r="AY160" s="21" t="s">
        <v>123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79</v>
      </c>
      <c r="BK160" s="229">
        <f>ROUND(I160*H160,2)</f>
        <v>0</v>
      </c>
      <c r="BL160" s="21" t="s">
        <v>251</v>
      </c>
      <c r="BM160" s="21" t="s">
        <v>946</v>
      </c>
    </row>
    <row r="161" spans="2:65" s="1" customFormat="1" ht="16.5" customHeight="1">
      <c r="B161" s="43"/>
      <c r="C161" s="218" t="s">
        <v>544</v>
      </c>
      <c r="D161" s="218" t="s">
        <v>125</v>
      </c>
      <c r="E161" s="219" t="s">
        <v>399</v>
      </c>
      <c r="F161" s="220" t="s">
        <v>947</v>
      </c>
      <c r="G161" s="221" t="s">
        <v>763</v>
      </c>
      <c r="H161" s="222">
        <v>12</v>
      </c>
      <c r="I161" s="223"/>
      <c r="J161" s="224">
        <f>ROUND(I161*H161,2)</f>
        <v>0</v>
      </c>
      <c r="K161" s="220" t="s">
        <v>21</v>
      </c>
      <c r="L161" s="69"/>
      <c r="M161" s="225" t="s">
        <v>21</v>
      </c>
      <c r="N161" s="226" t="s">
        <v>42</v>
      </c>
      <c r="O161" s="44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1" t="s">
        <v>251</v>
      </c>
      <c r="AT161" s="21" t="s">
        <v>125</v>
      </c>
      <c r="AU161" s="21" t="s">
        <v>133</v>
      </c>
      <c r="AY161" s="21" t="s">
        <v>123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79</v>
      </c>
      <c r="BK161" s="229">
        <f>ROUND(I161*H161,2)</f>
        <v>0</v>
      </c>
      <c r="BL161" s="21" t="s">
        <v>251</v>
      </c>
      <c r="BM161" s="21" t="s">
        <v>948</v>
      </c>
    </row>
    <row r="162" spans="2:65" s="1" customFormat="1" ht="16.5" customHeight="1">
      <c r="B162" s="43"/>
      <c r="C162" s="218" t="s">
        <v>548</v>
      </c>
      <c r="D162" s="218" t="s">
        <v>125</v>
      </c>
      <c r="E162" s="219" t="s">
        <v>403</v>
      </c>
      <c r="F162" s="220" t="s">
        <v>949</v>
      </c>
      <c r="G162" s="221" t="s">
        <v>763</v>
      </c>
      <c r="H162" s="222">
        <v>12</v>
      </c>
      <c r="I162" s="223"/>
      <c r="J162" s="224">
        <f>ROUND(I162*H162,2)</f>
        <v>0</v>
      </c>
      <c r="K162" s="220" t="s">
        <v>21</v>
      </c>
      <c r="L162" s="69"/>
      <c r="M162" s="225" t="s">
        <v>21</v>
      </c>
      <c r="N162" s="226" t="s">
        <v>42</v>
      </c>
      <c r="O162" s="44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1" t="s">
        <v>251</v>
      </c>
      <c r="AT162" s="21" t="s">
        <v>125</v>
      </c>
      <c r="AU162" s="21" t="s">
        <v>133</v>
      </c>
      <c r="AY162" s="21" t="s">
        <v>123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79</v>
      </c>
      <c r="BK162" s="229">
        <f>ROUND(I162*H162,2)</f>
        <v>0</v>
      </c>
      <c r="BL162" s="21" t="s">
        <v>251</v>
      </c>
      <c r="BM162" s="21" t="s">
        <v>950</v>
      </c>
    </row>
    <row r="163" spans="2:65" s="1" customFormat="1" ht="16.5" customHeight="1">
      <c r="B163" s="43"/>
      <c r="C163" s="218" t="s">
        <v>552</v>
      </c>
      <c r="D163" s="218" t="s">
        <v>125</v>
      </c>
      <c r="E163" s="219" t="s">
        <v>407</v>
      </c>
      <c r="F163" s="220" t="s">
        <v>951</v>
      </c>
      <c r="G163" s="221" t="s">
        <v>763</v>
      </c>
      <c r="H163" s="222">
        <v>12</v>
      </c>
      <c r="I163" s="223"/>
      <c r="J163" s="224">
        <f>ROUND(I163*H163,2)</f>
        <v>0</v>
      </c>
      <c r="K163" s="220" t="s">
        <v>21</v>
      </c>
      <c r="L163" s="69"/>
      <c r="M163" s="225" t="s">
        <v>21</v>
      </c>
      <c r="N163" s="226" t="s">
        <v>42</v>
      </c>
      <c r="O163" s="44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1" t="s">
        <v>251</v>
      </c>
      <c r="AT163" s="21" t="s">
        <v>125</v>
      </c>
      <c r="AU163" s="21" t="s">
        <v>133</v>
      </c>
      <c r="AY163" s="21" t="s">
        <v>123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79</v>
      </c>
      <c r="BK163" s="229">
        <f>ROUND(I163*H163,2)</f>
        <v>0</v>
      </c>
      <c r="BL163" s="21" t="s">
        <v>251</v>
      </c>
      <c r="BM163" s="21" t="s">
        <v>952</v>
      </c>
    </row>
    <row r="164" spans="2:65" s="1" customFormat="1" ht="16.5" customHeight="1">
      <c r="B164" s="43"/>
      <c r="C164" s="218" t="s">
        <v>556</v>
      </c>
      <c r="D164" s="218" t="s">
        <v>125</v>
      </c>
      <c r="E164" s="219" t="s">
        <v>411</v>
      </c>
      <c r="F164" s="220" t="s">
        <v>953</v>
      </c>
      <c r="G164" s="221" t="s">
        <v>763</v>
      </c>
      <c r="H164" s="222">
        <v>12</v>
      </c>
      <c r="I164" s="223"/>
      <c r="J164" s="224">
        <f>ROUND(I164*H164,2)</f>
        <v>0</v>
      </c>
      <c r="K164" s="220" t="s">
        <v>21</v>
      </c>
      <c r="L164" s="69"/>
      <c r="M164" s="225" t="s">
        <v>21</v>
      </c>
      <c r="N164" s="226" t="s">
        <v>42</v>
      </c>
      <c r="O164" s="44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1" t="s">
        <v>251</v>
      </c>
      <c r="AT164" s="21" t="s">
        <v>125</v>
      </c>
      <c r="AU164" s="21" t="s">
        <v>133</v>
      </c>
      <c r="AY164" s="21" t="s">
        <v>123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79</v>
      </c>
      <c r="BK164" s="229">
        <f>ROUND(I164*H164,2)</f>
        <v>0</v>
      </c>
      <c r="BL164" s="21" t="s">
        <v>251</v>
      </c>
      <c r="BM164" s="21" t="s">
        <v>954</v>
      </c>
    </row>
    <row r="165" spans="2:65" s="1" customFormat="1" ht="16.5" customHeight="1">
      <c r="B165" s="43"/>
      <c r="C165" s="218" t="s">
        <v>560</v>
      </c>
      <c r="D165" s="218" t="s">
        <v>125</v>
      </c>
      <c r="E165" s="219" t="s">
        <v>415</v>
      </c>
      <c r="F165" s="220" t="s">
        <v>955</v>
      </c>
      <c r="G165" s="221" t="s">
        <v>763</v>
      </c>
      <c r="H165" s="222">
        <v>165</v>
      </c>
      <c r="I165" s="223"/>
      <c r="J165" s="224">
        <f>ROUND(I165*H165,2)</f>
        <v>0</v>
      </c>
      <c r="K165" s="220" t="s">
        <v>21</v>
      </c>
      <c r="L165" s="69"/>
      <c r="M165" s="225" t="s">
        <v>21</v>
      </c>
      <c r="N165" s="226" t="s">
        <v>42</v>
      </c>
      <c r="O165" s="4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1" t="s">
        <v>251</v>
      </c>
      <c r="AT165" s="21" t="s">
        <v>125</v>
      </c>
      <c r="AU165" s="21" t="s">
        <v>133</v>
      </c>
      <c r="AY165" s="21" t="s">
        <v>123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79</v>
      </c>
      <c r="BK165" s="229">
        <f>ROUND(I165*H165,2)</f>
        <v>0</v>
      </c>
      <c r="BL165" s="21" t="s">
        <v>251</v>
      </c>
      <c r="BM165" s="21" t="s">
        <v>956</v>
      </c>
    </row>
    <row r="166" spans="2:65" s="1" customFormat="1" ht="16.5" customHeight="1">
      <c r="B166" s="43"/>
      <c r="C166" s="218" t="s">
        <v>564</v>
      </c>
      <c r="D166" s="218" t="s">
        <v>125</v>
      </c>
      <c r="E166" s="219" t="s">
        <v>419</v>
      </c>
      <c r="F166" s="220" t="s">
        <v>957</v>
      </c>
      <c r="G166" s="221" t="s">
        <v>763</v>
      </c>
      <c r="H166" s="222">
        <v>393</v>
      </c>
      <c r="I166" s="223"/>
      <c r="J166" s="224">
        <f>ROUND(I166*H166,2)</f>
        <v>0</v>
      </c>
      <c r="K166" s="220" t="s">
        <v>21</v>
      </c>
      <c r="L166" s="69"/>
      <c r="M166" s="225" t="s">
        <v>21</v>
      </c>
      <c r="N166" s="226" t="s">
        <v>42</v>
      </c>
      <c r="O166" s="44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1" t="s">
        <v>251</v>
      </c>
      <c r="AT166" s="21" t="s">
        <v>125</v>
      </c>
      <c r="AU166" s="21" t="s">
        <v>133</v>
      </c>
      <c r="AY166" s="21" t="s">
        <v>123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79</v>
      </c>
      <c r="BK166" s="229">
        <f>ROUND(I166*H166,2)</f>
        <v>0</v>
      </c>
      <c r="BL166" s="21" t="s">
        <v>251</v>
      </c>
      <c r="BM166" s="21" t="s">
        <v>958</v>
      </c>
    </row>
    <row r="167" spans="2:65" s="1" customFormat="1" ht="16.5" customHeight="1">
      <c r="B167" s="43"/>
      <c r="C167" s="218" t="s">
        <v>568</v>
      </c>
      <c r="D167" s="218" t="s">
        <v>125</v>
      </c>
      <c r="E167" s="219" t="s">
        <v>88</v>
      </c>
      <c r="F167" s="220" t="s">
        <v>959</v>
      </c>
      <c r="G167" s="221" t="s">
        <v>763</v>
      </c>
      <c r="H167" s="222">
        <v>12</v>
      </c>
      <c r="I167" s="223"/>
      <c r="J167" s="224">
        <f>ROUND(I167*H167,2)</f>
        <v>0</v>
      </c>
      <c r="K167" s="220" t="s">
        <v>21</v>
      </c>
      <c r="L167" s="69"/>
      <c r="M167" s="225" t="s">
        <v>21</v>
      </c>
      <c r="N167" s="226" t="s">
        <v>42</v>
      </c>
      <c r="O167" s="44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1" t="s">
        <v>251</v>
      </c>
      <c r="AT167" s="21" t="s">
        <v>125</v>
      </c>
      <c r="AU167" s="21" t="s">
        <v>133</v>
      </c>
      <c r="AY167" s="21" t="s">
        <v>123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79</v>
      </c>
      <c r="BK167" s="229">
        <f>ROUND(I167*H167,2)</f>
        <v>0</v>
      </c>
      <c r="BL167" s="21" t="s">
        <v>251</v>
      </c>
      <c r="BM167" s="21" t="s">
        <v>960</v>
      </c>
    </row>
    <row r="168" spans="2:65" s="1" customFormat="1" ht="16.5" customHeight="1">
      <c r="B168" s="43"/>
      <c r="C168" s="218" t="s">
        <v>572</v>
      </c>
      <c r="D168" s="218" t="s">
        <v>125</v>
      </c>
      <c r="E168" s="219" t="s">
        <v>427</v>
      </c>
      <c r="F168" s="220" t="s">
        <v>961</v>
      </c>
      <c r="G168" s="221" t="s">
        <v>763</v>
      </c>
      <c r="H168" s="222">
        <v>20</v>
      </c>
      <c r="I168" s="223"/>
      <c r="J168" s="224">
        <f>ROUND(I168*H168,2)</f>
        <v>0</v>
      </c>
      <c r="K168" s="220" t="s">
        <v>21</v>
      </c>
      <c r="L168" s="69"/>
      <c r="M168" s="225" t="s">
        <v>21</v>
      </c>
      <c r="N168" s="226" t="s">
        <v>42</v>
      </c>
      <c r="O168" s="44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1" t="s">
        <v>251</v>
      </c>
      <c r="AT168" s="21" t="s">
        <v>125</v>
      </c>
      <c r="AU168" s="21" t="s">
        <v>133</v>
      </c>
      <c r="AY168" s="21" t="s">
        <v>123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79</v>
      </c>
      <c r="BK168" s="229">
        <f>ROUND(I168*H168,2)</f>
        <v>0</v>
      </c>
      <c r="BL168" s="21" t="s">
        <v>251</v>
      </c>
      <c r="BM168" s="21" t="s">
        <v>962</v>
      </c>
    </row>
    <row r="169" spans="2:65" s="1" customFormat="1" ht="16.5" customHeight="1">
      <c r="B169" s="43"/>
      <c r="C169" s="218" t="s">
        <v>576</v>
      </c>
      <c r="D169" s="218" t="s">
        <v>125</v>
      </c>
      <c r="E169" s="219" t="s">
        <v>431</v>
      </c>
      <c r="F169" s="220" t="s">
        <v>963</v>
      </c>
      <c r="G169" s="221" t="s">
        <v>763</v>
      </c>
      <c r="H169" s="222">
        <v>14</v>
      </c>
      <c r="I169" s="223"/>
      <c r="J169" s="224">
        <f>ROUND(I169*H169,2)</f>
        <v>0</v>
      </c>
      <c r="K169" s="220" t="s">
        <v>21</v>
      </c>
      <c r="L169" s="69"/>
      <c r="M169" s="225" t="s">
        <v>21</v>
      </c>
      <c r="N169" s="226" t="s">
        <v>42</v>
      </c>
      <c r="O169" s="44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1" t="s">
        <v>251</v>
      </c>
      <c r="AT169" s="21" t="s">
        <v>125</v>
      </c>
      <c r="AU169" s="21" t="s">
        <v>133</v>
      </c>
      <c r="AY169" s="21" t="s">
        <v>123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1" t="s">
        <v>79</v>
      </c>
      <c r="BK169" s="229">
        <f>ROUND(I169*H169,2)</f>
        <v>0</v>
      </c>
      <c r="BL169" s="21" t="s">
        <v>251</v>
      </c>
      <c r="BM169" s="21" t="s">
        <v>964</v>
      </c>
    </row>
    <row r="170" spans="2:65" s="1" customFormat="1" ht="16.5" customHeight="1">
      <c r="B170" s="43"/>
      <c r="C170" s="218" t="s">
        <v>580</v>
      </c>
      <c r="D170" s="218" t="s">
        <v>125</v>
      </c>
      <c r="E170" s="219" t="s">
        <v>436</v>
      </c>
      <c r="F170" s="220" t="s">
        <v>965</v>
      </c>
      <c r="G170" s="221" t="s">
        <v>763</v>
      </c>
      <c r="H170" s="222">
        <v>14</v>
      </c>
      <c r="I170" s="223"/>
      <c r="J170" s="224">
        <f>ROUND(I170*H170,2)</f>
        <v>0</v>
      </c>
      <c r="K170" s="220" t="s">
        <v>21</v>
      </c>
      <c r="L170" s="69"/>
      <c r="M170" s="225" t="s">
        <v>21</v>
      </c>
      <c r="N170" s="226" t="s">
        <v>42</v>
      </c>
      <c r="O170" s="44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1" t="s">
        <v>251</v>
      </c>
      <c r="AT170" s="21" t="s">
        <v>125</v>
      </c>
      <c r="AU170" s="21" t="s">
        <v>133</v>
      </c>
      <c r="AY170" s="21" t="s">
        <v>123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79</v>
      </c>
      <c r="BK170" s="229">
        <f>ROUND(I170*H170,2)</f>
        <v>0</v>
      </c>
      <c r="BL170" s="21" t="s">
        <v>251</v>
      </c>
      <c r="BM170" s="21" t="s">
        <v>966</v>
      </c>
    </row>
    <row r="171" spans="2:65" s="1" customFormat="1" ht="16.5" customHeight="1">
      <c r="B171" s="43"/>
      <c r="C171" s="218" t="s">
        <v>584</v>
      </c>
      <c r="D171" s="218" t="s">
        <v>125</v>
      </c>
      <c r="E171" s="219" t="s">
        <v>440</v>
      </c>
      <c r="F171" s="220" t="s">
        <v>967</v>
      </c>
      <c r="G171" s="221" t="s">
        <v>763</v>
      </c>
      <c r="H171" s="222">
        <v>14</v>
      </c>
      <c r="I171" s="223"/>
      <c r="J171" s="224">
        <f>ROUND(I171*H171,2)</f>
        <v>0</v>
      </c>
      <c r="K171" s="220" t="s">
        <v>21</v>
      </c>
      <c r="L171" s="69"/>
      <c r="M171" s="225" t="s">
        <v>21</v>
      </c>
      <c r="N171" s="226" t="s">
        <v>42</v>
      </c>
      <c r="O171" s="44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1" t="s">
        <v>251</v>
      </c>
      <c r="AT171" s="21" t="s">
        <v>125</v>
      </c>
      <c r="AU171" s="21" t="s">
        <v>133</v>
      </c>
      <c r="AY171" s="21" t="s">
        <v>123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79</v>
      </c>
      <c r="BK171" s="229">
        <f>ROUND(I171*H171,2)</f>
        <v>0</v>
      </c>
      <c r="BL171" s="21" t="s">
        <v>251</v>
      </c>
      <c r="BM171" s="21" t="s">
        <v>968</v>
      </c>
    </row>
    <row r="172" spans="2:65" s="1" customFormat="1" ht="16.5" customHeight="1">
      <c r="B172" s="43"/>
      <c r="C172" s="218" t="s">
        <v>588</v>
      </c>
      <c r="D172" s="218" t="s">
        <v>125</v>
      </c>
      <c r="E172" s="219" t="s">
        <v>445</v>
      </c>
      <c r="F172" s="220" t="s">
        <v>969</v>
      </c>
      <c r="G172" s="221" t="s">
        <v>763</v>
      </c>
      <c r="H172" s="222">
        <v>14</v>
      </c>
      <c r="I172" s="223"/>
      <c r="J172" s="224">
        <f>ROUND(I172*H172,2)</f>
        <v>0</v>
      </c>
      <c r="K172" s="220" t="s">
        <v>21</v>
      </c>
      <c r="L172" s="69"/>
      <c r="M172" s="225" t="s">
        <v>21</v>
      </c>
      <c r="N172" s="226" t="s">
        <v>42</v>
      </c>
      <c r="O172" s="44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1" t="s">
        <v>251</v>
      </c>
      <c r="AT172" s="21" t="s">
        <v>125</v>
      </c>
      <c r="AU172" s="21" t="s">
        <v>133</v>
      </c>
      <c r="AY172" s="21" t="s">
        <v>123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1" t="s">
        <v>79</v>
      </c>
      <c r="BK172" s="229">
        <f>ROUND(I172*H172,2)</f>
        <v>0</v>
      </c>
      <c r="BL172" s="21" t="s">
        <v>251</v>
      </c>
      <c r="BM172" s="21" t="s">
        <v>970</v>
      </c>
    </row>
    <row r="173" spans="2:65" s="1" customFormat="1" ht="16.5" customHeight="1">
      <c r="B173" s="43"/>
      <c r="C173" s="218" t="s">
        <v>593</v>
      </c>
      <c r="D173" s="218" t="s">
        <v>125</v>
      </c>
      <c r="E173" s="219" t="s">
        <v>450</v>
      </c>
      <c r="F173" s="220" t="s">
        <v>971</v>
      </c>
      <c r="G173" s="221" t="s">
        <v>763</v>
      </c>
      <c r="H173" s="222">
        <v>14</v>
      </c>
      <c r="I173" s="223"/>
      <c r="J173" s="224">
        <f>ROUND(I173*H173,2)</f>
        <v>0</v>
      </c>
      <c r="K173" s="220" t="s">
        <v>21</v>
      </c>
      <c r="L173" s="69"/>
      <c r="M173" s="225" t="s">
        <v>21</v>
      </c>
      <c r="N173" s="226" t="s">
        <v>42</v>
      </c>
      <c r="O173" s="44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1" t="s">
        <v>251</v>
      </c>
      <c r="AT173" s="21" t="s">
        <v>125</v>
      </c>
      <c r="AU173" s="21" t="s">
        <v>133</v>
      </c>
      <c r="AY173" s="21" t="s">
        <v>123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1" t="s">
        <v>79</v>
      </c>
      <c r="BK173" s="229">
        <f>ROUND(I173*H173,2)</f>
        <v>0</v>
      </c>
      <c r="BL173" s="21" t="s">
        <v>251</v>
      </c>
      <c r="BM173" s="21" t="s">
        <v>972</v>
      </c>
    </row>
    <row r="174" spans="2:65" s="1" customFormat="1" ht="16.5" customHeight="1">
      <c r="B174" s="43"/>
      <c r="C174" s="218" t="s">
        <v>598</v>
      </c>
      <c r="D174" s="218" t="s">
        <v>125</v>
      </c>
      <c r="E174" s="219" t="s">
        <v>454</v>
      </c>
      <c r="F174" s="220" t="s">
        <v>973</v>
      </c>
      <c r="G174" s="221" t="s">
        <v>763</v>
      </c>
      <c r="H174" s="222">
        <v>6</v>
      </c>
      <c r="I174" s="223"/>
      <c r="J174" s="224">
        <f>ROUND(I174*H174,2)</f>
        <v>0</v>
      </c>
      <c r="K174" s="220" t="s">
        <v>21</v>
      </c>
      <c r="L174" s="69"/>
      <c r="M174" s="225" t="s">
        <v>21</v>
      </c>
      <c r="N174" s="226" t="s">
        <v>42</v>
      </c>
      <c r="O174" s="44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1" t="s">
        <v>251</v>
      </c>
      <c r="AT174" s="21" t="s">
        <v>125</v>
      </c>
      <c r="AU174" s="21" t="s">
        <v>133</v>
      </c>
      <c r="AY174" s="21" t="s">
        <v>123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1" t="s">
        <v>79</v>
      </c>
      <c r="BK174" s="229">
        <f>ROUND(I174*H174,2)</f>
        <v>0</v>
      </c>
      <c r="BL174" s="21" t="s">
        <v>251</v>
      </c>
      <c r="BM174" s="21" t="s">
        <v>974</v>
      </c>
    </row>
    <row r="175" spans="2:65" s="1" customFormat="1" ht="16.5" customHeight="1">
      <c r="B175" s="43"/>
      <c r="C175" s="218" t="s">
        <v>603</v>
      </c>
      <c r="D175" s="218" t="s">
        <v>125</v>
      </c>
      <c r="E175" s="219" t="s">
        <v>460</v>
      </c>
      <c r="F175" s="220" t="s">
        <v>975</v>
      </c>
      <c r="G175" s="221" t="s">
        <v>763</v>
      </c>
      <c r="H175" s="222">
        <v>6</v>
      </c>
      <c r="I175" s="223"/>
      <c r="J175" s="224">
        <f>ROUND(I175*H175,2)</f>
        <v>0</v>
      </c>
      <c r="K175" s="220" t="s">
        <v>21</v>
      </c>
      <c r="L175" s="69"/>
      <c r="M175" s="225" t="s">
        <v>21</v>
      </c>
      <c r="N175" s="226" t="s">
        <v>42</v>
      </c>
      <c r="O175" s="44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1" t="s">
        <v>251</v>
      </c>
      <c r="AT175" s="21" t="s">
        <v>125</v>
      </c>
      <c r="AU175" s="21" t="s">
        <v>133</v>
      </c>
      <c r="AY175" s="21" t="s">
        <v>123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1" t="s">
        <v>79</v>
      </c>
      <c r="BK175" s="229">
        <f>ROUND(I175*H175,2)</f>
        <v>0</v>
      </c>
      <c r="BL175" s="21" t="s">
        <v>251</v>
      </c>
      <c r="BM175" s="21" t="s">
        <v>976</v>
      </c>
    </row>
    <row r="176" spans="2:65" s="1" customFormat="1" ht="16.5" customHeight="1">
      <c r="B176" s="43"/>
      <c r="C176" s="218" t="s">
        <v>607</v>
      </c>
      <c r="D176" s="218" t="s">
        <v>125</v>
      </c>
      <c r="E176" s="219" t="s">
        <v>467</v>
      </c>
      <c r="F176" s="220" t="s">
        <v>977</v>
      </c>
      <c r="G176" s="221" t="s">
        <v>763</v>
      </c>
      <c r="H176" s="222">
        <v>6</v>
      </c>
      <c r="I176" s="223"/>
      <c r="J176" s="224">
        <f>ROUND(I176*H176,2)</f>
        <v>0</v>
      </c>
      <c r="K176" s="220" t="s">
        <v>21</v>
      </c>
      <c r="L176" s="69"/>
      <c r="M176" s="225" t="s">
        <v>21</v>
      </c>
      <c r="N176" s="226" t="s">
        <v>42</v>
      </c>
      <c r="O176" s="44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1" t="s">
        <v>251</v>
      </c>
      <c r="AT176" s="21" t="s">
        <v>125</v>
      </c>
      <c r="AU176" s="21" t="s">
        <v>133</v>
      </c>
      <c r="AY176" s="21" t="s">
        <v>123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1" t="s">
        <v>79</v>
      </c>
      <c r="BK176" s="229">
        <f>ROUND(I176*H176,2)</f>
        <v>0</v>
      </c>
      <c r="BL176" s="21" t="s">
        <v>251</v>
      </c>
      <c r="BM176" s="21" t="s">
        <v>978</v>
      </c>
    </row>
    <row r="177" spans="2:65" s="1" customFormat="1" ht="16.5" customHeight="1">
      <c r="B177" s="43"/>
      <c r="C177" s="218" t="s">
        <v>611</v>
      </c>
      <c r="D177" s="218" t="s">
        <v>125</v>
      </c>
      <c r="E177" s="219" t="s">
        <v>472</v>
      </c>
      <c r="F177" s="220" t="s">
        <v>979</v>
      </c>
      <c r="G177" s="221" t="s">
        <v>763</v>
      </c>
      <c r="H177" s="222">
        <v>6</v>
      </c>
      <c r="I177" s="223"/>
      <c r="J177" s="224">
        <f>ROUND(I177*H177,2)</f>
        <v>0</v>
      </c>
      <c r="K177" s="220" t="s">
        <v>21</v>
      </c>
      <c r="L177" s="69"/>
      <c r="M177" s="225" t="s">
        <v>21</v>
      </c>
      <c r="N177" s="226" t="s">
        <v>42</v>
      </c>
      <c r="O177" s="44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1" t="s">
        <v>251</v>
      </c>
      <c r="AT177" s="21" t="s">
        <v>125</v>
      </c>
      <c r="AU177" s="21" t="s">
        <v>133</v>
      </c>
      <c r="AY177" s="21" t="s">
        <v>123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1" t="s">
        <v>79</v>
      </c>
      <c r="BK177" s="229">
        <f>ROUND(I177*H177,2)</f>
        <v>0</v>
      </c>
      <c r="BL177" s="21" t="s">
        <v>251</v>
      </c>
      <c r="BM177" s="21" t="s">
        <v>980</v>
      </c>
    </row>
    <row r="178" spans="2:65" s="1" customFormat="1" ht="16.5" customHeight="1">
      <c r="B178" s="43"/>
      <c r="C178" s="218" t="s">
        <v>616</v>
      </c>
      <c r="D178" s="218" t="s">
        <v>125</v>
      </c>
      <c r="E178" s="219" t="s">
        <v>477</v>
      </c>
      <c r="F178" s="220" t="s">
        <v>981</v>
      </c>
      <c r="G178" s="221" t="s">
        <v>763</v>
      </c>
      <c r="H178" s="222">
        <v>6</v>
      </c>
      <c r="I178" s="223"/>
      <c r="J178" s="224">
        <f>ROUND(I178*H178,2)</f>
        <v>0</v>
      </c>
      <c r="K178" s="220" t="s">
        <v>21</v>
      </c>
      <c r="L178" s="69"/>
      <c r="M178" s="225" t="s">
        <v>21</v>
      </c>
      <c r="N178" s="226" t="s">
        <v>42</v>
      </c>
      <c r="O178" s="44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1" t="s">
        <v>251</v>
      </c>
      <c r="AT178" s="21" t="s">
        <v>125</v>
      </c>
      <c r="AU178" s="21" t="s">
        <v>133</v>
      </c>
      <c r="AY178" s="21" t="s">
        <v>123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1" t="s">
        <v>79</v>
      </c>
      <c r="BK178" s="229">
        <f>ROUND(I178*H178,2)</f>
        <v>0</v>
      </c>
      <c r="BL178" s="21" t="s">
        <v>251</v>
      </c>
      <c r="BM178" s="21" t="s">
        <v>982</v>
      </c>
    </row>
    <row r="179" spans="2:65" s="1" customFormat="1" ht="16.5" customHeight="1">
      <c r="B179" s="43"/>
      <c r="C179" s="218" t="s">
        <v>620</v>
      </c>
      <c r="D179" s="218" t="s">
        <v>125</v>
      </c>
      <c r="E179" s="219" t="s">
        <v>483</v>
      </c>
      <c r="F179" s="220" t="s">
        <v>983</v>
      </c>
      <c r="G179" s="221" t="s">
        <v>763</v>
      </c>
      <c r="H179" s="222">
        <v>20</v>
      </c>
      <c r="I179" s="223"/>
      <c r="J179" s="224">
        <f>ROUND(I179*H179,2)</f>
        <v>0</v>
      </c>
      <c r="K179" s="220" t="s">
        <v>21</v>
      </c>
      <c r="L179" s="69"/>
      <c r="M179" s="225" t="s">
        <v>21</v>
      </c>
      <c r="N179" s="226" t="s">
        <v>42</v>
      </c>
      <c r="O179" s="44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1" t="s">
        <v>251</v>
      </c>
      <c r="AT179" s="21" t="s">
        <v>125</v>
      </c>
      <c r="AU179" s="21" t="s">
        <v>133</v>
      </c>
      <c r="AY179" s="21" t="s">
        <v>123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1" t="s">
        <v>79</v>
      </c>
      <c r="BK179" s="229">
        <f>ROUND(I179*H179,2)</f>
        <v>0</v>
      </c>
      <c r="BL179" s="21" t="s">
        <v>251</v>
      </c>
      <c r="BM179" s="21" t="s">
        <v>984</v>
      </c>
    </row>
    <row r="180" spans="2:65" s="1" customFormat="1" ht="16.5" customHeight="1">
      <c r="B180" s="43"/>
      <c r="C180" s="218" t="s">
        <v>625</v>
      </c>
      <c r="D180" s="218" t="s">
        <v>125</v>
      </c>
      <c r="E180" s="219" t="s">
        <v>487</v>
      </c>
      <c r="F180" s="220" t="s">
        <v>985</v>
      </c>
      <c r="G180" s="221" t="s">
        <v>216</v>
      </c>
      <c r="H180" s="222">
        <v>228</v>
      </c>
      <c r="I180" s="223"/>
      <c r="J180" s="224">
        <f>ROUND(I180*H180,2)</f>
        <v>0</v>
      </c>
      <c r="K180" s="220" t="s">
        <v>21</v>
      </c>
      <c r="L180" s="69"/>
      <c r="M180" s="225" t="s">
        <v>21</v>
      </c>
      <c r="N180" s="226" t="s">
        <v>42</v>
      </c>
      <c r="O180" s="44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1" t="s">
        <v>251</v>
      </c>
      <c r="AT180" s="21" t="s">
        <v>125</v>
      </c>
      <c r="AU180" s="21" t="s">
        <v>133</v>
      </c>
      <c r="AY180" s="21" t="s">
        <v>123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1" t="s">
        <v>79</v>
      </c>
      <c r="BK180" s="229">
        <f>ROUND(I180*H180,2)</f>
        <v>0</v>
      </c>
      <c r="BL180" s="21" t="s">
        <v>251</v>
      </c>
      <c r="BM180" s="21" t="s">
        <v>986</v>
      </c>
    </row>
    <row r="181" spans="2:65" s="1" customFormat="1" ht="16.5" customHeight="1">
      <c r="B181" s="43"/>
      <c r="C181" s="218" t="s">
        <v>630</v>
      </c>
      <c r="D181" s="218" t="s">
        <v>125</v>
      </c>
      <c r="E181" s="219" t="s">
        <v>491</v>
      </c>
      <c r="F181" s="220" t="s">
        <v>987</v>
      </c>
      <c r="G181" s="221" t="s">
        <v>763</v>
      </c>
      <c r="H181" s="222">
        <v>120</v>
      </c>
      <c r="I181" s="223"/>
      <c r="J181" s="224">
        <f>ROUND(I181*H181,2)</f>
        <v>0</v>
      </c>
      <c r="K181" s="220" t="s">
        <v>21</v>
      </c>
      <c r="L181" s="69"/>
      <c r="M181" s="225" t="s">
        <v>21</v>
      </c>
      <c r="N181" s="226" t="s">
        <v>42</v>
      </c>
      <c r="O181" s="44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1" t="s">
        <v>251</v>
      </c>
      <c r="AT181" s="21" t="s">
        <v>125</v>
      </c>
      <c r="AU181" s="21" t="s">
        <v>133</v>
      </c>
      <c r="AY181" s="21" t="s">
        <v>123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79</v>
      </c>
      <c r="BK181" s="229">
        <f>ROUND(I181*H181,2)</f>
        <v>0</v>
      </c>
      <c r="BL181" s="21" t="s">
        <v>251</v>
      </c>
      <c r="BM181" s="21" t="s">
        <v>988</v>
      </c>
    </row>
    <row r="182" spans="2:65" s="1" customFormat="1" ht="16.5" customHeight="1">
      <c r="B182" s="43"/>
      <c r="C182" s="218" t="s">
        <v>635</v>
      </c>
      <c r="D182" s="218" t="s">
        <v>125</v>
      </c>
      <c r="E182" s="219" t="s">
        <v>495</v>
      </c>
      <c r="F182" s="220" t="s">
        <v>989</v>
      </c>
      <c r="G182" s="221" t="s">
        <v>763</v>
      </c>
      <c r="H182" s="222">
        <v>47</v>
      </c>
      <c r="I182" s="223"/>
      <c r="J182" s="224">
        <f>ROUND(I182*H182,2)</f>
        <v>0</v>
      </c>
      <c r="K182" s="220" t="s">
        <v>21</v>
      </c>
      <c r="L182" s="69"/>
      <c r="M182" s="225" t="s">
        <v>21</v>
      </c>
      <c r="N182" s="226" t="s">
        <v>42</v>
      </c>
      <c r="O182" s="44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1" t="s">
        <v>251</v>
      </c>
      <c r="AT182" s="21" t="s">
        <v>125</v>
      </c>
      <c r="AU182" s="21" t="s">
        <v>133</v>
      </c>
      <c r="AY182" s="21" t="s">
        <v>123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1" t="s">
        <v>79</v>
      </c>
      <c r="BK182" s="229">
        <f>ROUND(I182*H182,2)</f>
        <v>0</v>
      </c>
      <c r="BL182" s="21" t="s">
        <v>251</v>
      </c>
      <c r="BM182" s="21" t="s">
        <v>990</v>
      </c>
    </row>
    <row r="183" spans="2:65" s="1" customFormat="1" ht="16.5" customHeight="1">
      <c r="B183" s="43"/>
      <c r="C183" s="218" t="s">
        <v>640</v>
      </c>
      <c r="D183" s="218" t="s">
        <v>125</v>
      </c>
      <c r="E183" s="219" t="s">
        <v>499</v>
      </c>
      <c r="F183" s="220" t="s">
        <v>991</v>
      </c>
      <c r="G183" s="221" t="s">
        <v>763</v>
      </c>
      <c r="H183" s="222">
        <v>176</v>
      </c>
      <c r="I183" s="223"/>
      <c r="J183" s="224">
        <f>ROUND(I183*H183,2)</f>
        <v>0</v>
      </c>
      <c r="K183" s="220" t="s">
        <v>21</v>
      </c>
      <c r="L183" s="69"/>
      <c r="M183" s="225" t="s">
        <v>21</v>
      </c>
      <c r="N183" s="226" t="s">
        <v>42</v>
      </c>
      <c r="O183" s="44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1" t="s">
        <v>251</v>
      </c>
      <c r="AT183" s="21" t="s">
        <v>125</v>
      </c>
      <c r="AU183" s="21" t="s">
        <v>133</v>
      </c>
      <c r="AY183" s="21" t="s">
        <v>123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1" t="s">
        <v>79</v>
      </c>
      <c r="BK183" s="229">
        <f>ROUND(I183*H183,2)</f>
        <v>0</v>
      </c>
      <c r="BL183" s="21" t="s">
        <v>251</v>
      </c>
      <c r="BM183" s="21" t="s">
        <v>992</v>
      </c>
    </row>
    <row r="184" spans="2:65" s="1" customFormat="1" ht="16.5" customHeight="1">
      <c r="B184" s="43"/>
      <c r="C184" s="218" t="s">
        <v>645</v>
      </c>
      <c r="D184" s="218" t="s">
        <v>125</v>
      </c>
      <c r="E184" s="219" t="s">
        <v>503</v>
      </c>
      <c r="F184" s="220" t="s">
        <v>993</v>
      </c>
      <c r="G184" s="221" t="s">
        <v>216</v>
      </c>
      <c r="H184" s="222">
        <v>535</v>
      </c>
      <c r="I184" s="223"/>
      <c r="J184" s="224">
        <f>ROUND(I184*H184,2)</f>
        <v>0</v>
      </c>
      <c r="K184" s="220" t="s">
        <v>21</v>
      </c>
      <c r="L184" s="69"/>
      <c r="M184" s="225" t="s">
        <v>21</v>
      </c>
      <c r="N184" s="226" t="s">
        <v>42</v>
      </c>
      <c r="O184" s="44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21" t="s">
        <v>251</v>
      </c>
      <c r="AT184" s="21" t="s">
        <v>125</v>
      </c>
      <c r="AU184" s="21" t="s">
        <v>133</v>
      </c>
      <c r="AY184" s="21" t="s">
        <v>123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1" t="s">
        <v>79</v>
      </c>
      <c r="BK184" s="229">
        <f>ROUND(I184*H184,2)</f>
        <v>0</v>
      </c>
      <c r="BL184" s="21" t="s">
        <v>251</v>
      </c>
      <c r="BM184" s="21" t="s">
        <v>994</v>
      </c>
    </row>
    <row r="185" spans="2:65" s="1" customFormat="1" ht="16.5" customHeight="1">
      <c r="B185" s="43"/>
      <c r="C185" s="218" t="s">
        <v>650</v>
      </c>
      <c r="D185" s="218" t="s">
        <v>125</v>
      </c>
      <c r="E185" s="219" t="s">
        <v>507</v>
      </c>
      <c r="F185" s="220" t="s">
        <v>811</v>
      </c>
      <c r="G185" s="221" t="s">
        <v>216</v>
      </c>
      <c r="H185" s="222">
        <v>85</v>
      </c>
      <c r="I185" s="223"/>
      <c r="J185" s="224">
        <f>ROUND(I185*H185,2)</f>
        <v>0</v>
      </c>
      <c r="K185" s="220" t="s">
        <v>21</v>
      </c>
      <c r="L185" s="69"/>
      <c r="M185" s="225" t="s">
        <v>21</v>
      </c>
      <c r="N185" s="226" t="s">
        <v>42</v>
      </c>
      <c r="O185" s="44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1" t="s">
        <v>251</v>
      </c>
      <c r="AT185" s="21" t="s">
        <v>125</v>
      </c>
      <c r="AU185" s="21" t="s">
        <v>133</v>
      </c>
      <c r="AY185" s="21" t="s">
        <v>123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1" t="s">
        <v>79</v>
      </c>
      <c r="BK185" s="229">
        <f>ROUND(I185*H185,2)</f>
        <v>0</v>
      </c>
      <c r="BL185" s="21" t="s">
        <v>251</v>
      </c>
      <c r="BM185" s="21" t="s">
        <v>995</v>
      </c>
    </row>
    <row r="186" spans="2:65" s="1" customFormat="1" ht="16.5" customHeight="1">
      <c r="B186" s="43"/>
      <c r="C186" s="218" t="s">
        <v>655</v>
      </c>
      <c r="D186" s="218" t="s">
        <v>125</v>
      </c>
      <c r="E186" s="219" t="s">
        <v>511</v>
      </c>
      <c r="F186" s="220" t="s">
        <v>814</v>
      </c>
      <c r="G186" s="221" t="s">
        <v>216</v>
      </c>
      <c r="H186" s="222">
        <v>43</v>
      </c>
      <c r="I186" s="223"/>
      <c r="J186" s="224">
        <f>ROUND(I186*H186,2)</f>
        <v>0</v>
      </c>
      <c r="K186" s="220" t="s">
        <v>21</v>
      </c>
      <c r="L186" s="69"/>
      <c r="M186" s="225" t="s">
        <v>21</v>
      </c>
      <c r="N186" s="226" t="s">
        <v>42</v>
      </c>
      <c r="O186" s="44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1" t="s">
        <v>251</v>
      </c>
      <c r="AT186" s="21" t="s">
        <v>125</v>
      </c>
      <c r="AU186" s="21" t="s">
        <v>133</v>
      </c>
      <c r="AY186" s="21" t="s">
        <v>123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1" t="s">
        <v>79</v>
      </c>
      <c r="BK186" s="229">
        <f>ROUND(I186*H186,2)</f>
        <v>0</v>
      </c>
      <c r="BL186" s="21" t="s">
        <v>251</v>
      </c>
      <c r="BM186" s="21" t="s">
        <v>996</v>
      </c>
    </row>
    <row r="187" spans="2:65" s="1" customFormat="1" ht="16.5" customHeight="1">
      <c r="B187" s="43"/>
      <c r="C187" s="218" t="s">
        <v>660</v>
      </c>
      <c r="D187" s="218" t="s">
        <v>125</v>
      </c>
      <c r="E187" s="219" t="s">
        <v>515</v>
      </c>
      <c r="F187" s="220" t="s">
        <v>817</v>
      </c>
      <c r="G187" s="221" t="s">
        <v>216</v>
      </c>
      <c r="H187" s="222">
        <v>407</v>
      </c>
      <c r="I187" s="223"/>
      <c r="J187" s="224">
        <f>ROUND(I187*H187,2)</f>
        <v>0</v>
      </c>
      <c r="K187" s="220" t="s">
        <v>21</v>
      </c>
      <c r="L187" s="69"/>
      <c r="M187" s="225" t="s">
        <v>21</v>
      </c>
      <c r="N187" s="226" t="s">
        <v>42</v>
      </c>
      <c r="O187" s="44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1" t="s">
        <v>251</v>
      </c>
      <c r="AT187" s="21" t="s">
        <v>125</v>
      </c>
      <c r="AU187" s="21" t="s">
        <v>133</v>
      </c>
      <c r="AY187" s="21" t="s">
        <v>123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1" t="s">
        <v>79</v>
      </c>
      <c r="BK187" s="229">
        <f>ROUND(I187*H187,2)</f>
        <v>0</v>
      </c>
      <c r="BL187" s="21" t="s">
        <v>251</v>
      </c>
      <c r="BM187" s="21" t="s">
        <v>997</v>
      </c>
    </row>
    <row r="188" spans="2:65" s="1" customFormat="1" ht="16.5" customHeight="1">
      <c r="B188" s="43"/>
      <c r="C188" s="218" t="s">
        <v>665</v>
      </c>
      <c r="D188" s="218" t="s">
        <v>125</v>
      </c>
      <c r="E188" s="219" t="s">
        <v>519</v>
      </c>
      <c r="F188" s="220" t="s">
        <v>998</v>
      </c>
      <c r="G188" s="221" t="s">
        <v>279</v>
      </c>
      <c r="H188" s="222">
        <v>604</v>
      </c>
      <c r="I188" s="223"/>
      <c r="J188" s="224">
        <f>ROUND(I188*H188,2)</f>
        <v>0</v>
      </c>
      <c r="K188" s="220" t="s">
        <v>21</v>
      </c>
      <c r="L188" s="69"/>
      <c r="M188" s="225" t="s">
        <v>21</v>
      </c>
      <c r="N188" s="226" t="s">
        <v>42</v>
      </c>
      <c r="O188" s="44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AR188" s="21" t="s">
        <v>251</v>
      </c>
      <c r="AT188" s="21" t="s">
        <v>125</v>
      </c>
      <c r="AU188" s="21" t="s">
        <v>133</v>
      </c>
      <c r="AY188" s="21" t="s">
        <v>123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1" t="s">
        <v>79</v>
      </c>
      <c r="BK188" s="229">
        <f>ROUND(I188*H188,2)</f>
        <v>0</v>
      </c>
      <c r="BL188" s="21" t="s">
        <v>251</v>
      </c>
      <c r="BM188" s="21" t="s">
        <v>999</v>
      </c>
    </row>
    <row r="189" spans="2:65" s="1" customFormat="1" ht="16.5" customHeight="1">
      <c r="B189" s="43"/>
      <c r="C189" s="218" t="s">
        <v>669</v>
      </c>
      <c r="D189" s="218" t="s">
        <v>125</v>
      </c>
      <c r="E189" s="219" t="s">
        <v>523</v>
      </c>
      <c r="F189" s="220" t="s">
        <v>1000</v>
      </c>
      <c r="G189" s="221" t="s">
        <v>216</v>
      </c>
      <c r="H189" s="222">
        <v>698</v>
      </c>
      <c r="I189" s="223"/>
      <c r="J189" s="224">
        <f>ROUND(I189*H189,2)</f>
        <v>0</v>
      </c>
      <c r="K189" s="220" t="s">
        <v>21</v>
      </c>
      <c r="L189" s="69"/>
      <c r="M189" s="225" t="s">
        <v>21</v>
      </c>
      <c r="N189" s="226" t="s">
        <v>42</v>
      </c>
      <c r="O189" s="44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1" t="s">
        <v>251</v>
      </c>
      <c r="AT189" s="21" t="s">
        <v>125</v>
      </c>
      <c r="AU189" s="21" t="s">
        <v>133</v>
      </c>
      <c r="AY189" s="21" t="s">
        <v>123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1" t="s">
        <v>79</v>
      </c>
      <c r="BK189" s="229">
        <f>ROUND(I189*H189,2)</f>
        <v>0</v>
      </c>
      <c r="BL189" s="21" t="s">
        <v>251</v>
      </c>
      <c r="BM189" s="21" t="s">
        <v>1001</v>
      </c>
    </row>
    <row r="190" spans="2:65" s="1" customFormat="1" ht="16.5" customHeight="1">
      <c r="B190" s="43"/>
      <c r="C190" s="218" t="s">
        <v>673</v>
      </c>
      <c r="D190" s="218" t="s">
        <v>125</v>
      </c>
      <c r="E190" s="219" t="s">
        <v>528</v>
      </c>
      <c r="F190" s="220" t="s">
        <v>1002</v>
      </c>
      <c r="G190" s="221" t="s">
        <v>216</v>
      </c>
      <c r="H190" s="222">
        <v>233</v>
      </c>
      <c r="I190" s="223"/>
      <c r="J190" s="224">
        <f>ROUND(I190*H190,2)</f>
        <v>0</v>
      </c>
      <c r="K190" s="220" t="s">
        <v>21</v>
      </c>
      <c r="L190" s="69"/>
      <c r="M190" s="225" t="s">
        <v>21</v>
      </c>
      <c r="N190" s="226" t="s">
        <v>42</v>
      </c>
      <c r="O190" s="44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AR190" s="21" t="s">
        <v>251</v>
      </c>
      <c r="AT190" s="21" t="s">
        <v>125</v>
      </c>
      <c r="AU190" s="21" t="s">
        <v>133</v>
      </c>
      <c r="AY190" s="21" t="s">
        <v>123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1" t="s">
        <v>79</v>
      </c>
      <c r="BK190" s="229">
        <f>ROUND(I190*H190,2)</f>
        <v>0</v>
      </c>
      <c r="BL190" s="21" t="s">
        <v>251</v>
      </c>
      <c r="BM190" s="21" t="s">
        <v>1003</v>
      </c>
    </row>
    <row r="191" spans="2:65" s="1" customFormat="1" ht="16.5" customHeight="1">
      <c r="B191" s="43"/>
      <c r="C191" s="218" t="s">
        <v>679</v>
      </c>
      <c r="D191" s="218" t="s">
        <v>125</v>
      </c>
      <c r="E191" s="219" t="s">
        <v>532</v>
      </c>
      <c r="F191" s="220" t="s">
        <v>1004</v>
      </c>
      <c r="G191" s="221" t="s">
        <v>216</v>
      </c>
      <c r="H191" s="222">
        <v>145</v>
      </c>
      <c r="I191" s="223"/>
      <c r="J191" s="224">
        <f>ROUND(I191*H191,2)</f>
        <v>0</v>
      </c>
      <c r="K191" s="220" t="s">
        <v>21</v>
      </c>
      <c r="L191" s="69"/>
      <c r="M191" s="225" t="s">
        <v>21</v>
      </c>
      <c r="N191" s="226" t="s">
        <v>42</v>
      </c>
      <c r="O191" s="44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1" t="s">
        <v>251</v>
      </c>
      <c r="AT191" s="21" t="s">
        <v>125</v>
      </c>
      <c r="AU191" s="21" t="s">
        <v>133</v>
      </c>
      <c r="AY191" s="21" t="s">
        <v>123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21" t="s">
        <v>79</v>
      </c>
      <c r="BK191" s="229">
        <f>ROUND(I191*H191,2)</f>
        <v>0</v>
      </c>
      <c r="BL191" s="21" t="s">
        <v>251</v>
      </c>
      <c r="BM191" s="21" t="s">
        <v>1005</v>
      </c>
    </row>
    <row r="192" spans="2:65" s="1" customFormat="1" ht="16.5" customHeight="1">
      <c r="B192" s="43"/>
      <c r="C192" s="218" t="s">
        <v>683</v>
      </c>
      <c r="D192" s="218" t="s">
        <v>125</v>
      </c>
      <c r="E192" s="219" t="s">
        <v>536</v>
      </c>
      <c r="F192" s="220" t="s">
        <v>1006</v>
      </c>
      <c r="G192" s="221" t="s">
        <v>763</v>
      </c>
      <c r="H192" s="222">
        <v>2</v>
      </c>
      <c r="I192" s="223"/>
      <c r="J192" s="224">
        <f>ROUND(I192*H192,2)</f>
        <v>0</v>
      </c>
      <c r="K192" s="220" t="s">
        <v>21</v>
      </c>
      <c r="L192" s="69"/>
      <c r="M192" s="225" t="s">
        <v>21</v>
      </c>
      <c r="N192" s="226" t="s">
        <v>42</v>
      </c>
      <c r="O192" s="44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AR192" s="21" t="s">
        <v>251</v>
      </c>
      <c r="AT192" s="21" t="s">
        <v>125</v>
      </c>
      <c r="AU192" s="21" t="s">
        <v>133</v>
      </c>
      <c r="AY192" s="21" t="s">
        <v>123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1" t="s">
        <v>79</v>
      </c>
      <c r="BK192" s="229">
        <f>ROUND(I192*H192,2)</f>
        <v>0</v>
      </c>
      <c r="BL192" s="21" t="s">
        <v>251</v>
      </c>
      <c r="BM192" s="21" t="s">
        <v>1007</v>
      </c>
    </row>
    <row r="193" spans="2:65" s="1" customFormat="1" ht="16.5" customHeight="1">
      <c r="B193" s="43"/>
      <c r="C193" s="218" t="s">
        <v>688</v>
      </c>
      <c r="D193" s="218" t="s">
        <v>125</v>
      </c>
      <c r="E193" s="219" t="s">
        <v>540</v>
      </c>
      <c r="F193" s="220" t="s">
        <v>1008</v>
      </c>
      <c r="G193" s="221" t="s">
        <v>216</v>
      </c>
      <c r="H193" s="222">
        <v>85</v>
      </c>
      <c r="I193" s="223"/>
      <c r="J193" s="224">
        <f>ROUND(I193*H193,2)</f>
        <v>0</v>
      </c>
      <c r="K193" s="220" t="s">
        <v>21</v>
      </c>
      <c r="L193" s="69"/>
      <c r="M193" s="225" t="s">
        <v>21</v>
      </c>
      <c r="N193" s="226" t="s">
        <v>42</v>
      </c>
      <c r="O193" s="44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1" t="s">
        <v>251</v>
      </c>
      <c r="AT193" s="21" t="s">
        <v>125</v>
      </c>
      <c r="AU193" s="21" t="s">
        <v>133</v>
      </c>
      <c r="AY193" s="21" t="s">
        <v>123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1" t="s">
        <v>79</v>
      </c>
      <c r="BK193" s="229">
        <f>ROUND(I193*H193,2)</f>
        <v>0</v>
      </c>
      <c r="BL193" s="21" t="s">
        <v>251</v>
      </c>
      <c r="BM193" s="21" t="s">
        <v>1009</v>
      </c>
    </row>
    <row r="194" spans="2:65" s="1" customFormat="1" ht="16.5" customHeight="1">
      <c r="B194" s="43"/>
      <c r="C194" s="218" t="s">
        <v>692</v>
      </c>
      <c r="D194" s="218" t="s">
        <v>125</v>
      </c>
      <c r="E194" s="219" t="s">
        <v>544</v>
      </c>
      <c r="F194" s="220" t="s">
        <v>823</v>
      </c>
      <c r="G194" s="221" t="s">
        <v>216</v>
      </c>
      <c r="H194" s="222">
        <v>450</v>
      </c>
      <c r="I194" s="223"/>
      <c r="J194" s="224">
        <f>ROUND(I194*H194,2)</f>
        <v>0</v>
      </c>
      <c r="K194" s="220" t="s">
        <v>21</v>
      </c>
      <c r="L194" s="69"/>
      <c r="M194" s="225" t="s">
        <v>21</v>
      </c>
      <c r="N194" s="226" t="s">
        <v>42</v>
      </c>
      <c r="O194" s="44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AR194" s="21" t="s">
        <v>251</v>
      </c>
      <c r="AT194" s="21" t="s">
        <v>125</v>
      </c>
      <c r="AU194" s="21" t="s">
        <v>133</v>
      </c>
      <c r="AY194" s="21" t="s">
        <v>123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1" t="s">
        <v>79</v>
      </c>
      <c r="BK194" s="229">
        <f>ROUND(I194*H194,2)</f>
        <v>0</v>
      </c>
      <c r="BL194" s="21" t="s">
        <v>251</v>
      </c>
      <c r="BM194" s="21" t="s">
        <v>1010</v>
      </c>
    </row>
    <row r="195" spans="2:65" s="1" customFormat="1" ht="16.5" customHeight="1">
      <c r="B195" s="43"/>
      <c r="C195" s="218" t="s">
        <v>696</v>
      </c>
      <c r="D195" s="218" t="s">
        <v>125</v>
      </c>
      <c r="E195" s="219" t="s">
        <v>548</v>
      </c>
      <c r="F195" s="220" t="s">
        <v>1011</v>
      </c>
      <c r="G195" s="221" t="s">
        <v>216</v>
      </c>
      <c r="H195" s="222">
        <v>419</v>
      </c>
      <c r="I195" s="223"/>
      <c r="J195" s="224">
        <f>ROUND(I195*H195,2)</f>
        <v>0</v>
      </c>
      <c r="K195" s="220" t="s">
        <v>21</v>
      </c>
      <c r="L195" s="69"/>
      <c r="M195" s="225" t="s">
        <v>21</v>
      </c>
      <c r="N195" s="226" t="s">
        <v>42</v>
      </c>
      <c r="O195" s="44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1" t="s">
        <v>251</v>
      </c>
      <c r="AT195" s="21" t="s">
        <v>125</v>
      </c>
      <c r="AU195" s="21" t="s">
        <v>133</v>
      </c>
      <c r="AY195" s="21" t="s">
        <v>123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1" t="s">
        <v>79</v>
      </c>
      <c r="BK195" s="229">
        <f>ROUND(I195*H195,2)</f>
        <v>0</v>
      </c>
      <c r="BL195" s="21" t="s">
        <v>251</v>
      </c>
      <c r="BM195" s="21" t="s">
        <v>1012</v>
      </c>
    </row>
    <row r="196" spans="2:65" s="1" customFormat="1" ht="16.5" customHeight="1">
      <c r="B196" s="43"/>
      <c r="C196" s="218" t="s">
        <v>702</v>
      </c>
      <c r="D196" s="218" t="s">
        <v>125</v>
      </c>
      <c r="E196" s="219" t="s">
        <v>552</v>
      </c>
      <c r="F196" s="220" t="s">
        <v>826</v>
      </c>
      <c r="G196" s="221" t="s">
        <v>216</v>
      </c>
      <c r="H196" s="222">
        <v>85</v>
      </c>
      <c r="I196" s="223"/>
      <c r="J196" s="224">
        <f>ROUND(I196*H196,2)</f>
        <v>0</v>
      </c>
      <c r="K196" s="220" t="s">
        <v>21</v>
      </c>
      <c r="L196" s="69"/>
      <c r="M196" s="225" t="s">
        <v>21</v>
      </c>
      <c r="N196" s="226" t="s">
        <v>42</v>
      </c>
      <c r="O196" s="44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1" t="s">
        <v>251</v>
      </c>
      <c r="AT196" s="21" t="s">
        <v>125</v>
      </c>
      <c r="AU196" s="21" t="s">
        <v>133</v>
      </c>
      <c r="AY196" s="21" t="s">
        <v>123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1" t="s">
        <v>79</v>
      </c>
      <c r="BK196" s="229">
        <f>ROUND(I196*H196,2)</f>
        <v>0</v>
      </c>
      <c r="BL196" s="21" t="s">
        <v>251</v>
      </c>
      <c r="BM196" s="21" t="s">
        <v>1013</v>
      </c>
    </row>
    <row r="197" spans="2:65" s="1" customFormat="1" ht="16.5" customHeight="1">
      <c r="B197" s="43"/>
      <c r="C197" s="218" t="s">
        <v>710</v>
      </c>
      <c r="D197" s="218" t="s">
        <v>125</v>
      </c>
      <c r="E197" s="219" t="s">
        <v>556</v>
      </c>
      <c r="F197" s="220" t="s">
        <v>829</v>
      </c>
      <c r="G197" s="221" t="s">
        <v>216</v>
      </c>
      <c r="H197" s="222">
        <v>43</v>
      </c>
      <c r="I197" s="223"/>
      <c r="J197" s="224">
        <f>ROUND(I197*H197,2)</f>
        <v>0</v>
      </c>
      <c r="K197" s="220" t="s">
        <v>21</v>
      </c>
      <c r="L197" s="69"/>
      <c r="M197" s="225" t="s">
        <v>21</v>
      </c>
      <c r="N197" s="226" t="s">
        <v>42</v>
      </c>
      <c r="O197" s="44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1" t="s">
        <v>251</v>
      </c>
      <c r="AT197" s="21" t="s">
        <v>125</v>
      </c>
      <c r="AU197" s="21" t="s">
        <v>133</v>
      </c>
      <c r="AY197" s="21" t="s">
        <v>123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1" t="s">
        <v>79</v>
      </c>
      <c r="BK197" s="229">
        <f>ROUND(I197*H197,2)</f>
        <v>0</v>
      </c>
      <c r="BL197" s="21" t="s">
        <v>251</v>
      </c>
      <c r="BM197" s="21" t="s">
        <v>1014</v>
      </c>
    </row>
    <row r="198" spans="2:65" s="1" customFormat="1" ht="16.5" customHeight="1">
      <c r="B198" s="43"/>
      <c r="C198" s="218" t="s">
        <v>714</v>
      </c>
      <c r="D198" s="218" t="s">
        <v>125</v>
      </c>
      <c r="E198" s="219" t="s">
        <v>560</v>
      </c>
      <c r="F198" s="220" t="s">
        <v>832</v>
      </c>
      <c r="G198" s="221" t="s">
        <v>216</v>
      </c>
      <c r="H198" s="222">
        <v>407</v>
      </c>
      <c r="I198" s="223"/>
      <c r="J198" s="224">
        <f>ROUND(I198*H198,2)</f>
        <v>0</v>
      </c>
      <c r="K198" s="220" t="s">
        <v>21</v>
      </c>
      <c r="L198" s="69"/>
      <c r="M198" s="225" t="s">
        <v>21</v>
      </c>
      <c r="N198" s="226" t="s">
        <v>42</v>
      </c>
      <c r="O198" s="44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AR198" s="21" t="s">
        <v>251</v>
      </c>
      <c r="AT198" s="21" t="s">
        <v>125</v>
      </c>
      <c r="AU198" s="21" t="s">
        <v>133</v>
      </c>
      <c r="AY198" s="21" t="s">
        <v>123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1" t="s">
        <v>79</v>
      </c>
      <c r="BK198" s="229">
        <f>ROUND(I198*H198,2)</f>
        <v>0</v>
      </c>
      <c r="BL198" s="21" t="s">
        <v>251</v>
      </c>
      <c r="BM198" s="21" t="s">
        <v>1015</v>
      </c>
    </row>
    <row r="199" spans="2:65" s="1" customFormat="1" ht="16.5" customHeight="1">
      <c r="B199" s="43"/>
      <c r="C199" s="218" t="s">
        <v>719</v>
      </c>
      <c r="D199" s="218" t="s">
        <v>125</v>
      </c>
      <c r="E199" s="219" t="s">
        <v>564</v>
      </c>
      <c r="F199" s="220" t="s">
        <v>1016</v>
      </c>
      <c r="G199" s="221" t="s">
        <v>216</v>
      </c>
      <c r="H199" s="222">
        <v>0.2</v>
      </c>
      <c r="I199" s="223"/>
      <c r="J199" s="224">
        <f>ROUND(I199*H199,2)</f>
        <v>0</v>
      </c>
      <c r="K199" s="220" t="s">
        <v>21</v>
      </c>
      <c r="L199" s="69"/>
      <c r="M199" s="225" t="s">
        <v>21</v>
      </c>
      <c r="N199" s="226" t="s">
        <v>42</v>
      </c>
      <c r="O199" s="44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AR199" s="21" t="s">
        <v>251</v>
      </c>
      <c r="AT199" s="21" t="s">
        <v>125</v>
      </c>
      <c r="AU199" s="21" t="s">
        <v>133</v>
      </c>
      <c r="AY199" s="21" t="s">
        <v>123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1" t="s">
        <v>79</v>
      </c>
      <c r="BK199" s="229">
        <f>ROUND(I199*H199,2)</f>
        <v>0</v>
      </c>
      <c r="BL199" s="21" t="s">
        <v>251</v>
      </c>
      <c r="BM199" s="21" t="s">
        <v>1017</v>
      </c>
    </row>
    <row r="200" spans="2:65" s="1" customFormat="1" ht="16.5" customHeight="1">
      <c r="B200" s="43"/>
      <c r="C200" s="218" t="s">
        <v>724</v>
      </c>
      <c r="D200" s="218" t="s">
        <v>125</v>
      </c>
      <c r="E200" s="219" t="s">
        <v>568</v>
      </c>
      <c r="F200" s="220" t="s">
        <v>1018</v>
      </c>
      <c r="G200" s="221" t="s">
        <v>216</v>
      </c>
      <c r="H200" s="222">
        <v>0.2</v>
      </c>
      <c r="I200" s="223"/>
      <c r="J200" s="224">
        <f>ROUND(I200*H200,2)</f>
        <v>0</v>
      </c>
      <c r="K200" s="220" t="s">
        <v>21</v>
      </c>
      <c r="L200" s="69"/>
      <c r="M200" s="225" t="s">
        <v>21</v>
      </c>
      <c r="N200" s="226" t="s">
        <v>42</v>
      </c>
      <c r="O200" s="44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1" t="s">
        <v>251</v>
      </c>
      <c r="AT200" s="21" t="s">
        <v>125</v>
      </c>
      <c r="AU200" s="21" t="s">
        <v>133</v>
      </c>
      <c r="AY200" s="21" t="s">
        <v>123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1" t="s">
        <v>79</v>
      </c>
      <c r="BK200" s="229">
        <f>ROUND(I200*H200,2)</f>
        <v>0</v>
      </c>
      <c r="BL200" s="21" t="s">
        <v>251</v>
      </c>
      <c r="BM200" s="21" t="s">
        <v>1019</v>
      </c>
    </row>
    <row r="201" spans="2:65" s="1" customFormat="1" ht="16.5" customHeight="1">
      <c r="B201" s="43"/>
      <c r="C201" s="218" t="s">
        <v>729</v>
      </c>
      <c r="D201" s="218" t="s">
        <v>125</v>
      </c>
      <c r="E201" s="219" t="s">
        <v>572</v>
      </c>
      <c r="F201" s="220" t="s">
        <v>1020</v>
      </c>
      <c r="G201" s="221" t="s">
        <v>177</v>
      </c>
      <c r="H201" s="222">
        <v>0.2</v>
      </c>
      <c r="I201" s="223"/>
      <c r="J201" s="224">
        <f>ROUND(I201*H201,2)</f>
        <v>0</v>
      </c>
      <c r="K201" s="220" t="s">
        <v>21</v>
      </c>
      <c r="L201" s="69"/>
      <c r="M201" s="225" t="s">
        <v>21</v>
      </c>
      <c r="N201" s="226" t="s">
        <v>42</v>
      </c>
      <c r="O201" s="44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1" t="s">
        <v>251</v>
      </c>
      <c r="AT201" s="21" t="s">
        <v>125</v>
      </c>
      <c r="AU201" s="21" t="s">
        <v>133</v>
      </c>
      <c r="AY201" s="21" t="s">
        <v>123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1" t="s">
        <v>79</v>
      </c>
      <c r="BK201" s="229">
        <f>ROUND(I201*H201,2)</f>
        <v>0</v>
      </c>
      <c r="BL201" s="21" t="s">
        <v>251</v>
      </c>
      <c r="BM201" s="21" t="s">
        <v>1021</v>
      </c>
    </row>
    <row r="202" spans="2:65" s="1" customFormat="1" ht="16.5" customHeight="1">
      <c r="B202" s="43"/>
      <c r="C202" s="218" t="s">
        <v>733</v>
      </c>
      <c r="D202" s="218" t="s">
        <v>125</v>
      </c>
      <c r="E202" s="219" t="s">
        <v>576</v>
      </c>
      <c r="F202" s="220" t="s">
        <v>847</v>
      </c>
      <c r="G202" s="221" t="s">
        <v>763</v>
      </c>
      <c r="H202" s="222">
        <v>1</v>
      </c>
      <c r="I202" s="223"/>
      <c r="J202" s="224">
        <f>ROUND(I202*H202,2)</f>
        <v>0</v>
      </c>
      <c r="K202" s="220" t="s">
        <v>21</v>
      </c>
      <c r="L202" s="69"/>
      <c r="M202" s="225" t="s">
        <v>21</v>
      </c>
      <c r="N202" s="226" t="s">
        <v>42</v>
      </c>
      <c r="O202" s="44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AR202" s="21" t="s">
        <v>251</v>
      </c>
      <c r="AT202" s="21" t="s">
        <v>125</v>
      </c>
      <c r="AU202" s="21" t="s">
        <v>133</v>
      </c>
      <c r="AY202" s="21" t="s">
        <v>123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1" t="s">
        <v>79</v>
      </c>
      <c r="BK202" s="229">
        <f>ROUND(I202*H202,2)</f>
        <v>0</v>
      </c>
      <c r="BL202" s="21" t="s">
        <v>251</v>
      </c>
      <c r="BM202" s="21" t="s">
        <v>1022</v>
      </c>
    </row>
    <row r="203" spans="2:65" s="1" customFormat="1" ht="16.5" customHeight="1">
      <c r="B203" s="43"/>
      <c r="C203" s="218" t="s">
        <v>740</v>
      </c>
      <c r="D203" s="218" t="s">
        <v>125</v>
      </c>
      <c r="E203" s="219" t="s">
        <v>580</v>
      </c>
      <c r="F203" s="220" t="s">
        <v>1023</v>
      </c>
      <c r="G203" s="221" t="s">
        <v>258</v>
      </c>
      <c r="H203" s="222">
        <v>85.5</v>
      </c>
      <c r="I203" s="223"/>
      <c r="J203" s="224">
        <f>ROUND(I203*H203,2)</f>
        <v>0</v>
      </c>
      <c r="K203" s="220" t="s">
        <v>21</v>
      </c>
      <c r="L203" s="69"/>
      <c r="M203" s="225" t="s">
        <v>21</v>
      </c>
      <c r="N203" s="226" t="s">
        <v>42</v>
      </c>
      <c r="O203" s="44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AR203" s="21" t="s">
        <v>251</v>
      </c>
      <c r="AT203" s="21" t="s">
        <v>125</v>
      </c>
      <c r="AU203" s="21" t="s">
        <v>133</v>
      </c>
      <c r="AY203" s="21" t="s">
        <v>123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1" t="s">
        <v>79</v>
      </c>
      <c r="BK203" s="229">
        <f>ROUND(I203*H203,2)</f>
        <v>0</v>
      </c>
      <c r="BL203" s="21" t="s">
        <v>251</v>
      </c>
      <c r="BM203" s="21" t="s">
        <v>1024</v>
      </c>
    </row>
    <row r="204" spans="2:65" s="1" customFormat="1" ht="16.5" customHeight="1">
      <c r="B204" s="43"/>
      <c r="C204" s="218" t="s">
        <v>747</v>
      </c>
      <c r="D204" s="218" t="s">
        <v>125</v>
      </c>
      <c r="E204" s="219" t="s">
        <v>584</v>
      </c>
      <c r="F204" s="220" t="s">
        <v>1025</v>
      </c>
      <c r="G204" s="221" t="s">
        <v>763</v>
      </c>
      <c r="H204" s="222">
        <v>12</v>
      </c>
      <c r="I204" s="223"/>
      <c r="J204" s="224">
        <f>ROUND(I204*H204,2)</f>
        <v>0</v>
      </c>
      <c r="K204" s="220" t="s">
        <v>21</v>
      </c>
      <c r="L204" s="69"/>
      <c r="M204" s="225" t="s">
        <v>21</v>
      </c>
      <c r="N204" s="226" t="s">
        <v>42</v>
      </c>
      <c r="O204" s="44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AR204" s="21" t="s">
        <v>251</v>
      </c>
      <c r="AT204" s="21" t="s">
        <v>125</v>
      </c>
      <c r="AU204" s="21" t="s">
        <v>133</v>
      </c>
      <c r="AY204" s="21" t="s">
        <v>123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1" t="s">
        <v>79</v>
      </c>
      <c r="BK204" s="229">
        <f>ROUND(I204*H204,2)</f>
        <v>0</v>
      </c>
      <c r="BL204" s="21" t="s">
        <v>251</v>
      </c>
      <c r="BM204" s="21" t="s">
        <v>1026</v>
      </c>
    </row>
    <row r="205" spans="2:65" s="1" customFormat="1" ht="16.5" customHeight="1">
      <c r="B205" s="43"/>
      <c r="C205" s="218" t="s">
        <v>1027</v>
      </c>
      <c r="D205" s="218" t="s">
        <v>125</v>
      </c>
      <c r="E205" s="219" t="s">
        <v>588</v>
      </c>
      <c r="F205" s="220" t="s">
        <v>1028</v>
      </c>
      <c r="G205" s="221" t="s">
        <v>763</v>
      </c>
      <c r="H205" s="222">
        <v>1</v>
      </c>
      <c r="I205" s="223"/>
      <c r="J205" s="224">
        <f>ROUND(I205*H205,2)</f>
        <v>0</v>
      </c>
      <c r="K205" s="220" t="s">
        <v>21</v>
      </c>
      <c r="L205" s="69"/>
      <c r="M205" s="225" t="s">
        <v>21</v>
      </c>
      <c r="N205" s="226" t="s">
        <v>42</v>
      </c>
      <c r="O205" s="44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1" t="s">
        <v>251</v>
      </c>
      <c r="AT205" s="21" t="s">
        <v>125</v>
      </c>
      <c r="AU205" s="21" t="s">
        <v>133</v>
      </c>
      <c r="AY205" s="21" t="s">
        <v>123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1" t="s">
        <v>79</v>
      </c>
      <c r="BK205" s="229">
        <f>ROUND(I205*H205,2)</f>
        <v>0</v>
      </c>
      <c r="BL205" s="21" t="s">
        <v>251</v>
      </c>
      <c r="BM205" s="21" t="s">
        <v>1029</v>
      </c>
    </row>
    <row r="206" spans="2:65" s="1" customFormat="1" ht="16.5" customHeight="1">
      <c r="B206" s="43"/>
      <c r="C206" s="218" t="s">
        <v>1030</v>
      </c>
      <c r="D206" s="218" t="s">
        <v>125</v>
      </c>
      <c r="E206" s="219" t="s">
        <v>593</v>
      </c>
      <c r="F206" s="220" t="s">
        <v>856</v>
      </c>
      <c r="G206" s="221" t="s">
        <v>763</v>
      </c>
      <c r="H206" s="222">
        <v>1</v>
      </c>
      <c r="I206" s="223"/>
      <c r="J206" s="224">
        <f>ROUND(I206*H206,2)</f>
        <v>0</v>
      </c>
      <c r="K206" s="220" t="s">
        <v>21</v>
      </c>
      <c r="L206" s="69"/>
      <c r="M206" s="225" t="s">
        <v>21</v>
      </c>
      <c r="N206" s="226" t="s">
        <v>42</v>
      </c>
      <c r="O206" s="44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21" t="s">
        <v>251</v>
      </c>
      <c r="AT206" s="21" t="s">
        <v>125</v>
      </c>
      <c r="AU206" s="21" t="s">
        <v>133</v>
      </c>
      <c r="AY206" s="21" t="s">
        <v>123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1" t="s">
        <v>79</v>
      </c>
      <c r="BK206" s="229">
        <f>ROUND(I206*H206,2)</f>
        <v>0</v>
      </c>
      <c r="BL206" s="21" t="s">
        <v>251</v>
      </c>
      <c r="BM206" s="21" t="s">
        <v>1031</v>
      </c>
    </row>
    <row r="207" spans="2:65" s="1" customFormat="1" ht="16.5" customHeight="1">
      <c r="B207" s="43"/>
      <c r="C207" s="218" t="s">
        <v>1032</v>
      </c>
      <c r="D207" s="218" t="s">
        <v>125</v>
      </c>
      <c r="E207" s="219" t="s">
        <v>598</v>
      </c>
      <c r="F207" s="220" t="s">
        <v>859</v>
      </c>
      <c r="G207" s="221" t="s">
        <v>763</v>
      </c>
      <c r="H207" s="222">
        <v>1</v>
      </c>
      <c r="I207" s="223"/>
      <c r="J207" s="224">
        <f>ROUND(I207*H207,2)</f>
        <v>0</v>
      </c>
      <c r="K207" s="220" t="s">
        <v>21</v>
      </c>
      <c r="L207" s="69"/>
      <c r="M207" s="225" t="s">
        <v>21</v>
      </c>
      <c r="N207" s="230" t="s">
        <v>42</v>
      </c>
      <c r="O207" s="231"/>
      <c r="P207" s="232">
        <f>O207*H207</f>
        <v>0</v>
      </c>
      <c r="Q207" s="232">
        <v>0</v>
      </c>
      <c r="R207" s="232">
        <f>Q207*H207</f>
        <v>0</v>
      </c>
      <c r="S207" s="232">
        <v>0</v>
      </c>
      <c r="T207" s="233">
        <f>S207*H207</f>
        <v>0</v>
      </c>
      <c r="AR207" s="21" t="s">
        <v>251</v>
      </c>
      <c r="AT207" s="21" t="s">
        <v>125</v>
      </c>
      <c r="AU207" s="21" t="s">
        <v>133</v>
      </c>
      <c r="AY207" s="21" t="s">
        <v>123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1" t="s">
        <v>79</v>
      </c>
      <c r="BK207" s="229">
        <f>ROUND(I207*H207,2)</f>
        <v>0</v>
      </c>
      <c r="BL207" s="21" t="s">
        <v>251</v>
      </c>
      <c r="BM207" s="21" t="s">
        <v>1033</v>
      </c>
    </row>
    <row r="208" spans="2:12" s="1" customFormat="1" ht="6.95" customHeight="1">
      <c r="B208" s="64"/>
      <c r="C208" s="65"/>
      <c r="D208" s="65"/>
      <c r="E208" s="65"/>
      <c r="F208" s="65"/>
      <c r="G208" s="65"/>
      <c r="H208" s="65"/>
      <c r="I208" s="163"/>
      <c r="J208" s="65"/>
      <c r="K208" s="65"/>
      <c r="L208" s="69"/>
    </row>
  </sheetData>
  <sheetProtection password="CC35" sheet="1" objects="1" scenarios="1" formatColumns="0" formatRows="0" autoFilter="0"/>
  <autoFilter ref="C79:K207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90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Stavební úpravy komunikace v ulici Písečná, Cheb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1034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31. 7. 2018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ROUND(J86,2)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ROUND(SUM(BE86:BE135),2)</f>
        <v>0</v>
      </c>
      <c r="G30" s="44"/>
      <c r="H30" s="44"/>
      <c r="I30" s="155">
        <v>0.21</v>
      </c>
      <c r="J30" s="154">
        <f>ROUND(ROUND((SUM(BE86:BE135)),2)*I30,2)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ROUND(SUM(BF86:BF135),2)</f>
        <v>0</v>
      </c>
      <c r="G31" s="44"/>
      <c r="H31" s="44"/>
      <c r="I31" s="155">
        <v>0.15</v>
      </c>
      <c r="J31" s="154">
        <f>ROUND(ROUND((SUM(BF86:BF135)),2)*I31,2)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ROUND(SUM(BG86:BG135),2)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ROUND(SUM(BH86:BH135),2)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ROUND(SUM(BI86:BI135),2)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Stavební úpravy komunikace v ulici Písečná, Cheb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50 - C.5 - Objekty podzemních staveb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Cheb</v>
      </c>
      <c r="G49" s="44"/>
      <c r="H49" s="44"/>
      <c r="I49" s="143" t="s">
        <v>25</v>
      </c>
      <c r="J49" s="144" t="str">
        <f>IF(J12="","",J12)</f>
        <v>31. 7. 2018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Cheb</v>
      </c>
      <c r="G51" s="44"/>
      <c r="H51" s="44"/>
      <c r="I51" s="143" t="s">
        <v>33</v>
      </c>
      <c r="J51" s="41" t="str">
        <f>E21</f>
        <v>Bc.Pašava Michal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J86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157</v>
      </c>
      <c r="E57" s="177"/>
      <c r="F57" s="177"/>
      <c r="G57" s="177"/>
      <c r="H57" s="177"/>
      <c r="I57" s="178"/>
      <c r="J57" s="179">
        <f>J87</f>
        <v>0</v>
      </c>
      <c r="K57" s="180"/>
    </row>
    <row r="58" spans="2:11" s="8" customFormat="1" ht="19.9" customHeight="1">
      <c r="B58" s="181"/>
      <c r="C58" s="182"/>
      <c r="D58" s="183" t="s">
        <v>158</v>
      </c>
      <c r="E58" s="184"/>
      <c r="F58" s="184"/>
      <c r="G58" s="184"/>
      <c r="H58" s="184"/>
      <c r="I58" s="185"/>
      <c r="J58" s="186">
        <f>J88</f>
        <v>0</v>
      </c>
      <c r="K58" s="187"/>
    </row>
    <row r="59" spans="2:11" s="8" customFormat="1" ht="19.9" customHeight="1">
      <c r="B59" s="181"/>
      <c r="C59" s="182"/>
      <c r="D59" s="183" t="s">
        <v>159</v>
      </c>
      <c r="E59" s="184"/>
      <c r="F59" s="184"/>
      <c r="G59" s="184"/>
      <c r="H59" s="184"/>
      <c r="I59" s="185"/>
      <c r="J59" s="186">
        <f>J110</f>
        <v>0</v>
      </c>
      <c r="K59" s="187"/>
    </row>
    <row r="60" spans="2:11" s="8" customFormat="1" ht="19.9" customHeight="1">
      <c r="B60" s="181"/>
      <c r="C60" s="182"/>
      <c r="D60" s="183" t="s">
        <v>1035</v>
      </c>
      <c r="E60" s="184"/>
      <c r="F60" s="184"/>
      <c r="G60" s="184"/>
      <c r="H60" s="184"/>
      <c r="I60" s="185"/>
      <c r="J60" s="186">
        <f>J115</f>
        <v>0</v>
      </c>
      <c r="K60" s="187"/>
    </row>
    <row r="61" spans="2:11" s="8" customFormat="1" ht="14.85" customHeight="1">
      <c r="B61" s="181"/>
      <c r="C61" s="182"/>
      <c r="D61" s="183" t="s">
        <v>1036</v>
      </c>
      <c r="E61" s="184"/>
      <c r="F61" s="184"/>
      <c r="G61" s="184"/>
      <c r="H61" s="184"/>
      <c r="I61" s="185"/>
      <c r="J61" s="186">
        <f>J121</f>
        <v>0</v>
      </c>
      <c r="K61" s="187"/>
    </row>
    <row r="62" spans="2:11" s="8" customFormat="1" ht="19.9" customHeight="1">
      <c r="B62" s="181"/>
      <c r="C62" s="182"/>
      <c r="D62" s="183" t="s">
        <v>161</v>
      </c>
      <c r="E62" s="184"/>
      <c r="F62" s="184"/>
      <c r="G62" s="184"/>
      <c r="H62" s="184"/>
      <c r="I62" s="185"/>
      <c r="J62" s="186">
        <f>J124</f>
        <v>0</v>
      </c>
      <c r="K62" s="187"/>
    </row>
    <row r="63" spans="2:11" s="8" customFormat="1" ht="19.9" customHeight="1">
      <c r="B63" s="181"/>
      <c r="C63" s="182"/>
      <c r="D63" s="183" t="s">
        <v>163</v>
      </c>
      <c r="E63" s="184"/>
      <c r="F63" s="184"/>
      <c r="G63" s="184"/>
      <c r="H63" s="184"/>
      <c r="I63" s="185"/>
      <c r="J63" s="186">
        <f>J126</f>
        <v>0</v>
      </c>
      <c r="K63" s="187"/>
    </row>
    <row r="64" spans="2:11" s="8" customFormat="1" ht="19.9" customHeight="1">
      <c r="B64" s="181"/>
      <c r="C64" s="182"/>
      <c r="D64" s="183" t="s">
        <v>166</v>
      </c>
      <c r="E64" s="184"/>
      <c r="F64" s="184"/>
      <c r="G64" s="184"/>
      <c r="H64" s="184"/>
      <c r="I64" s="185"/>
      <c r="J64" s="186">
        <f>J129</f>
        <v>0</v>
      </c>
      <c r="K64" s="187"/>
    </row>
    <row r="65" spans="2:11" s="7" customFormat="1" ht="24.95" customHeight="1">
      <c r="B65" s="174"/>
      <c r="C65" s="175"/>
      <c r="D65" s="176" t="s">
        <v>167</v>
      </c>
      <c r="E65" s="177"/>
      <c r="F65" s="177"/>
      <c r="G65" s="177"/>
      <c r="H65" s="177"/>
      <c r="I65" s="178"/>
      <c r="J65" s="179">
        <f>J131</f>
        <v>0</v>
      </c>
      <c r="K65" s="180"/>
    </row>
    <row r="66" spans="2:11" s="8" customFormat="1" ht="19.9" customHeight="1">
      <c r="B66" s="181"/>
      <c r="C66" s="182"/>
      <c r="D66" s="183" t="s">
        <v>169</v>
      </c>
      <c r="E66" s="184"/>
      <c r="F66" s="184"/>
      <c r="G66" s="184"/>
      <c r="H66" s="184"/>
      <c r="I66" s="185"/>
      <c r="J66" s="186">
        <f>J132</f>
        <v>0</v>
      </c>
      <c r="K66" s="187"/>
    </row>
    <row r="67" spans="2:11" s="1" customFormat="1" ht="21.8" customHeight="1">
      <c r="B67" s="43"/>
      <c r="C67" s="44"/>
      <c r="D67" s="44"/>
      <c r="E67" s="44"/>
      <c r="F67" s="44"/>
      <c r="G67" s="44"/>
      <c r="H67" s="44"/>
      <c r="I67" s="141"/>
      <c r="J67" s="44"/>
      <c r="K67" s="48"/>
    </row>
    <row r="68" spans="2:11" s="1" customFormat="1" ht="6.95" customHeight="1">
      <c r="B68" s="64"/>
      <c r="C68" s="65"/>
      <c r="D68" s="65"/>
      <c r="E68" s="65"/>
      <c r="F68" s="65"/>
      <c r="G68" s="65"/>
      <c r="H68" s="65"/>
      <c r="I68" s="163"/>
      <c r="J68" s="65"/>
      <c r="K68" s="66"/>
    </row>
    <row r="72" spans="2:12" s="1" customFormat="1" ht="6.95" customHeight="1">
      <c r="B72" s="67"/>
      <c r="C72" s="68"/>
      <c r="D72" s="68"/>
      <c r="E72" s="68"/>
      <c r="F72" s="68"/>
      <c r="G72" s="68"/>
      <c r="H72" s="68"/>
      <c r="I72" s="166"/>
      <c r="J72" s="68"/>
      <c r="K72" s="68"/>
      <c r="L72" s="69"/>
    </row>
    <row r="73" spans="2:12" s="1" customFormat="1" ht="36.95" customHeight="1">
      <c r="B73" s="43"/>
      <c r="C73" s="70" t="s">
        <v>106</v>
      </c>
      <c r="D73" s="71"/>
      <c r="E73" s="71"/>
      <c r="F73" s="71"/>
      <c r="G73" s="71"/>
      <c r="H73" s="71"/>
      <c r="I73" s="188"/>
      <c r="J73" s="71"/>
      <c r="K73" s="71"/>
      <c r="L73" s="69"/>
    </row>
    <row r="74" spans="2:12" s="1" customFormat="1" ht="6.95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14.4" customHeight="1">
      <c r="B75" s="43"/>
      <c r="C75" s="73" t="s">
        <v>18</v>
      </c>
      <c r="D75" s="71"/>
      <c r="E75" s="71"/>
      <c r="F75" s="71"/>
      <c r="G75" s="71"/>
      <c r="H75" s="71"/>
      <c r="I75" s="188"/>
      <c r="J75" s="71"/>
      <c r="K75" s="71"/>
      <c r="L75" s="69"/>
    </row>
    <row r="76" spans="2:12" s="1" customFormat="1" ht="16.5" customHeight="1">
      <c r="B76" s="43"/>
      <c r="C76" s="71"/>
      <c r="D76" s="71"/>
      <c r="E76" s="189" t="str">
        <f>E7</f>
        <v>Stavební úpravy komunikace v ulici Písečná, Cheb</v>
      </c>
      <c r="F76" s="73"/>
      <c r="G76" s="73"/>
      <c r="H76" s="73"/>
      <c r="I76" s="188"/>
      <c r="J76" s="71"/>
      <c r="K76" s="71"/>
      <c r="L76" s="69"/>
    </row>
    <row r="77" spans="2:12" s="1" customFormat="1" ht="14.4" customHeight="1">
      <c r="B77" s="43"/>
      <c r="C77" s="73" t="s">
        <v>97</v>
      </c>
      <c r="D77" s="71"/>
      <c r="E77" s="71"/>
      <c r="F77" s="71"/>
      <c r="G77" s="71"/>
      <c r="H77" s="71"/>
      <c r="I77" s="188"/>
      <c r="J77" s="71"/>
      <c r="K77" s="71"/>
      <c r="L77" s="69"/>
    </row>
    <row r="78" spans="2:12" s="1" customFormat="1" ht="17.25" customHeight="1">
      <c r="B78" s="43"/>
      <c r="C78" s="71"/>
      <c r="D78" s="71"/>
      <c r="E78" s="79" t="str">
        <f>E9</f>
        <v>50 - C.5 - Objekty podzemních staveb</v>
      </c>
      <c r="F78" s="71"/>
      <c r="G78" s="71"/>
      <c r="H78" s="71"/>
      <c r="I78" s="188"/>
      <c r="J78" s="71"/>
      <c r="K78" s="71"/>
      <c r="L78" s="69"/>
    </row>
    <row r="79" spans="2:12" s="1" customFormat="1" ht="6.95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pans="2:12" s="1" customFormat="1" ht="18" customHeight="1">
      <c r="B80" s="43"/>
      <c r="C80" s="73" t="s">
        <v>23</v>
      </c>
      <c r="D80" s="71"/>
      <c r="E80" s="71"/>
      <c r="F80" s="190" t="str">
        <f>F12</f>
        <v>Cheb</v>
      </c>
      <c r="G80" s="71"/>
      <c r="H80" s="71"/>
      <c r="I80" s="191" t="s">
        <v>25</v>
      </c>
      <c r="J80" s="82" t="str">
        <f>IF(J12="","",J12)</f>
        <v>31. 7. 2018</v>
      </c>
      <c r="K80" s="71"/>
      <c r="L80" s="69"/>
    </row>
    <row r="81" spans="2:12" s="1" customFormat="1" ht="6.95" customHeight="1">
      <c r="B81" s="43"/>
      <c r="C81" s="71"/>
      <c r="D81" s="71"/>
      <c r="E81" s="71"/>
      <c r="F81" s="71"/>
      <c r="G81" s="71"/>
      <c r="H81" s="71"/>
      <c r="I81" s="188"/>
      <c r="J81" s="71"/>
      <c r="K81" s="71"/>
      <c r="L81" s="69"/>
    </row>
    <row r="82" spans="2:12" s="1" customFormat="1" ht="13.5">
      <c r="B82" s="43"/>
      <c r="C82" s="73" t="s">
        <v>27</v>
      </c>
      <c r="D82" s="71"/>
      <c r="E82" s="71"/>
      <c r="F82" s="190" t="str">
        <f>E15</f>
        <v>Město Cheb</v>
      </c>
      <c r="G82" s="71"/>
      <c r="H82" s="71"/>
      <c r="I82" s="191" t="s">
        <v>33</v>
      </c>
      <c r="J82" s="190" t="str">
        <f>E21</f>
        <v>Bc.Pašava Michal</v>
      </c>
      <c r="K82" s="71"/>
      <c r="L82" s="69"/>
    </row>
    <row r="83" spans="2:12" s="1" customFormat="1" ht="14.4" customHeight="1">
      <c r="B83" s="43"/>
      <c r="C83" s="73" t="s">
        <v>31</v>
      </c>
      <c r="D83" s="71"/>
      <c r="E83" s="71"/>
      <c r="F83" s="190" t="str">
        <f>IF(E18="","",E18)</f>
        <v/>
      </c>
      <c r="G83" s="71"/>
      <c r="H83" s="71"/>
      <c r="I83" s="188"/>
      <c r="J83" s="71"/>
      <c r="K83" s="71"/>
      <c r="L83" s="69"/>
    </row>
    <row r="84" spans="2:12" s="1" customFormat="1" ht="10.3" customHeight="1">
      <c r="B84" s="43"/>
      <c r="C84" s="71"/>
      <c r="D84" s="71"/>
      <c r="E84" s="71"/>
      <c r="F84" s="71"/>
      <c r="G84" s="71"/>
      <c r="H84" s="71"/>
      <c r="I84" s="188"/>
      <c r="J84" s="71"/>
      <c r="K84" s="71"/>
      <c r="L84" s="69"/>
    </row>
    <row r="85" spans="2:20" s="9" customFormat="1" ht="29.25" customHeight="1">
      <c r="B85" s="192"/>
      <c r="C85" s="193" t="s">
        <v>107</v>
      </c>
      <c r="D85" s="194" t="s">
        <v>56</v>
      </c>
      <c r="E85" s="194" t="s">
        <v>52</v>
      </c>
      <c r="F85" s="194" t="s">
        <v>108</v>
      </c>
      <c r="G85" s="194" t="s">
        <v>109</v>
      </c>
      <c r="H85" s="194" t="s">
        <v>110</v>
      </c>
      <c r="I85" s="195" t="s">
        <v>111</v>
      </c>
      <c r="J85" s="194" t="s">
        <v>101</v>
      </c>
      <c r="K85" s="196" t="s">
        <v>112</v>
      </c>
      <c r="L85" s="197"/>
      <c r="M85" s="99" t="s">
        <v>113</v>
      </c>
      <c r="N85" s="100" t="s">
        <v>41</v>
      </c>
      <c r="O85" s="100" t="s">
        <v>114</v>
      </c>
      <c r="P85" s="100" t="s">
        <v>115</v>
      </c>
      <c r="Q85" s="100" t="s">
        <v>116</v>
      </c>
      <c r="R85" s="100" t="s">
        <v>117</v>
      </c>
      <c r="S85" s="100" t="s">
        <v>118</v>
      </c>
      <c r="T85" s="101" t="s">
        <v>119</v>
      </c>
    </row>
    <row r="86" spans="2:63" s="1" customFormat="1" ht="29.25" customHeight="1">
      <c r="B86" s="43"/>
      <c r="C86" s="105" t="s">
        <v>102</v>
      </c>
      <c r="D86" s="71"/>
      <c r="E86" s="71"/>
      <c r="F86" s="71"/>
      <c r="G86" s="71"/>
      <c r="H86" s="71"/>
      <c r="I86" s="188"/>
      <c r="J86" s="198">
        <f>BK86</f>
        <v>0</v>
      </c>
      <c r="K86" s="71"/>
      <c r="L86" s="69"/>
      <c r="M86" s="102"/>
      <c r="N86" s="103"/>
      <c r="O86" s="103"/>
      <c r="P86" s="199">
        <f>P87+P131</f>
        <v>0</v>
      </c>
      <c r="Q86" s="103"/>
      <c r="R86" s="199">
        <f>R87+R131</f>
        <v>78.86848871</v>
      </c>
      <c r="S86" s="103"/>
      <c r="T86" s="200">
        <f>T87+T131</f>
        <v>0</v>
      </c>
      <c r="AT86" s="21" t="s">
        <v>70</v>
      </c>
      <c r="AU86" s="21" t="s">
        <v>103</v>
      </c>
      <c r="BK86" s="201">
        <f>BK87+BK131</f>
        <v>0</v>
      </c>
    </row>
    <row r="87" spans="2:63" s="10" customFormat="1" ht="37.4" customHeight="1">
      <c r="B87" s="202"/>
      <c r="C87" s="203"/>
      <c r="D87" s="204" t="s">
        <v>70</v>
      </c>
      <c r="E87" s="205" t="s">
        <v>172</v>
      </c>
      <c r="F87" s="205" t="s">
        <v>173</v>
      </c>
      <c r="G87" s="203"/>
      <c r="H87" s="203"/>
      <c r="I87" s="206"/>
      <c r="J87" s="207">
        <f>BK87</f>
        <v>0</v>
      </c>
      <c r="K87" s="203"/>
      <c r="L87" s="208"/>
      <c r="M87" s="209"/>
      <c r="N87" s="210"/>
      <c r="O87" s="210"/>
      <c r="P87" s="211">
        <f>P88+P110+P115+P124+P126+P129</f>
        <v>0</v>
      </c>
      <c r="Q87" s="210"/>
      <c r="R87" s="211">
        <f>R88+R110+R115+R124+R126+R129</f>
        <v>78.86848871</v>
      </c>
      <c r="S87" s="210"/>
      <c r="T87" s="212">
        <f>T88+T110+T115+T124+T126+T129</f>
        <v>0</v>
      </c>
      <c r="AR87" s="213" t="s">
        <v>79</v>
      </c>
      <c r="AT87" s="214" t="s">
        <v>70</v>
      </c>
      <c r="AU87" s="214" t="s">
        <v>71</v>
      </c>
      <c r="AY87" s="213" t="s">
        <v>123</v>
      </c>
      <c r="BK87" s="215">
        <f>BK88+BK110+BK115+BK124+BK126+BK129</f>
        <v>0</v>
      </c>
    </row>
    <row r="88" spans="2:63" s="10" customFormat="1" ht="19.9" customHeight="1">
      <c r="B88" s="202"/>
      <c r="C88" s="203"/>
      <c r="D88" s="204" t="s">
        <v>70</v>
      </c>
      <c r="E88" s="216" t="s">
        <v>79</v>
      </c>
      <c r="F88" s="216" t="s">
        <v>174</v>
      </c>
      <c r="G88" s="203"/>
      <c r="H88" s="203"/>
      <c r="I88" s="206"/>
      <c r="J88" s="217">
        <f>BK88</f>
        <v>0</v>
      </c>
      <c r="K88" s="203"/>
      <c r="L88" s="208"/>
      <c r="M88" s="209"/>
      <c r="N88" s="210"/>
      <c r="O88" s="210"/>
      <c r="P88" s="211">
        <f>SUM(P89:P109)</f>
        <v>0</v>
      </c>
      <c r="Q88" s="210"/>
      <c r="R88" s="211">
        <f>SUM(R89:R109)</f>
        <v>64.21381728</v>
      </c>
      <c r="S88" s="210"/>
      <c r="T88" s="212">
        <f>SUM(T89:T109)</f>
        <v>0</v>
      </c>
      <c r="AR88" s="213" t="s">
        <v>79</v>
      </c>
      <c r="AT88" s="214" t="s">
        <v>70</v>
      </c>
      <c r="AU88" s="214" t="s">
        <v>79</v>
      </c>
      <c r="AY88" s="213" t="s">
        <v>123</v>
      </c>
      <c r="BK88" s="215">
        <f>SUM(BK89:BK109)</f>
        <v>0</v>
      </c>
    </row>
    <row r="89" spans="2:65" s="1" customFormat="1" ht="16.5" customHeight="1">
      <c r="B89" s="43"/>
      <c r="C89" s="218" t="s">
        <v>79</v>
      </c>
      <c r="D89" s="218" t="s">
        <v>125</v>
      </c>
      <c r="E89" s="219" t="s">
        <v>1037</v>
      </c>
      <c r="F89" s="220" t="s">
        <v>1038</v>
      </c>
      <c r="G89" s="221" t="s">
        <v>227</v>
      </c>
      <c r="H89" s="222">
        <v>82.538</v>
      </c>
      <c r="I89" s="223"/>
      <c r="J89" s="224">
        <f>ROUND(I89*H89,2)</f>
        <v>0</v>
      </c>
      <c r="K89" s="220" t="s">
        <v>178</v>
      </c>
      <c r="L89" s="69"/>
      <c r="M89" s="225" t="s">
        <v>21</v>
      </c>
      <c r="N89" s="226" t="s">
        <v>42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122</v>
      </c>
      <c r="AT89" s="21" t="s">
        <v>125</v>
      </c>
      <c r="AU89" s="21" t="s">
        <v>81</v>
      </c>
      <c r="AY89" s="21" t="s">
        <v>123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79</v>
      </c>
      <c r="BK89" s="229">
        <f>ROUND(I89*H89,2)</f>
        <v>0</v>
      </c>
      <c r="BL89" s="21" t="s">
        <v>122</v>
      </c>
      <c r="BM89" s="21" t="s">
        <v>1039</v>
      </c>
    </row>
    <row r="90" spans="2:51" s="11" customFormat="1" ht="13.5">
      <c r="B90" s="234"/>
      <c r="C90" s="235"/>
      <c r="D90" s="236" t="s">
        <v>180</v>
      </c>
      <c r="E90" s="237" t="s">
        <v>21</v>
      </c>
      <c r="F90" s="238" t="s">
        <v>1040</v>
      </c>
      <c r="G90" s="235"/>
      <c r="H90" s="239">
        <v>82.538</v>
      </c>
      <c r="I90" s="240"/>
      <c r="J90" s="235"/>
      <c r="K90" s="235"/>
      <c r="L90" s="241"/>
      <c r="M90" s="242"/>
      <c r="N90" s="243"/>
      <c r="O90" s="243"/>
      <c r="P90" s="243"/>
      <c r="Q90" s="243"/>
      <c r="R90" s="243"/>
      <c r="S90" s="243"/>
      <c r="T90" s="244"/>
      <c r="AT90" s="245" t="s">
        <v>180</v>
      </c>
      <c r="AU90" s="245" t="s">
        <v>81</v>
      </c>
      <c r="AV90" s="11" t="s">
        <v>81</v>
      </c>
      <c r="AW90" s="11" t="s">
        <v>35</v>
      </c>
      <c r="AX90" s="11" t="s">
        <v>79</v>
      </c>
      <c r="AY90" s="245" t="s">
        <v>123</v>
      </c>
    </row>
    <row r="91" spans="2:65" s="1" customFormat="1" ht="16.5" customHeight="1">
      <c r="B91" s="43"/>
      <c r="C91" s="218" t="s">
        <v>81</v>
      </c>
      <c r="D91" s="218" t="s">
        <v>125</v>
      </c>
      <c r="E91" s="219" t="s">
        <v>1041</v>
      </c>
      <c r="F91" s="220" t="s">
        <v>1042</v>
      </c>
      <c r="G91" s="221" t="s">
        <v>177</v>
      </c>
      <c r="H91" s="222">
        <v>71.214</v>
      </c>
      <c r="I91" s="223"/>
      <c r="J91" s="224">
        <f>ROUND(I91*H91,2)</f>
        <v>0</v>
      </c>
      <c r="K91" s="220" t="s">
        <v>178</v>
      </c>
      <c r="L91" s="69"/>
      <c r="M91" s="225" t="s">
        <v>21</v>
      </c>
      <c r="N91" s="226" t="s">
        <v>42</v>
      </c>
      <c r="O91" s="44"/>
      <c r="P91" s="227">
        <f>O91*H91</f>
        <v>0</v>
      </c>
      <c r="Q91" s="227">
        <v>0.0007</v>
      </c>
      <c r="R91" s="227">
        <f>Q91*H91</f>
        <v>0.0498498</v>
      </c>
      <c r="S91" s="227">
        <v>0</v>
      </c>
      <c r="T91" s="228">
        <f>S91*H91</f>
        <v>0</v>
      </c>
      <c r="AR91" s="21" t="s">
        <v>122</v>
      </c>
      <c r="AT91" s="21" t="s">
        <v>125</v>
      </c>
      <c r="AU91" s="21" t="s">
        <v>81</v>
      </c>
      <c r="AY91" s="21" t="s">
        <v>123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79</v>
      </c>
      <c r="BK91" s="229">
        <f>ROUND(I91*H91,2)</f>
        <v>0</v>
      </c>
      <c r="BL91" s="21" t="s">
        <v>122</v>
      </c>
      <c r="BM91" s="21" t="s">
        <v>1043</v>
      </c>
    </row>
    <row r="92" spans="2:51" s="11" customFormat="1" ht="13.5">
      <c r="B92" s="234"/>
      <c r="C92" s="235"/>
      <c r="D92" s="236" t="s">
        <v>180</v>
      </c>
      <c r="E92" s="237" t="s">
        <v>21</v>
      </c>
      <c r="F92" s="238" t="s">
        <v>1044</v>
      </c>
      <c r="G92" s="235"/>
      <c r="H92" s="239">
        <v>71.214</v>
      </c>
      <c r="I92" s="240"/>
      <c r="J92" s="235"/>
      <c r="K92" s="235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180</v>
      </c>
      <c r="AU92" s="245" t="s">
        <v>81</v>
      </c>
      <c r="AV92" s="11" t="s">
        <v>81</v>
      </c>
      <c r="AW92" s="11" t="s">
        <v>35</v>
      </c>
      <c r="AX92" s="11" t="s">
        <v>79</v>
      </c>
      <c r="AY92" s="245" t="s">
        <v>123</v>
      </c>
    </row>
    <row r="93" spans="2:65" s="1" customFormat="1" ht="16.5" customHeight="1">
      <c r="B93" s="43"/>
      <c r="C93" s="218" t="s">
        <v>133</v>
      </c>
      <c r="D93" s="218" t="s">
        <v>125</v>
      </c>
      <c r="E93" s="219" t="s">
        <v>1045</v>
      </c>
      <c r="F93" s="220" t="s">
        <v>1046</v>
      </c>
      <c r="G93" s="221" t="s">
        <v>177</v>
      </c>
      <c r="H93" s="222">
        <v>71.214</v>
      </c>
      <c r="I93" s="223"/>
      <c r="J93" s="224">
        <f>ROUND(I93*H93,2)</f>
        <v>0</v>
      </c>
      <c r="K93" s="220" t="s">
        <v>178</v>
      </c>
      <c r="L93" s="69"/>
      <c r="M93" s="225" t="s">
        <v>21</v>
      </c>
      <c r="N93" s="226" t="s">
        <v>42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122</v>
      </c>
      <c r="AT93" s="21" t="s">
        <v>125</v>
      </c>
      <c r="AU93" s="21" t="s">
        <v>81</v>
      </c>
      <c r="AY93" s="21" t="s">
        <v>123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79</v>
      </c>
      <c r="BK93" s="229">
        <f>ROUND(I93*H93,2)</f>
        <v>0</v>
      </c>
      <c r="BL93" s="21" t="s">
        <v>122</v>
      </c>
      <c r="BM93" s="21" t="s">
        <v>1047</v>
      </c>
    </row>
    <row r="94" spans="2:65" s="1" customFormat="1" ht="16.5" customHeight="1">
      <c r="B94" s="43"/>
      <c r="C94" s="218" t="s">
        <v>122</v>
      </c>
      <c r="D94" s="218" t="s">
        <v>125</v>
      </c>
      <c r="E94" s="219" t="s">
        <v>1048</v>
      </c>
      <c r="F94" s="220" t="s">
        <v>1049</v>
      </c>
      <c r="G94" s="221" t="s">
        <v>227</v>
      </c>
      <c r="H94" s="222">
        <v>82.538</v>
      </c>
      <c r="I94" s="223"/>
      <c r="J94" s="224">
        <f>ROUND(I94*H94,2)</f>
        <v>0</v>
      </c>
      <c r="K94" s="220" t="s">
        <v>178</v>
      </c>
      <c r="L94" s="69"/>
      <c r="M94" s="225" t="s">
        <v>21</v>
      </c>
      <c r="N94" s="226" t="s">
        <v>42</v>
      </c>
      <c r="O94" s="44"/>
      <c r="P94" s="227">
        <f>O94*H94</f>
        <v>0</v>
      </c>
      <c r="Q94" s="227">
        <v>0.00046</v>
      </c>
      <c r="R94" s="227">
        <f>Q94*H94</f>
        <v>0.03796748</v>
      </c>
      <c r="S94" s="227">
        <v>0</v>
      </c>
      <c r="T94" s="228">
        <f>S94*H94</f>
        <v>0</v>
      </c>
      <c r="AR94" s="21" t="s">
        <v>122</v>
      </c>
      <c r="AT94" s="21" t="s">
        <v>125</v>
      </c>
      <c r="AU94" s="21" t="s">
        <v>81</v>
      </c>
      <c r="AY94" s="21" t="s">
        <v>123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122</v>
      </c>
      <c r="BM94" s="21" t="s">
        <v>1050</v>
      </c>
    </row>
    <row r="95" spans="2:51" s="11" customFormat="1" ht="13.5">
      <c r="B95" s="234"/>
      <c r="C95" s="235"/>
      <c r="D95" s="236" t="s">
        <v>180</v>
      </c>
      <c r="E95" s="237" t="s">
        <v>21</v>
      </c>
      <c r="F95" s="238" t="s">
        <v>1040</v>
      </c>
      <c r="G95" s="235"/>
      <c r="H95" s="239">
        <v>82.538</v>
      </c>
      <c r="I95" s="240"/>
      <c r="J95" s="235"/>
      <c r="K95" s="235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180</v>
      </c>
      <c r="AU95" s="245" t="s">
        <v>81</v>
      </c>
      <c r="AV95" s="11" t="s">
        <v>81</v>
      </c>
      <c r="AW95" s="11" t="s">
        <v>35</v>
      </c>
      <c r="AX95" s="11" t="s">
        <v>79</v>
      </c>
      <c r="AY95" s="245" t="s">
        <v>123</v>
      </c>
    </row>
    <row r="96" spans="2:65" s="1" customFormat="1" ht="16.5" customHeight="1">
      <c r="B96" s="43"/>
      <c r="C96" s="218" t="s">
        <v>140</v>
      </c>
      <c r="D96" s="218" t="s">
        <v>125</v>
      </c>
      <c r="E96" s="219" t="s">
        <v>1051</v>
      </c>
      <c r="F96" s="220" t="s">
        <v>1052</v>
      </c>
      <c r="G96" s="221" t="s">
        <v>227</v>
      </c>
      <c r="H96" s="222">
        <v>82.538</v>
      </c>
      <c r="I96" s="223"/>
      <c r="J96" s="224">
        <f>ROUND(I96*H96,2)</f>
        <v>0</v>
      </c>
      <c r="K96" s="220" t="s">
        <v>178</v>
      </c>
      <c r="L96" s="69"/>
      <c r="M96" s="225" t="s">
        <v>21</v>
      </c>
      <c r="N96" s="226" t="s">
        <v>42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122</v>
      </c>
      <c r="AT96" s="21" t="s">
        <v>125</v>
      </c>
      <c r="AU96" s="21" t="s">
        <v>81</v>
      </c>
      <c r="AY96" s="21" t="s">
        <v>123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79</v>
      </c>
      <c r="BK96" s="229">
        <f>ROUND(I96*H96,2)</f>
        <v>0</v>
      </c>
      <c r="BL96" s="21" t="s">
        <v>122</v>
      </c>
      <c r="BM96" s="21" t="s">
        <v>1053</v>
      </c>
    </row>
    <row r="97" spans="2:65" s="1" customFormat="1" ht="16.5" customHeight="1">
      <c r="B97" s="43"/>
      <c r="C97" s="218" t="s">
        <v>144</v>
      </c>
      <c r="D97" s="218" t="s">
        <v>125</v>
      </c>
      <c r="E97" s="219" t="s">
        <v>244</v>
      </c>
      <c r="F97" s="220" t="s">
        <v>245</v>
      </c>
      <c r="G97" s="221" t="s">
        <v>227</v>
      </c>
      <c r="H97" s="222">
        <v>32.063</v>
      </c>
      <c r="I97" s="223"/>
      <c r="J97" s="224">
        <f>ROUND(I97*H97,2)</f>
        <v>0</v>
      </c>
      <c r="K97" s="220" t="s">
        <v>178</v>
      </c>
      <c r="L97" s="69"/>
      <c r="M97" s="225" t="s">
        <v>21</v>
      </c>
      <c r="N97" s="226" t="s">
        <v>42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122</v>
      </c>
      <c r="AT97" s="21" t="s">
        <v>125</v>
      </c>
      <c r="AU97" s="21" t="s">
        <v>81</v>
      </c>
      <c r="AY97" s="21" t="s">
        <v>123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122</v>
      </c>
      <c r="BM97" s="21" t="s">
        <v>1054</v>
      </c>
    </row>
    <row r="98" spans="2:65" s="1" customFormat="1" ht="16.5" customHeight="1">
      <c r="B98" s="43"/>
      <c r="C98" s="218" t="s">
        <v>148</v>
      </c>
      <c r="D98" s="218" t="s">
        <v>125</v>
      </c>
      <c r="E98" s="219" t="s">
        <v>248</v>
      </c>
      <c r="F98" s="220" t="s">
        <v>249</v>
      </c>
      <c r="G98" s="221" t="s">
        <v>227</v>
      </c>
      <c r="H98" s="222">
        <v>32.063</v>
      </c>
      <c r="I98" s="223"/>
      <c r="J98" s="224">
        <f>ROUND(I98*H98,2)</f>
        <v>0</v>
      </c>
      <c r="K98" s="220" t="s">
        <v>178</v>
      </c>
      <c r="L98" s="69"/>
      <c r="M98" s="225" t="s">
        <v>21</v>
      </c>
      <c r="N98" s="226" t="s">
        <v>42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122</v>
      </c>
      <c r="AT98" s="21" t="s">
        <v>125</v>
      </c>
      <c r="AU98" s="21" t="s">
        <v>81</v>
      </c>
      <c r="AY98" s="21" t="s">
        <v>123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79</v>
      </c>
      <c r="BK98" s="229">
        <f>ROUND(I98*H98,2)</f>
        <v>0</v>
      </c>
      <c r="BL98" s="21" t="s">
        <v>122</v>
      </c>
      <c r="BM98" s="21" t="s">
        <v>1055</v>
      </c>
    </row>
    <row r="99" spans="2:65" s="1" customFormat="1" ht="16.5" customHeight="1">
      <c r="B99" s="43"/>
      <c r="C99" s="218" t="s">
        <v>152</v>
      </c>
      <c r="D99" s="218" t="s">
        <v>125</v>
      </c>
      <c r="E99" s="219" t="s">
        <v>252</v>
      </c>
      <c r="F99" s="220" t="s">
        <v>253</v>
      </c>
      <c r="G99" s="221" t="s">
        <v>227</v>
      </c>
      <c r="H99" s="222">
        <v>32.063</v>
      </c>
      <c r="I99" s="223"/>
      <c r="J99" s="224">
        <f>ROUND(I99*H99,2)</f>
        <v>0</v>
      </c>
      <c r="K99" s="220" t="s">
        <v>178</v>
      </c>
      <c r="L99" s="69"/>
      <c r="M99" s="225" t="s">
        <v>21</v>
      </c>
      <c r="N99" s="226" t="s">
        <v>42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122</v>
      </c>
      <c r="AT99" s="21" t="s">
        <v>125</v>
      </c>
      <c r="AU99" s="21" t="s">
        <v>81</v>
      </c>
      <c r="AY99" s="21" t="s">
        <v>123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79</v>
      </c>
      <c r="BK99" s="229">
        <f>ROUND(I99*H99,2)</f>
        <v>0</v>
      </c>
      <c r="BL99" s="21" t="s">
        <v>122</v>
      </c>
      <c r="BM99" s="21" t="s">
        <v>1056</v>
      </c>
    </row>
    <row r="100" spans="2:65" s="1" customFormat="1" ht="16.5" customHeight="1">
      <c r="B100" s="43"/>
      <c r="C100" s="218" t="s">
        <v>219</v>
      </c>
      <c r="D100" s="218" t="s">
        <v>125</v>
      </c>
      <c r="E100" s="219" t="s">
        <v>256</v>
      </c>
      <c r="F100" s="220" t="s">
        <v>1057</v>
      </c>
      <c r="G100" s="221" t="s">
        <v>258</v>
      </c>
      <c r="H100" s="222">
        <v>64.126</v>
      </c>
      <c r="I100" s="223"/>
      <c r="J100" s="224">
        <f>ROUND(I100*H100,2)</f>
        <v>0</v>
      </c>
      <c r="K100" s="220" t="s">
        <v>178</v>
      </c>
      <c r="L100" s="69"/>
      <c r="M100" s="225" t="s">
        <v>21</v>
      </c>
      <c r="N100" s="226" t="s">
        <v>42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1" t="s">
        <v>122</v>
      </c>
      <c r="AT100" s="21" t="s">
        <v>125</v>
      </c>
      <c r="AU100" s="21" t="s">
        <v>81</v>
      </c>
      <c r="AY100" s="21" t="s">
        <v>123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122</v>
      </c>
      <c r="BM100" s="21" t="s">
        <v>1058</v>
      </c>
    </row>
    <row r="101" spans="2:51" s="11" customFormat="1" ht="13.5">
      <c r="B101" s="234"/>
      <c r="C101" s="235"/>
      <c r="D101" s="236" t="s">
        <v>180</v>
      </c>
      <c r="E101" s="235"/>
      <c r="F101" s="238" t="s">
        <v>1059</v>
      </c>
      <c r="G101" s="235"/>
      <c r="H101" s="239">
        <v>64.126</v>
      </c>
      <c r="I101" s="240"/>
      <c r="J101" s="235"/>
      <c r="K101" s="235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180</v>
      </c>
      <c r="AU101" s="245" t="s">
        <v>81</v>
      </c>
      <c r="AV101" s="11" t="s">
        <v>81</v>
      </c>
      <c r="AW101" s="11" t="s">
        <v>6</v>
      </c>
      <c r="AX101" s="11" t="s">
        <v>79</v>
      </c>
      <c r="AY101" s="245" t="s">
        <v>123</v>
      </c>
    </row>
    <row r="102" spans="2:65" s="1" customFormat="1" ht="16.5" customHeight="1">
      <c r="B102" s="43"/>
      <c r="C102" s="218" t="s">
        <v>82</v>
      </c>
      <c r="D102" s="218" t="s">
        <v>125</v>
      </c>
      <c r="E102" s="219" t="s">
        <v>1060</v>
      </c>
      <c r="F102" s="220" t="s">
        <v>1061</v>
      </c>
      <c r="G102" s="221" t="s">
        <v>227</v>
      </c>
      <c r="H102" s="222">
        <v>32.063</v>
      </c>
      <c r="I102" s="223"/>
      <c r="J102" s="224">
        <f>ROUND(I102*H102,2)</f>
        <v>0</v>
      </c>
      <c r="K102" s="220" t="s">
        <v>178</v>
      </c>
      <c r="L102" s="69"/>
      <c r="M102" s="225" t="s">
        <v>21</v>
      </c>
      <c r="N102" s="226" t="s">
        <v>42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122</v>
      </c>
      <c r="AT102" s="21" t="s">
        <v>125</v>
      </c>
      <c r="AU102" s="21" t="s">
        <v>81</v>
      </c>
      <c r="AY102" s="21" t="s">
        <v>123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79</v>
      </c>
      <c r="BK102" s="229">
        <f>ROUND(I102*H102,2)</f>
        <v>0</v>
      </c>
      <c r="BL102" s="21" t="s">
        <v>122</v>
      </c>
      <c r="BM102" s="21" t="s">
        <v>1062</v>
      </c>
    </row>
    <row r="103" spans="2:51" s="11" customFormat="1" ht="13.5">
      <c r="B103" s="234"/>
      <c r="C103" s="235"/>
      <c r="D103" s="236" t="s">
        <v>180</v>
      </c>
      <c r="E103" s="237" t="s">
        <v>21</v>
      </c>
      <c r="F103" s="238" t="s">
        <v>1063</v>
      </c>
      <c r="G103" s="235"/>
      <c r="H103" s="239">
        <v>67.82</v>
      </c>
      <c r="I103" s="240"/>
      <c r="J103" s="235"/>
      <c r="K103" s="235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180</v>
      </c>
      <c r="AU103" s="245" t="s">
        <v>81</v>
      </c>
      <c r="AV103" s="11" t="s">
        <v>81</v>
      </c>
      <c r="AW103" s="11" t="s">
        <v>35</v>
      </c>
      <c r="AX103" s="11" t="s">
        <v>71</v>
      </c>
      <c r="AY103" s="245" t="s">
        <v>123</v>
      </c>
    </row>
    <row r="104" spans="2:51" s="11" customFormat="1" ht="13.5">
      <c r="B104" s="234"/>
      <c r="C104" s="235"/>
      <c r="D104" s="236" t="s">
        <v>180</v>
      </c>
      <c r="E104" s="237" t="s">
        <v>21</v>
      </c>
      <c r="F104" s="238" t="s">
        <v>1064</v>
      </c>
      <c r="G104" s="235"/>
      <c r="H104" s="239">
        <v>-36.095</v>
      </c>
      <c r="I104" s="240"/>
      <c r="J104" s="235"/>
      <c r="K104" s="235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180</v>
      </c>
      <c r="AU104" s="245" t="s">
        <v>81</v>
      </c>
      <c r="AV104" s="11" t="s">
        <v>81</v>
      </c>
      <c r="AW104" s="11" t="s">
        <v>35</v>
      </c>
      <c r="AX104" s="11" t="s">
        <v>71</v>
      </c>
      <c r="AY104" s="245" t="s">
        <v>123</v>
      </c>
    </row>
    <row r="105" spans="2:51" s="11" customFormat="1" ht="13.5">
      <c r="B105" s="234"/>
      <c r="C105" s="235"/>
      <c r="D105" s="236" t="s">
        <v>180</v>
      </c>
      <c r="E105" s="237" t="s">
        <v>21</v>
      </c>
      <c r="F105" s="238" t="s">
        <v>1065</v>
      </c>
      <c r="G105" s="235"/>
      <c r="H105" s="239">
        <v>0.338</v>
      </c>
      <c r="I105" s="240"/>
      <c r="J105" s="235"/>
      <c r="K105" s="235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180</v>
      </c>
      <c r="AU105" s="245" t="s">
        <v>81</v>
      </c>
      <c r="AV105" s="11" t="s">
        <v>81</v>
      </c>
      <c r="AW105" s="11" t="s">
        <v>35</v>
      </c>
      <c r="AX105" s="11" t="s">
        <v>71</v>
      </c>
      <c r="AY105" s="245" t="s">
        <v>123</v>
      </c>
    </row>
    <row r="106" spans="2:65" s="1" customFormat="1" ht="16.5" customHeight="1">
      <c r="B106" s="43"/>
      <c r="C106" s="246" t="s">
        <v>230</v>
      </c>
      <c r="D106" s="246" t="s">
        <v>267</v>
      </c>
      <c r="E106" s="247" t="s">
        <v>268</v>
      </c>
      <c r="F106" s="248" t="s">
        <v>269</v>
      </c>
      <c r="G106" s="249" t="s">
        <v>258</v>
      </c>
      <c r="H106" s="250">
        <v>64.126</v>
      </c>
      <c r="I106" s="251"/>
      <c r="J106" s="252">
        <f>ROUND(I106*H106,2)</f>
        <v>0</v>
      </c>
      <c r="K106" s="248" t="s">
        <v>178</v>
      </c>
      <c r="L106" s="253"/>
      <c r="M106" s="254" t="s">
        <v>21</v>
      </c>
      <c r="N106" s="255" t="s">
        <v>42</v>
      </c>
      <c r="O106" s="44"/>
      <c r="P106" s="227">
        <f>O106*H106</f>
        <v>0</v>
      </c>
      <c r="Q106" s="227">
        <v>1</v>
      </c>
      <c r="R106" s="227">
        <f>Q106*H106</f>
        <v>64.126</v>
      </c>
      <c r="S106" s="227">
        <v>0</v>
      </c>
      <c r="T106" s="228">
        <f>S106*H106</f>
        <v>0</v>
      </c>
      <c r="AR106" s="21" t="s">
        <v>152</v>
      </c>
      <c r="AT106" s="21" t="s">
        <v>267</v>
      </c>
      <c r="AU106" s="21" t="s">
        <v>81</v>
      </c>
      <c r="AY106" s="21" t="s">
        <v>123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79</v>
      </c>
      <c r="BK106" s="229">
        <f>ROUND(I106*H106,2)</f>
        <v>0</v>
      </c>
      <c r="BL106" s="21" t="s">
        <v>122</v>
      </c>
      <c r="BM106" s="21" t="s">
        <v>1066</v>
      </c>
    </row>
    <row r="107" spans="2:51" s="11" customFormat="1" ht="13.5">
      <c r="B107" s="234"/>
      <c r="C107" s="235"/>
      <c r="D107" s="236" t="s">
        <v>180</v>
      </c>
      <c r="E107" s="235"/>
      <c r="F107" s="238" t="s">
        <v>1059</v>
      </c>
      <c r="G107" s="235"/>
      <c r="H107" s="239">
        <v>64.126</v>
      </c>
      <c r="I107" s="240"/>
      <c r="J107" s="235"/>
      <c r="K107" s="235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180</v>
      </c>
      <c r="AU107" s="245" t="s">
        <v>81</v>
      </c>
      <c r="AV107" s="11" t="s">
        <v>81</v>
      </c>
      <c r="AW107" s="11" t="s">
        <v>6</v>
      </c>
      <c r="AX107" s="11" t="s">
        <v>79</v>
      </c>
      <c r="AY107" s="245" t="s">
        <v>123</v>
      </c>
    </row>
    <row r="108" spans="2:65" s="1" customFormat="1" ht="16.5" customHeight="1">
      <c r="B108" s="43"/>
      <c r="C108" s="218" t="s">
        <v>235</v>
      </c>
      <c r="D108" s="218" t="s">
        <v>125</v>
      </c>
      <c r="E108" s="219" t="s">
        <v>292</v>
      </c>
      <c r="F108" s="220" t="s">
        <v>293</v>
      </c>
      <c r="G108" s="221" t="s">
        <v>177</v>
      </c>
      <c r="H108" s="222">
        <v>18.062</v>
      </c>
      <c r="I108" s="223"/>
      <c r="J108" s="224">
        <f>ROUND(I108*H108,2)</f>
        <v>0</v>
      </c>
      <c r="K108" s="220" t="s">
        <v>178</v>
      </c>
      <c r="L108" s="69"/>
      <c r="M108" s="225" t="s">
        <v>21</v>
      </c>
      <c r="N108" s="226" t="s">
        <v>42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122</v>
      </c>
      <c r="AT108" s="21" t="s">
        <v>125</v>
      </c>
      <c r="AU108" s="21" t="s">
        <v>81</v>
      </c>
      <c r="AY108" s="21" t="s">
        <v>123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79</v>
      </c>
      <c r="BK108" s="229">
        <f>ROUND(I108*H108,2)</f>
        <v>0</v>
      </c>
      <c r="BL108" s="21" t="s">
        <v>122</v>
      </c>
      <c r="BM108" s="21" t="s">
        <v>1067</v>
      </c>
    </row>
    <row r="109" spans="2:51" s="11" customFormat="1" ht="13.5">
      <c r="B109" s="234"/>
      <c r="C109" s="235"/>
      <c r="D109" s="236" t="s">
        <v>180</v>
      </c>
      <c r="E109" s="237" t="s">
        <v>21</v>
      </c>
      <c r="F109" s="238" t="s">
        <v>1068</v>
      </c>
      <c r="G109" s="235"/>
      <c r="H109" s="239">
        <v>18.062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180</v>
      </c>
      <c r="AU109" s="245" t="s">
        <v>81</v>
      </c>
      <c r="AV109" s="11" t="s">
        <v>81</v>
      </c>
      <c r="AW109" s="11" t="s">
        <v>35</v>
      </c>
      <c r="AX109" s="11" t="s">
        <v>79</v>
      </c>
      <c r="AY109" s="245" t="s">
        <v>123</v>
      </c>
    </row>
    <row r="110" spans="2:63" s="10" customFormat="1" ht="29.85" customHeight="1">
      <c r="B110" s="202"/>
      <c r="C110" s="203"/>
      <c r="D110" s="204" t="s">
        <v>70</v>
      </c>
      <c r="E110" s="216" t="s">
        <v>81</v>
      </c>
      <c r="F110" s="216" t="s">
        <v>313</v>
      </c>
      <c r="G110" s="203"/>
      <c r="H110" s="203"/>
      <c r="I110" s="206"/>
      <c r="J110" s="217">
        <f>BK110</f>
        <v>0</v>
      </c>
      <c r="K110" s="203"/>
      <c r="L110" s="208"/>
      <c r="M110" s="209"/>
      <c r="N110" s="210"/>
      <c r="O110" s="210"/>
      <c r="P110" s="211">
        <f>SUM(P111:P114)</f>
        <v>0</v>
      </c>
      <c r="Q110" s="210"/>
      <c r="R110" s="211">
        <f>SUM(R111:R114)</f>
        <v>6.23676915</v>
      </c>
      <c r="S110" s="210"/>
      <c r="T110" s="212">
        <f>SUM(T111:T114)</f>
        <v>0</v>
      </c>
      <c r="AR110" s="213" t="s">
        <v>79</v>
      </c>
      <c r="AT110" s="214" t="s">
        <v>70</v>
      </c>
      <c r="AU110" s="214" t="s">
        <v>79</v>
      </c>
      <c r="AY110" s="213" t="s">
        <v>123</v>
      </c>
      <c r="BK110" s="215">
        <f>SUM(BK111:BK114)</f>
        <v>0</v>
      </c>
    </row>
    <row r="111" spans="2:65" s="1" customFormat="1" ht="16.5" customHeight="1">
      <c r="B111" s="43"/>
      <c r="C111" s="218" t="s">
        <v>240</v>
      </c>
      <c r="D111" s="218" t="s">
        <v>125</v>
      </c>
      <c r="E111" s="219" t="s">
        <v>1069</v>
      </c>
      <c r="F111" s="220" t="s">
        <v>1070</v>
      </c>
      <c r="G111" s="221" t="s">
        <v>227</v>
      </c>
      <c r="H111" s="222">
        <v>2.709</v>
      </c>
      <c r="I111" s="223"/>
      <c r="J111" s="224">
        <f>ROUND(I111*H111,2)</f>
        <v>0</v>
      </c>
      <c r="K111" s="220" t="s">
        <v>178</v>
      </c>
      <c r="L111" s="69"/>
      <c r="M111" s="225" t="s">
        <v>21</v>
      </c>
      <c r="N111" s="226" t="s">
        <v>42</v>
      </c>
      <c r="O111" s="44"/>
      <c r="P111" s="227">
        <f>O111*H111</f>
        <v>0</v>
      </c>
      <c r="Q111" s="227">
        <v>2.25634</v>
      </c>
      <c r="R111" s="227">
        <f>Q111*H111</f>
        <v>6.11242506</v>
      </c>
      <c r="S111" s="227">
        <v>0</v>
      </c>
      <c r="T111" s="228">
        <f>S111*H111</f>
        <v>0</v>
      </c>
      <c r="AR111" s="21" t="s">
        <v>122</v>
      </c>
      <c r="AT111" s="21" t="s">
        <v>125</v>
      </c>
      <c r="AU111" s="21" t="s">
        <v>81</v>
      </c>
      <c r="AY111" s="21" t="s">
        <v>123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79</v>
      </c>
      <c r="BK111" s="229">
        <f>ROUND(I111*H111,2)</f>
        <v>0</v>
      </c>
      <c r="BL111" s="21" t="s">
        <v>122</v>
      </c>
      <c r="BM111" s="21" t="s">
        <v>1071</v>
      </c>
    </row>
    <row r="112" spans="2:51" s="11" customFormat="1" ht="13.5">
      <c r="B112" s="234"/>
      <c r="C112" s="235"/>
      <c r="D112" s="236" t="s">
        <v>180</v>
      </c>
      <c r="E112" s="237" t="s">
        <v>21</v>
      </c>
      <c r="F112" s="238" t="s">
        <v>1072</v>
      </c>
      <c r="G112" s="235"/>
      <c r="H112" s="239">
        <v>2.709</v>
      </c>
      <c r="I112" s="240"/>
      <c r="J112" s="235"/>
      <c r="K112" s="235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180</v>
      </c>
      <c r="AU112" s="245" t="s">
        <v>81</v>
      </c>
      <c r="AV112" s="11" t="s">
        <v>81</v>
      </c>
      <c r="AW112" s="11" t="s">
        <v>35</v>
      </c>
      <c r="AX112" s="11" t="s">
        <v>79</v>
      </c>
      <c r="AY112" s="245" t="s">
        <v>123</v>
      </c>
    </row>
    <row r="113" spans="2:65" s="1" customFormat="1" ht="16.5" customHeight="1">
      <c r="B113" s="43"/>
      <c r="C113" s="218" t="s">
        <v>243</v>
      </c>
      <c r="D113" s="218" t="s">
        <v>125</v>
      </c>
      <c r="E113" s="219" t="s">
        <v>1073</v>
      </c>
      <c r="F113" s="220" t="s">
        <v>1074</v>
      </c>
      <c r="G113" s="221" t="s">
        <v>258</v>
      </c>
      <c r="H113" s="222">
        <v>0.117</v>
      </c>
      <c r="I113" s="223"/>
      <c r="J113" s="224">
        <f>ROUND(I113*H113,2)</f>
        <v>0</v>
      </c>
      <c r="K113" s="220" t="s">
        <v>178</v>
      </c>
      <c r="L113" s="69"/>
      <c r="M113" s="225" t="s">
        <v>21</v>
      </c>
      <c r="N113" s="226" t="s">
        <v>42</v>
      </c>
      <c r="O113" s="44"/>
      <c r="P113" s="227">
        <f>O113*H113</f>
        <v>0</v>
      </c>
      <c r="Q113" s="227">
        <v>1.06277</v>
      </c>
      <c r="R113" s="227">
        <f>Q113*H113</f>
        <v>0.12434409</v>
      </c>
      <c r="S113" s="227">
        <v>0</v>
      </c>
      <c r="T113" s="228">
        <f>S113*H113</f>
        <v>0</v>
      </c>
      <c r="AR113" s="21" t="s">
        <v>122</v>
      </c>
      <c r="AT113" s="21" t="s">
        <v>125</v>
      </c>
      <c r="AU113" s="21" t="s">
        <v>81</v>
      </c>
      <c r="AY113" s="21" t="s">
        <v>123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79</v>
      </c>
      <c r="BK113" s="229">
        <f>ROUND(I113*H113,2)</f>
        <v>0</v>
      </c>
      <c r="BL113" s="21" t="s">
        <v>122</v>
      </c>
      <c r="BM113" s="21" t="s">
        <v>1075</v>
      </c>
    </row>
    <row r="114" spans="2:51" s="11" customFormat="1" ht="13.5">
      <c r="B114" s="234"/>
      <c r="C114" s="235"/>
      <c r="D114" s="236" t="s">
        <v>180</v>
      </c>
      <c r="E114" s="237" t="s">
        <v>21</v>
      </c>
      <c r="F114" s="238" t="s">
        <v>1076</v>
      </c>
      <c r="G114" s="235"/>
      <c r="H114" s="239">
        <v>0.117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180</v>
      </c>
      <c r="AU114" s="245" t="s">
        <v>81</v>
      </c>
      <c r="AV114" s="11" t="s">
        <v>81</v>
      </c>
      <c r="AW114" s="11" t="s">
        <v>35</v>
      </c>
      <c r="AX114" s="11" t="s">
        <v>79</v>
      </c>
      <c r="AY114" s="245" t="s">
        <v>123</v>
      </c>
    </row>
    <row r="115" spans="2:63" s="10" customFormat="1" ht="29.85" customHeight="1">
      <c r="B115" s="202"/>
      <c r="C115" s="203"/>
      <c r="D115" s="204" t="s">
        <v>70</v>
      </c>
      <c r="E115" s="216" t="s">
        <v>133</v>
      </c>
      <c r="F115" s="216" t="s">
        <v>1077</v>
      </c>
      <c r="G115" s="203"/>
      <c r="H115" s="203"/>
      <c r="I115" s="206"/>
      <c r="J115" s="217">
        <f>BK115</f>
        <v>0</v>
      </c>
      <c r="K115" s="203"/>
      <c r="L115" s="208"/>
      <c r="M115" s="209"/>
      <c r="N115" s="210"/>
      <c r="O115" s="210"/>
      <c r="P115" s="211">
        <f>P116+SUM(P117:P121)</f>
        <v>0</v>
      </c>
      <c r="Q115" s="210"/>
      <c r="R115" s="211">
        <f>R116+SUM(R117:R121)</f>
        <v>8.416366279999998</v>
      </c>
      <c r="S115" s="210"/>
      <c r="T115" s="212">
        <f>T116+SUM(T117:T121)</f>
        <v>0</v>
      </c>
      <c r="AR115" s="213" t="s">
        <v>79</v>
      </c>
      <c r="AT115" s="214" t="s">
        <v>70</v>
      </c>
      <c r="AU115" s="214" t="s">
        <v>79</v>
      </c>
      <c r="AY115" s="213" t="s">
        <v>123</v>
      </c>
      <c r="BK115" s="215">
        <f>BK116+SUM(BK117:BK121)</f>
        <v>0</v>
      </c>
    </row>
    <row r="116" spans="2:65" s="1" customFormat="1" ht="16.5" customHeight="1">
      <c r="B116" s="43"/>
      <c r="C116" s="218" t="s">
        <v>10</v>
      </c>
      <c r="D116" s="218" t="s">
        <v>125</v>
      </c>
      <c r="E116" s="219" t="s">
        <v>1078</v>
      </c>
      <c r="F116" s="220" t="s">
        <v>1079</v>
      </c>
      <c r="G116" s="221" t="s">
        <v>177</v>
      </c>
      <c r="H116" s="222">
        <v>5.28</v>
      </c>
      <c r="I116" s="223"/>
      <c r="J116" s="224">
        <f>ROUND(I116*H116,2)</f>
        <v>0</v>
      </c>
      <c r="K116" s="220" t="s">
        <v>178</v>
      </c>
      <c r="L116" s="69"/>
      <c r="M116" s="225" t="s">
        <v>21</v>
      </c>
      <c r="N116" s="226" t="s">
        <v>42</v>
      </c>
      <c r="O116" s="44"/>
      <c r="P116" s="227">
        <f>O116*H116</f>
        <v>0</v>
      </c>
      <c r="Q116" s="227">
        <v>0.00346</v>
      </c>
      <c r="R116" s="227">
        <f>Q116*H116</f>
        <v>0.0182688</v>
      </c>
      <c r="S116" s="227">
        <v>0</v>
      </c>
      <c r="T116" s="228">
        <f>S116*H116</f>
        <v>0</v>
      </c>
      <c r="AR116" s="21" t="s">
        <v>122</v>
      </c>
      <c r="AT116" s="21" t="s">
        <v>125</v>
      </c>
      <c r="AU116" s="21" t="s">
        <v>81</v>
      </c>
      <c r="AY116" s="21" t="s">
        <v>123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79</v>
      </c>
      <c r="BK116" s="229">
        <f>ROUND(I116*H116,2)</f>
        <v>0</v>
      </c>
      <c r="BL116" s="21" t="s">
        <v>122</v>
      </c>
      <c r="BM116" s="21" t="s">
        <v>1080</v>
      </c>
    </row>
    <row r="117" spans="2:51" s="11" customFormat="1" ht="13.5">
      <c r="B117" s="234"/>
      <c r="C117" s="235"/>
      <c r="D117" s="236" t="s">
        <v>180</v>
      </c>
      <c r="E117" s="237" t="s">
        <v>21</v>
      </c>
      <c r="F117" s="238" t="s">
        <v>1081</v>
      </c>
      <c r="G117" s="235"/>
      <c r="H117" s="239">
        <v>5.28</v>
      </c>
      <c r="I117" s="240"/>
      <c r="J117" s="235"/>
      <c r="K117" s="235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180</v>
      </c>
      <c r="AU117" s="245" t="s">
        <v>81</v>
      </c>
      <c r="AV117" s="11" t="s">
        <v>81</v>
      </c>
      <c r="AW117" s="11" t="s">
        <v>35</v>
      </c>
      <c r="AX117" s="11" t="s">
        <v>79</v>
      </c>
      <c r="AY117" s="245" t="s">
        <v>123</v>
      </c>
    </row>
    <row r="118" spans="2:65" s="1" customFormat="1" ht="16.5" customHeight="1">
      <c r="B118" s="43"/>
      <c r="C118" s="218" t="s">
        <v>251</v>
      </c>
      <c r="D118" s="218" t="s">
        <v>125</v>
      </c>
      <c r="E118" s="219" t="s">
        <v>1082</v>
      </c>
      <c r="F118" s="220" t="s">
        <v>1083</v>
      </c>
      <c r="G118" s="221" t="s">
        <v>177</v>
      </c>
      <c r="H118" s="222">
        <v>5.28</v>
      </c>
      <c r="I118" s="223"/>
      <c r="J118" s="224">
        <f>ROUND(I118*H118,2)</f>
        <v>0</v>
      </c>
      <c r="K118" s="220" t="s">
        <v>178</v>
      </c>
      <c r="L118" s="69"/>
      <c r="M118" s="225" t="s">
        <v>21</v>
      </c>
      <c r="N118" s="226" t="s">
        <v>42</v>
      </c>
      <c r="O118" s="4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21" t="s">
        <v>122</v>
      </c>
      <c r="AT118" s="21" t="s">
        <v>125</v>
      </c>
      <c r="AU118" s="21" t="s">
        <v>81</v>
      </c>
      <c r="AY118" s="21" t="s">
        <v>123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79</v>
      </c>
      <c r="BK118" s="229">
        <f>ROUND(I118*H118,2)</f>
        <v>0</v>
      </c>
      <c r="BL118" s="21" t="s">
        <v>122</v>
      </c>
      <c r="BM118" s="21" t="s">
        <v>1084</v>
      </c>
    </row>
    <row r="119" spans="2:65" s="1" customFormat="1" ht="16.5" customHeight="1">
      <c r="B119" s="43"/>
      <c r="C119" s="218" t="s">
        <v>255</v>
      </c>
      <c r="D119" s="218" t="s">
        <v>125</v>
      </c>
      <c r="E119" s="219" t="s">
        <v>1085</v>
      </c>
      <c r="F119" s="220" t="s">
        <v>1086</v>
      </c>
      <c r="G119" s="221" t="s">
        <v>227</v>
      </c>
      <c r="H119" s="222">
        <v>3.722</v>
      </c>
      <c r="I119" s="223"/>
      <c r="J119" s="224">
        <f>ROUND(I119*H119,2)</f>
        <v>0</v>
      </c>
      <c r="K119" s="220" t="s">
        <v>178</v>
      </c>
      <c r="L119" s="69"/>
      <c r="M119" s="225" t="s">
        <v>21</v>
      </c>
      <c r="N119" s="226" t="s">
        <v>42</v>
      </c>
      <c r="O119" s="44"/>
      <c r="P119" s="227">
        <f>O119*H119</f>
        <v>0</v>
      </c>
      <c r="Q119" s="227">
        <v>2.25634</v>
      </c>
      <c r="R119" s="227">
        <f>Q119*H119</f>
        <v>8.398097479999999</v>
      </c>
      <c r="S119" s="227">
        <v>0</v>
      </c>
      <c r="T119" s="228">
        <f>S119*H119</f>
        <v>0</v>
      </c>
      <c r="AR119" s="21" t="s">
        <v>122</v>
      </c>
      <c r="AT119" s="21" t="s">
        <v>125</v>
      </c>
      <c r="AU119" s="21" t="s">
        <v>81</v>
      </c>
      <c r="AY119" s="21" t="s">
        <v>123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79</v>
      </c>
      <c r="BK119" s="229">
        <f>ROUND(I119*H119,2)</f>
        <v>0</v>
      </c>
      <c r="BL119" s="21" t="s">
        <v>122</v>
      </c>
      <c r="BM119" s="21" t="s">
        <v>1087</v>
      </c>
    </row>
    <row r="120" spans="2:51" s="11" customFormat="1" ht="13.5">
      <c r="B120" s="234"/>
      <c r="C120" s="235"/>
      <c r="D120" s="236" t="s">
        <v>180</v>
      </c>
      <c r="E120" s="237" t="s">
        <v>21</v>
      </c>
      <c r="F120" s="238" t="s">
        <v>1088</v>
      </c>
      <c r="G120" s="235"/>
      <c r="H120" s="239">
        <v>3.722</v>
      </c>
      <c r="I120" s="240"/>
      <c r="J120" s="235"/>
      <c r="K120" s="235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180</v>
      </c>
      <c r="AU120" s="245" t="s">
        <v>81</v>
      </c>
      <c r="AV120" s="11" t="s">
        <v>81</v>
      </c>
      <c r="AW120" s="11" t="s">
        <v>35</v>
      </c>
      <c r="AX120" s="11" t="s">
        <v>79</v>
      </c>
      <c r="AY120" s="245" t="s">
        <v>123</v>
      </c>
    </row>
    <row r="121" spans="2:63" s="10" customFormat="1" ht="22.3" customHeight="1">
      <c r="B121" s="202"/>
      <c r="C121" s="203"/>
      <c r="D121" s="204" t="s">
        <v>70</v>
      </c>
      <c r="E121" s="216" t="s">
        <v>373</v>
      </c>
      <c r="F121" s="216" t="s">
        <v>1089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SUM(P122:P123)</f>
        <v>0</v>
      </c>
      <c r="Q121" s="210"/>
      <c r="R121" s="211">
        <f>SUM(R122:R123)</f>
        <v>0</v>
      </c>
      <c r="S121" s="210"/>
      <c r="T121" s="212">
        <f>SUM(T122:T123)</f>
        <v>0</v>
      </c>
      <c r="AR121" s="213" t="s">
        <v>79</v>
      </c>
      <c r="AT121" s="214" t="s">
        <v>70</v>
      </c>
      <c r="AU121" s="214" t="s">
        <v>81</v>
      </c>
      <c r="AY121" s="213" t="s">
        <v>123</v>
      </c>
      <c r="BK121" s="215">
        <f>SUM(BK122:BK123)</f>
        <v>0</v>
      </c>
    </row>
    <row r="122" spans="2:65" s="1" customFormat="1" ht="16.5" customHeight="1">
      <c r="B122" s="43"/>
      <c r="C122" s="218" t="s">
        <v>261</v>
      </c>
      <c r="D122" s="218" t="s">
        <v>125</v>
      </c>
      <c r="E122" s="219" t="s">
        <v>1090</v>
      </c>
      <c r="F122" s="220" t="s">
        <v>1091</v>
      </c>
      <c r="G122" s="221" t="s">
        <v>128</v>
      </c>
      <c r="H122" s="222">
        <v>4</v>
      </c>
      <c r="I122" s="223"/>
      <c r="J122" s="224">
        <f>ROUND(I122*H122,2)</f>
        <v>0</v>
      </c>
      <c r="K122" s="220" t="s">
        <v>21</v>
      </c>
      <c r="L122" s="69"/>
      <c r="M122" s="225" t="s">
        <v>21</v>
      </c>
      <c r="N122" s="226" t="s">
        <v>42</v>
      </c>
      <c r="O122" s="4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21" t="s">
        <v>122</v>
      </c>
      <c r="AT122" s="21" t="s">
        <v>125</v>
      </c>
      <c r="AU122" s="21" t="s">
        <v>133</v>
      </c>
      <c r="AY122" s="21" t="s">
        <v>123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79</v>
      </c>
      <c r="BK122" s="229">
        <f>ROUND(I122*H122,2)</f>
        <v>0</v>
      </c>
      <c r="BL122" s="21" t="s">
        <v>122</v>
      </c>
      <c r="BM122" s="21" t="s">
        <v>1092</v>
      </c>
    </row>
    <row r="123" spans="2:65" s="1" customFormat="1" ht="16.5" customHeight="1">
      <c r="B123" s="43"/>
      <c r="C123" s="246" t="s">
        <v>266</v>
      </c>
      <c r="D123" s="246" t="s">
        <v>267</v>
      </c>
      <c r="E123" s="247" t="s">
        <v>1093</v>
      </c>
      <c r="F123" s="248" t="s">
        <v>1094</v>
      </c>
      <c r="G123" s="249" t="s">
        <v>128</v>
      </c>
      <c r="H123" s="250">
        <v>4</v>
      </c>
      <c r="I123" s="251"/>
      <c r="J123" s="252">
        <f>ROUND(I123*H123,2)</f>
        <v>0</v>
      </c>
      <c r="K123" s="248" t="s">
        <v>21</v>
      </c>
      <c r="L123" s="253"/>
      <c r="M123" s="254" t="s">
        <v>21</v>
      </c>
      <c r="N123" s="255" t="s">
        <v>42</v>
      </c>
      <c r="O123" s="4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1" t="s">
        <v>152</v>
      </c>
      <c r="AT123" s="21" t="s">
        <v>267</v>
      </c>
      <c r="AU123" s="21" t="s">
        <v>133</v>
      </c>
      <c r="AY123" s="21" t="s">
        <v>123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79</v>
      </c>
      <c r="BK123" s="229">
        <f>ROUND(I123*H123,2)</f>
        <v>0</v>
      </c>
      <c r="BL123" s="21" t="s">
        <v>122</v>
      </c>
      <c r="BM123" s="21" t="s">
        <v>1095</v>
      </c>
    </row>
    <row r="124" spans="2:63" s="10" customFormat="1" ht="29.85" customHeight="1">
      <c r="B124" s="202"/>
      <c r="C124" s="203"/>
      <c r="D124" s="204" t="s">
        <v>70</v>
      </c>
      <c r="E124" s="216" t="s">
        <v>140</v>
      </c>
      <c r="F124" s="216" t="s">
        <v>339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P125</f>
        <v>0</v>
      </c>
      <c r="Q124" s="210"/>
      <c r="R124" s="211">
        <f>R125</f>
        <v>0</v>
      </c>
      <c r="S124" s="210"/>
      <c r="T124" s="212">
        <f>T125</f>
        <v>0</v>
      </c>
      <c r="AR124" s="213" t="s">
        <v>79</v>
      </c>
      <c r="AT124" s="214" t="s">
        <v>70</v>
      </c>
      <c r="AU124" s="214" t="s">
        <v>79</v>
      </c>
      <c r="AY124" s="213" t="s">
        <v>123</v>
      </c>
      <c r="BK124" s="215">
        <f>BK125</f>
        <v>0</v>
      </c>
    </row>
    <row r="125" spans="2:65" s="1" customFormat="1" ht="16.5" customHeight="1">
      <c r="B125" s="43"/>
      <c r="C125" s="218" t="s">
        <v>272</v>
      </c>
      <c r="D125" s="218" t="s">
        <v>125</v>
      </c>
      <c r="E125" s="219" t="s">
        <v>1096</v>
      </c>
      <c r="F125" s="220" t="s">
        <v>1097</v>
      </c>
      <c r="G125" s="221" t="s">
        <v>177</v>
      </c>
      <c r="H125" s="222">
        <v>18.062</v>
      </c>
      <c r="I125" s="223"/>
      <c r="J125" s="224">
        <f>ROUND(I125*H125,2)</f>
        <v>0</v>
      </c>
      <c r="K125" s="220" t="s">
        <v>178</v>
      </c>
      <c r="L125" s="69"/>
      <c r="M125" s="225" t="s">
        <v>21</v>
      </c>
      <c r="N125" s="226" t="s">
        <v>42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122</v>
      </c>
      <c r="AT125" s="21" t="s">
        <v>125</v>
      </c>
      <c r="AU125" s="21" t="s">
        <v>81</v>
      </c>
      <c r="AY125" s="21" t="s">
        <v>123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79</v>
      </c>
      <c r="BK125" s="229">
        <f>ROUND(I125*H125,2)</f>
        <v>0</v>
      </c>
      <c r="BL125" s="21" t="s">
        <v>122</v>
      </c>
      <c r="BM125" s="21" t="s">
        <v>1098</v>
      </c>
    </row>
    <row r="126" spans="2:63" s="10" customFormat="1" ht="29.85" customHeight="1">
      <c r="B126" s="202"/>
      <c r="C126" s="203"/>
      <c r="D126" s="204" t="s">
        <v>70</v>
      </c>
      <c r="E126" s="216" t="s">
        <v>152</v>
      </c>
      <c r="F126" s="216" t="s">
        <v>482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SUM(P127:P128)</f>
        <v>0</v>
      </c>
      <c r="Q126" s="210"/>
      <c r="R126" s="211">
        <f>SUM(R127:R128)</f>
        <v>0.001536</v>
      </c>
      <c r="S126" s="210"/>
      <c r="T126" s="212">
        <f>SUM(T127:T128)</f>
        <v>0</v>
      </c>
      <c r="AR126" s="213" t="s">
        <v>79</v>
      </c>
      <c r="AT126" s="214" t="s">
        <v>70</v>
      </c>
      <c r="AU126" s="214" t="s">
        <v>79</v>
      </c>
      <c r="AY126" s="213" t="s">
        <v>123</v>
      </c>
      <c r="BK126" s="215">
        <f>SUM(BK127:BK128)</f>
        <v>0</v>
      </c>
    </row>
    <row r="127" spans="2:65" s="1" customFormat="1" ht="16.5" customHeight="1">
      <c r="B127" s="43"/>
      <c r="C127" s="218" t="s">
        <v>9</v>
      </c>
      <c r="D127" s="218" t="s">
        <v>125</v>
      </c>
      <c r="E127" s="219" t="s">
        <v>1099</v>
      </c>
      <c r="F127" s="220" t="s">
        <v>1100</v>
      </c>
      <c r="G127" s="221" t="s">
        <v>216</v>
      </c>
      <c r="H127" s="222">
        <v>1.2</v>
      </c>
      <c r="I127" s="223"/>
      <c r="J127" s="224">
        <f>ROUND(I127*H127,2)</f>
        <v>0</v>
      </c>
      <c r="K127" s="220" t="s">
        <v>178</v>
      </c>
      <c r="L127" s="69"/>
      <c r="M127" s="225" t="s">
        <v>21</v>
      </c>
      <c r="N127" s="226" t="s">
        <v>42</v>
      </c>
      <c r="O127" s="44"/>
      <c r="P127" s="227">
        <f>O127*H127</f>
        <v>0</v>
      </c>
      <c r="Q127" s="227">
        <v>0.00128</v>
      </c>
      <c r="R127" s="227">
        <f>Q127*H127</f>
        <v>0.001536</v>
      </c>
      <c r="S127" s="227">
        <v>0</v>
      </c>
      <c r="T127" s="228">
        <f>S127*H127</f>
        <v>0</v>
      </c>
      <c r="AR127" s="21" t="s">
        <v>122</v>
      </c>
      <c r="AT127" s="21" t="s">
        <v>125</v>
      </c>
      <c r="AU127" s="21" t="s">
        <v>81</v>
      </c>
      <c r="AY127" s="21" t="s">
        <v>123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79</v>
      </c>
      <c r="BK127" s="229">
        <f>ROUND(I127*H127,2)</f>
        <v>0</v>
      </c>
      <c r="BL127" s="21" t="s">
        <v>122</v>
      </c>
      <c r="BM127" s="21" t="s">
        <v>1101</v>
      </c>
    </row>
    <row r="128" spans="2:51" s="11" customFormat="1" ht="13.5">
      <c r="B128" s="234"/>
      <c r="C128" s="235"/>
      <c r="D128" s="236" t="s">
        <v>180</v>
      </c>
      <c r="E128" s="237" t="s">
        <v>21</v>
      </c>
      <c r="F128" s="238" t="s">
        <v>1102</v>
      </c>
      <c r="G128" s="235"/>
      <c r="H128" s="239">
        <v>1.2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180</v>
      </c>
      <c r="AU128" s="245" t="s">
        <v>81</v>
      </c>
      <c r="AV128" s="11" t="s">
        <v>81</v>
      </c>
      <c r="AW128" s="11" t="s">
        <v>35</v>
      </c>
      <c r="AX128" s="11" t="s">
        <v>79</v>
      </c>
      <c r="AY128" s="245" t="s">
        <v>123</v>
      </c>
    </row>
    <row r="129" spans="2:63" s="10" customFormat="1" ht="29.85" customHeight="1">
      <c r="B129" s="202"/>
      <c r="C129" s="203"/>
      <c r="D129" s="204" t="s">
        <v>70</v>
      </c>
      <c r="E129" s="216" t="s">
        <v>700</v>
      </c>
      <c r="F129" s="216" t="s">
        <v>701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P130</f>
        <v>0</v>
      </c>
      <c r="Q129" s="210"/>
      <c r="R129" s="211">
        <f>R130</f>
        <v>0</v>
      </c>
      <c r="S129" s="210"/>
      <c r="T129" s="212">
        <f>T130</f>
        <v>0</v>
      </c>
      <c r="AR129" s="213" t="s">
        <v>79</v>
      </c>
      <c r="AT129" s="214" t="s">
        <v>70</v>
      </c>
      <c r="AU129" s="214" t="s">
        <v>79</v>
      </c>
      <c r="AY129" s="213" t="s">
        <v>123</v>
      </c>
      <c r="BK129" s="215">
        <f>BK130</f>
        <v>0</v>
      </c>
    </row>
    <row r="130" spans="2:65" s="1" customFormat="1" ht="16.5" customHeight="1">
      <c r="B130" s="43"/>
      <c r="C130" s="218" t="s">
        <v>282</v>
      </c>
      <c r="D130" s="218" t="s">
        <v>125</v>
      </c>
      <c r="E130" s="219" t="s">
        <v>1103</v>
      </c>
      <c r="F130" s="220" t="s">
        <v>1104</v>
      </c>
      <c r="G130" s="221" t="s">
        <v>258</v>
      </c>
      <c r="H130" s="222">
        <v>78.868</v>
      </c>
      <c r="I130" s="223"/>
      <c r="J130" s="224">
        <f>ROUND(I130*H130,2)</f>
        <v>0</v>
      </c>
      <c r="K130" s="220" t="s">
        <v>178</v>
      </c>
      <c r="L130" s="69"/>
      <c r="M130" s="225" t="s">
        <v>21</v>
      </c>
      <c r="N130" s="226" t="s">
        <v>42</v>
      </c>
      <c r="O130" s="4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1" t="s">
        <v>122</v>
      </c>
      <c r="AT130" s="21" t="s">
        <v>125</v>
      </c>
      <c r="AU130" s="21" t="s">
        <v>81</v>
      </c>
      <c r="AY130" s="21" t="s">
        <v>123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1" t="s">
        <v>79</v>
      </c>
      <c r="BK130" s="229">
        <f>ROUND(I130*H130,2)</f>
        <v>0</v>
      </c>
      <c r="BL130" s="21" t="s">
        <v>122</v>
      </c>
      <c r="BM130" s="21" t="s">
        <v>1105</v>
      </c>
    </row>
    <row r="131" spans="2:63" s="10" customFormat="1" ht="37.4" customHeight="1">
      <c r="B131" s="202"/>
      <c r="C131" s="203"/>
      <c r="D131" s="204" t="s">
        <v>70</v>
      </c>
      <c r="E131" s="205" t="s">
        <v>706</v>
      </c>
      <c r="F131" s="205" t="s">
        <v>707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</f>
        <v>0</v>
      </c>
      <c r="Q131" s="210"/>
      <c r="R131" s="211">
        <f>R132</f>
        <v>0</v>
      </c>
      <c r="S131" s="210"/>
      <c r="T131" s="212">
        <f>T132</f>
        <v>0</v>
      </c>
      <c r="AR131" s="213" t="s">
        <v>81</v>
      </c>
      <c r="AT131" s="214" t="s">
        <v>70</v>
      </c>
      <c r="AU131" s="214" t="s">
        <v>71</v>
      </c>
      <c r="AY131" s="213" t="s">
        <v>123</v>
      </c>
      <c r="BK131" s="215">
        <f>BK132</f>
        <v>0</v>
      </c>
    </row>
    <row r="132" spans="2:63" s="10" customFormat="1" ht="19.9" customHeight="1">
      <c r="B132" s="202"/>
      <c r="C132" s="203"/>
      <c r="D132" s="204" t="s">
        <v>70</v>
      </c>
      <c r="E132" s="216" t="s">
        <v>738</v>
      </c>
      <c r="F132" s="216" t="s">
        <v>739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SUM(P133:P135)</f>
        <v>0</v>
      </c>
      <c r="Q132" s="210"/>
      <c r="R132" s="211">
        <f>SUM(R133:R135)</f>
        <v>0</v>
      </c>
      <c r="S132" s="210"/>
      <c r="T132" s="212">
        <f>SUM(T133:T135)</f>
        <v>0</v>
      </c>
      <c r="AR132" s="213" t="s">
        <v>81</v>
      </c>
      <c r="AT132" s="214" t="s">
        <v>70</v>
      </c>
      <c r="AU132" s="214" t="s">
        <v>79</v>
      </c>
      <c r="AY132" s="213" t="s">
        <v>123</v>
      </c>
      <c r="BK132" s="215">
        <f>SUM(BK133:BK135)</f>
        <v>0</v>
      </c>
    </row>
    <row r="133" spans="2:65" s="1" customFormat="1" ht="16.5" customHeight="1">
      <c r="B133" s="43"/>
      <c r="C133" s="218" t="s">
        <v>287</v>
      </c>
      <c r="D133" s="218" t="s">
        <v>125</v>
      </c>
      <c r="E133" s="219" t="s">
        <v>1106</v>
      </c>
      <c r="F133" s="220" t="s">
        <v>1107</v>
      </c>
      <c r="G133" s="221" t="s">
        <v>128</v>
      </c>
      <c r="H133" s="222">
        <v>4</v>
      </c>
      <c r="I133" s="223"/>
      <c r="J133" s="224">
        <f>ROUND(I133*H133,2)</f>
        <v>0</v>
      </c>
      <c r="K133" s="220" t="s">
        <v>21</v>
      </c>
      <c r="L133" s="69"/>
      <c r="M133" s="225" t="s">
        <v>21</v>
      </c>
      <c r="N133" s="226" t="s">
        <v>42</v>
      </c>
      <c r="O133" s="4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1" t="s">
        <v>251</v>
      </c>
      <c r="AT133" s="21" t="s">
        <v>125</v>
      </c>
      <c r="AU133" s="21" t="s">
        <v>81</v>
      </c>
      <c r="AY133" s="21" t="s">
        <v>123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79</v>
      </c>
      <c r="BK133" s="229">
        <f>ROUND(I133*H133,2)</f>
        <v>0</v>
      </c>
      <c r="BL133" s="21" t="s">
        <v>251</v>
      </c>
      <c r="BM133" s="21" t="s">
        <v>1108</v>
      </c>
    </row>
    <row r="134" spans="2:65" s="1" customFormat="1" ht="16.5" customHeight="1">
      <c r="B134" s="43"/>
      <c r="C134" s="246" t="s">
        <v>291</v>
      </c>
      <c r="D134" s="246" t="s">
        <v>267</v>
      </c>
      <c r="E134" s="247" t="s">
        <v>1109</v>
      </c>
      <c r="F134" s="248" t="s">
        <v>1110</v>
      </c>
      <c r="G134" s="249" t="s">
        <v>128</v>
      </c>
      <c r="H134" s="250">
        <v>4</v>
      </c>
      <c r="I134" s="251"/>
      <c r="J134" s="252">
        <f>ROUND(I134*H134,2)</f>
        <v>0</v>
      </c>
      <c r="K134" s="248" t="s">
        <v>21</v>
      </c>
      <c r="L134" s="253"/>
      <c r="M134" s="254" t="s">
        <v>21</v>
      </c>
      <c r="N134" s="255" t="s">
        <v>42</v>
      </c>
      <c r="O134" s="4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1" t="s">
        <v>340</v>
      </c>
      <c r="AT134" s="21" t="s">
        <v>267</v>
      </c>
      <c r="AU134" s="21" t="s">
        <v>81</v>
      </c>
      <c r="AY134" s="21" t="s">
        <v>123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79</v>
      </c>
      <c r="BK134" s="229">
        <f>ROUND(I134*H134,2)</f>
        <v>0</v>
      </c>
      <c r="BL134" s="21" t="s">
        <v>251</v>
      </c>
      <c r="BM134" s="21" t="s">
        <v>1111</v>
      </c>
    </row>
    <row r="135" spans="2:65" s="1" customFormat="1" ht="16.5" customHeight="1">
      <c r="B135" s="43"/>
      <c r="C135" s="218" t="s">
        <v>304</v>
      </c>
      <c r="D135" s="218" t="s">
        <v>125</v>
      </c>
      <c r="E135" s="219" t="s">
        <v>1112</v>
      </c>
      <c r="F135" s="220" t="s">
        <v>1113</v>
      </c>
      <c r="G135" s="221" t="s">
        <v>736</v>
      </c>
      <c r="H135" s="256"/>
      <c r="I135" s="223"/>
      <c r="J135" s="224">
        <f>ROUND(I135*H135,2)</f>
        <v>0</v>
      </c>
      <c r="K135" s="220" t="s">
        <v>178</v>
      </c>
      <c r="L135" s="69"/>
      <c r="M135" s="225" t="s">
        <v>21</v>
      </c>
      <c r="N135" s="230" t="s">
        <v>42</v>
      </c>
      <c r="O135" s="231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AR135" s="21" t="s">
        <v>251</v>
      </c>
      <c r="AT135" s="21" t="s">
        <v>125</v>
      </c>
      <c r="AU135" s="21" t="s">
        <v>81</v>
      </c>
      <c r="AY135" s="21" t="s">
        <v>123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79</v>
      </c>
      <c r="BK135" s="229">
        <f>ROUND(I135*H135,2)</f>
        <v>0</v>
      </c>
      <c r="BL135" s="21" t="s">
        <v>251</v>
      </c>
      <c r="BM135" s="21" t="s">
        <v>1114</v>
      </c>
    </row>
    <row r="136" spans="2:12" s="1" customFormat="1" ht="6.95" customHeight="1">
      <c r="B136" s="64"/>
      <c r="C136" s="65"/>
      <c r="D136" s="65"/>
      <c r="E136" s="65"/>
      <c r="F136" s="65"/>
      <c r="G136" s="65"/>
      <c r="H136" s="65"/>
      <c r="I136" s="163"/>
      <c r="J136" s="65"/>
      <c r="K136" s="65"/>
      <c r="L136" s="69"/>
    </row>
  </sheetData>
  <sheetProtection password="CC35" sheet="1" objects="1" scenarios="1" formatColumns="0" formatRows="0" autoFilter="0"/>
  <autoFilter ref="C85:K135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0" customWidth="1"/>
    <col min="2" max="2" width="1.66796875" style="260" customWidth="1"/>
    <col min="3" max="4" width="5" style="260" customWidth="1"/>
    <col min="5" max="5" width="11.66015625" style="260" customWidth="1"/>
    <col min="6" max="6" width="9.16015625" style="260" customWidth="1"/>
    <col min="7" max="7" width="5" style="260" customWidth="1"/>
    <col min="8" max="8" width="77.83203125" style="260" customWidth="1"/>
    <col min="9" max="10" width="20" style="260" customWidth="1"/>
    <col min="11" max="11" width="1.66796875" style="260" customWidth="1"/>
  </cols>
  <sheetData>
    <row r="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2" customFormat="1" ht="45" customHeight="1">
      <c r="B3" s="264"/>
      <c r="C3" s="265" t="s">
        <v>1115</v>
      </c>
      <c r="D3" s="265"/>
      <c r="E3" s="265"/>
      <c r="F3" s="265"/>
      <c r="G3" s="265"/>
      <c r="H3" s="265"/>
      <c r="I3" s="265"/>
      <c r="J3" s="265"/>
      <c r="K3" s="266"/>
    </row>
    <row r="4" spans="2:11" ht="25.5" customHeight="1">
      <c r="B4" s="267"/>
      <c r="C4" s="268" t="s">
        <v>1116</v>
      </c>
      <c r="D4" s="268"/>
      <c r="E4" s="268"/>
      <c r="F4" s="268"/>
      <c r="G4" s="268"/>
      <c r="H4" s="268"/>
      <c r="I4" s="268"/>
      <c r="J4" s="268"/>
      <c r="K4" s="269"/>
    </row>
    <row r="5" spans="2:1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>
      <c r="B6" s="267"/>
      <c r="C6" s="271" t="s">
        <v>1117</v>
      </c>
      <c r="D6" s="271"/>
      <c r="E6" s="271"/>
      <c r="F6" s="271"/>
      <c r="G6" s="271"/>
      <c r="H6" s="271"/>
      <c r="I6" s="271"/>
      <c r="J6" s="271"/>
      <c r="K6" s="269"/>
    </row>
    <row r="7" spans="2:11" ht="15" customHeight="1">
      <c r="B7" s="272"/>
      <c r="C7" s="271" t="s">
        <v>1118</v>
      </c>
      <c r="D7" s="271"/>
      <c r="E7" s="271"/>
      <c r="F7" s="271"/>
      <c r="G7" s="271"/>
      <c r="H7" s="271"/>
      <c r="I7" s="271"/>
      <c r="J7" s="271"/>
      <c r="K7" s="269"/>
    </row>
    <row r="8" spans="2:1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ht="15" customHeight="1">
      <c r="B9" s="272"/>
      <c r="C9" s="271" t="s">
        <v>1119</v>
      </c>
      <c r="D9" s="271"/>
      <c r="E9" s="271"/>
      <c r="F9" s="271"/>
      <c r="G9" s="271"/>
      <c r="H9" s="271"/>
      <c r="I9" s="271"/>
      <c r="J9" s="271"/>
      <c r="K9" s="269"/>
    </row>
    <row r="10" spans="2:11" ht="15" customHeight="1">
      <c r="B10" s="272"/>
      <c r="C10" s="271"/>
      <c r="D10" s="271" t="s">
        <v>1120</v>
      </c>
      <c r="E10" s="271"/>
      <c r="F10" s="271"/>
      <c r="G10" s="271"/>
      <c r="H10" s="271"/>
      <c r="I10" s="271"/>
      <c r="J10" s="271"/>
      <c r="K10" s="269"/>
    </row>
    <row r="11" spans="2:11" ht="15" customHeight="1">
      <c r="B11" s="272"/>
      <c r="C11" s="273"/>
      <c r="D11" s="271" t="s">
        <v>1121</v>
      </c>
      <c r="E11" s="271"/>
      <c r="F11" s="271"/>
      <c r="G11" s="271"/>
      <c r="H11" s="271"/>
      <c r="I11" s="271"/>
      <c r="J11" s="271"/>
      <c r="K11" s="269"/>
    </row>
    <row r="12" spans="2:11" ht="12.75" customHeight="1">
      <c r="B12" s="272"/>
      <c r="C12" s="273"/>
      <c r="D12" s="273"/>
      <c r="E12" s="273"/>
      <c r="F12" s="273"/>
      <c r="G12" s="273"/>
      <c r="H12" s="273"/>
      <c r="I12" s="273"/>
      <c r="J12" s="273"/>
      <c r="K12" s="269"/>
    </row>
    <row r="13" spans="2:11" ht="15" customHeight="1">
      <c r="B13" s="272"/>
      <c r="C13" s="273"/>
      <c r="D13" s="271" t="s">
        <v>1122</v>
      </c>
      <c r="E13" s="271"/>
      <c r="F13" s="271"/>
      <c r="G13" s="271"/>
      <c r="H13" s="271"/>
      <c r="I13" s="271"/>
      <c r="J13" s="271"/>
      <c r="K13" s="269"/>
    </row>
    <row r="14" spans="2:11" ht="15" customHeight="1">
      <c r="B14" s="272"/>
      <c r="C14" s="273"/>
      <c r="D14" s="271" t="s">
        <v>1123</v>
      </c>
      <c r="E14" s="271"/>
      <c r="F14" s="271"/>
      <c r="G14" s="271"/>
      <c r="H14" s="271"/>
      <c r="I14" s="271"/>
      <c r="J14" s="271"/>
      <c r="K14" s="269"/>
    </row>
    <row r="15" spans="2:11" ht="15" customHeight="1">
      <c r="B15" s="272"/>
      <c r="C15" s="273"/>
      <c r="D15" s="271" t="s">
        <v>1124</v>
      </c>
      <c r="E15" s="271"/>
      <c r="F15" s="271"/>
      <c r="G15" s="271"/>
      <c r="H15" s="271"/>
      <c r="I15" s="271"/>
      <c r="J15" s="271"/>
      <c r="K15" s="269"/>
    </row>
    <row r="16" spans="2:11" ht="15" customHeight="1">
      <c r="B16" s="272"/>
      <c r="C16" s="273"/>
      <c r="D16" s="273"/>
      <c r="E16" s="274" t="s">
        <v>78</v>
      </c>
      <c r="F16" s="271" t="s">
        <v>1125</v>
      </c>
      <c r="G16" s="271"/>
      <c r="H16" s="271"/>
      <c r="I16" s="271"/>
      <c r="J16" s="271"/>
      <c r="K16" s="269"/>
    </row>
    <row r="17" spans="2:11" ht="15" customHeight="1">
      <c r="B17" s="272"/>
      <c r="C17" s="273"/>
      <c r="D17" s="273"/>
      <c r="E17" s="274" t="s">
        <v>1126</v>
      </c>
      <c r="F17" s="271" t="s">
        <v>1127</v>
      </c>
      <c r="G17" s="271"/>
      <c r="H17" s="271"/>
      <c r="I17" s="271"/>
      <c r="J17" s="271"/>
      <c r="K17" s="269"/>
    </row>
    <row r="18" spans="2:11" ht="15" customHeight="1">
      <c r="B18" s="272"/>
      <c r="C18" s="273"/>
      <c r="D18" s="273"/>
      <c r="E18" s="274" t="s">
        <v>1128</v>
      </c>
      <c r="F18" s="271" t="s">
        <v>1129</v>
      </c>
      <c r="G18" s="271"/>
      <c r="H18" s="271"/>
      <c r="I18" s="271"/>
      <c r="J18" s="271"/>
      <c r="K18" s="269"/>
    </row>
    <row r="19" spans="2:11" ht="15" customHeight="1">
      <c r="B19" s="272"/>
      <c r="C19" s="273"/>
      <c r="D19" s="273"/>
      <c r="E19" s="274" t="s">
        <v>1130</v>
      </c>
      <c r="F19" s="271" t="s">
        <v>1131</v>
      </c>
      <c r="G19" s="271"/>
      <c r="H19" s="271"/>
      <c r="I19" s="271"/>
      <c r="J19" s="271"/>
      <c r="K19" s="269"/>
    </row>
    <row r="20" spans="2:11" ht="15" customHeight="1">
      <c r="B20" s="272"/>
      <c r="C20" s="273"/>
      <c r="D20" s="273"/>
      <c r="E20" s="274" t="s">
        <v>120</v>
      </c>
      <c r="F20" s="271" t="s">
        <v>121</v>
      </c>
      <c r="G20" s="271"/>
      <c r="H20" s="271"/>
      <c r="I20" s="271"/>
      <c r="J20" s="271"/>
      <c r="K20" s="269"/>
    </row>
    <row r="21" spans="2:11" ht="15" customHeight="1">
      <c r="B21" s="272"/>
      <c r="C21" s="273"/>
      <c r="D21" s="273"/>
      <c r="E21" s="274" t="s">
        <v>1132</v>
      </c>
      <c r="F21" s="271" t="s">
        <v>1133</v>
      </c>
      <c r="G21" s="271"/>
      <c r="H21" s="271"/>
      <c r="I21" s="271"/>
      <c r="J21" s="271"/>
      <c r="K21" s="269"/>
    </row>
    <row r="22" spans="2:11" ht="12.75" customHeight="1">
      <c r="B22" s="272"/>
      <c r="C22" s="273"/>
      <c r="D22" s="273"/>
      <c r="E22" s="273"/>
      <c r="F22" s="273"/>
      <c r="G22" s="273"/>
      <c r="H22" s="273"/>
      <c r="I22" s="273"/>
      <c r="J22" s="273"/>
      <c r="K22" s="269"/>
    </row>
    <row r="23" spans="2:11" ht="15" customHeight="1">
      <c r="B23" s="272"/>
      <c r="C23" s="271" t="s">
        <v>1134</v>
      </c>
      <c r="D23" s="271"/>
      <c r="E23" s="271"/>
      <c r="F23" s="271"/>
      <c r="G23" s="271"/>
      <c r="H23" s="271"/>
      <c r="I23" s="271"/>
      <c r="J23" s="271"/>
      <c r="K23" s="269"/>
    </row>
    <row r="24" spans="2:11" ht="15" customHeight="1">
      <c r="B24" s="272"/>
      <c r="C24" s="271" t="s">
        <v>1135</v>
      </c>
      <c r="D24" s="271"/>
      <c r="E24" s="271"/>
      <c r="F24" s="271"/>
      <c r="G24" s="271"/>
      <c r="H24" s="271"/>
      <c r="I24" s="271"/>
      <c r="J24" s="271"/>
      <c r="K24" s="269"/>
    </row>
    <row r="25" spans="2:11" ht="15" customHeight="1">
      <c r="B25" s="272"/>
      <c r="C25" s="271"/>
      <c r="D25" s="271" t="s">
        <v>1136</v>
      </c>
      <c r="E25" s="271"/>
      <c r="F25" s="271"/>
      <c r="G25" s="271"/>
      <c r="H25" s="271"/>
      <c r="I25" s="271"/>
      <c r="J25" s="271"/>
      <c r="K25" s="269"/>
    </row>
    <row r="26" spans="2:11" ht="15" customHeight="1">
      <c r="B26" s="272"/>
      <c r="C26" s="273"/>
      <c r="D26" s="271" t="s">
        <v>1137</v>
      </c>
      <c r="E26" s="271"/>
      <c r="F26" s="271"/>
      <c r="G26" s="271"/>
      <c r="H26" s="271"/>
      <c r="I26" s="271"/>
      <c r="J26" s="271"/>
      <c r="K26" s="269"/>
    </row>
    <row r="27" spans="2:11" ht="12.75" customHeight="1">
      <c r="B27" s="272"/>
      <c r="C27" s="273"/>
      <c r="D27" s="273"/>
      <c r="E27" s="273"/>
      <c r="F27" s="273"/>
      <c r="G27" s="273"/>
      <c r="H27" s="273"/>
      <c r="I27" s="273"/>
      <c r="J27" s="273"/>
      <c r="K27" s="269"/>
    </row>
    <row r="28" spans="2:11" ht="15" customHeight="1">
      <c r="B28" s="272"/>
      <c r="C28" s="273"/>
      <c r="D28" s="271" t="s">
        <v>1138</v>
      </c>
      <c r="E28" s="271"/>
      <c r="F28" s="271"/>
      <c r="G28" s="271"/>
      <c r="H28" s="271"/>
      <c r="I28" s="271"/>
      <c r="J28" s="271"/>
      <c r="K28" s="269"/>
    </row>
    <row r="29" spans="2:11" ht="15" customHeight="1">
      <c r="B29" s="272"/>
      <c r="C29" s="273"/>
      <c r="D29" s="271" t="s">
        <v>1139</v>
      </c>
      <c r="E29" s="271"/>
      <c r="F29" s="271"/>
      <c r="G29" s="271"/>
      <c r="H29" s="271"/>
      <c r="I29" s="271"/>
      <c r="J29" s="271"/>
      <c r="K29" s="269"/>
    </row>
    <row r="30" spans="2:11" ht="12.75" customHeight="1">
      <c r="B30" s="272"/>
      <c r="C30" s="273"/>
      <c r="D30" s="273"/>
      <c r="E30" s="273"/>
      <c r="F30" s="273"/>
      <c r="G30" s="273"/>
      <c r="H30" s="273"/>
      <c r="I30" s="273"/>
      <c r="J30" s="273"/>
      <c r="K30" s="269"/>
    </row>
    <row r="31" spans="2:11" ht="15" customHeight="1">
      <c r="B31" s="272"/>
      <c r="C31" s="273"/>
      <c r="D31" s="271" t="s">
        <v>1140</v>
      </c>
      <c r="E31" s="271"/>
      <c r="F31" s="271"/>
      <c r="G31" s="271"/>
      <c r="H31" s="271"/>
      <c r="I31" s="271"/>
      <c r="J31" s="271"/>
      <c r="K31" s="269"/>
    </row>
    <row r="32" spans="2:11" ht="15" customHeight="1">
      <c r="B32" s="272"/>
      <c r="C32" s="273"/>
      <c r="D32" s="271" t="s">
        <v>1141</v>
      </c>
      <c r="E32" s="271"/>
      <c r="F32" s="271"/>
      <c r="G32" s="271"/>
      <c r="H32" s="271"/>
      <c r="I32" s="271"/>
      <c r="J32" s="271"/>
      <c r="K32" s="269"/>
    </row>
    <row r="33" spans="2:11" ht="15" customHeight="1">
      <c r="B33" s="272"/>
      <c r="C33" s="273"/>
      <c r="D33" s="271" t="s">
        <v>1142</v>
      </c>
      <c r="E33" s="271"/>
      <c r="F33" s="271"/>
      <c r="G33" s="271"/>
      <c r="H33" s="271"/>
      <c r="I33" s="271"/>
      <c r="J33" s="271"/>
      <c r="K33" s="269"/>
    </row>
    <row r="34" spans="2:11" ht="15" customHeight="1">
      <c r="B34" s="272"/>
      <c r="C34" s="273"/>
      <c r="D34" s="271"/>
      <c r="E34" s="275" t="s">
        <v>107</v>
      </c>
      <c r="F34" s="271"/>
      <c r="G34" s="271" t="s">
        <v>1143</v>
      </c>
      <c r="H34" s="271"/>
      <c r="I34" s="271"/>
      <c r="J34" s="271"/>
      <c r="K34" s="269"/>
    </row>
    <row r="35" spans="2:11" ht="30.75" customHeight="1">
      <c r="B35" s="272"/>
      <c r="C35" s="273"/>
      <c r="D35" s="271"/>
      <c r="E35" s="275" t="s">
        <v>1144</v>
      </c>
      <c r="F35" s="271"/>
      <c r="G35" s="271" t="s">
        <v>1145</v>
      </c>
      <c r="H35" s="271"/>
      <c r="I35" s="271"/>
      <c r="J35" s="271"/>
      <c r="K35" s="269"/>
    </row>
    <row r="36" spans="2:11" ht="15" customHeight="1">
      <c r="B36" s="272"/>
      <c r="C36" s="273"/>
      <c r="D36" s="271"/>
      <c r="E36" s="275" t="s">
        <v>52</v>
      </c>
      <c r="F36" s="271"/>
      <c r="G36" s="271" t="s">
        <v>1146</v>
      </c>
      <c r="H36" s="271"/>
      <c r="I36" s="271"/>
      <c r="J36" s="271"/>
      <c r="K36" s="269"/>
    </row>
    <row r="37" spans="2:11" ht="15" customHeight="1">
      <c r="B37" s="272"/>
      <c r="C37" s="273"/>
      <c r="D37" s="271"/>
      <c r="E37" s="275" t="s">
        <v>108</v>
      </c>
      <c r="F37" s="271"/>
      <c r="G37" s="271" t="s">
        <v>1147</v>
      </c>
      <c r="H37" s="271"/>
      <c r="I37" s="271"/>
      <c r="J37" s="271"/>
      <c r="K37" s="269"/>
    </row>
    <row r="38" spans="2:11" ht="15" customHeight="1">
      <c r="B38" s="272"/>
      <c r="C38" s="273"/>
      <c r="D38" s="271"/>
      <c r="E38" s="275" t="s">
        <v>109</v>
      </c>
      <c r="F38" s="271"/>
      <c r="G38" s="271" t="s">
        <v>1148</v>
      </c>
      <c r="H38" s="271"/>
      <c r="I38" s="271"/>
      <c r="J38" s="271"/>
      <c r="K38" s="269"/>
    </row>
    <row r="39" spans="2:11" ht="15" customHeight="1">
      <c r="B39" s="272"/>
      <c r="C39" s="273"/>
      <c r="D39" s="271"/>
      <c r="E39" s="275" t="s">
        <v>110</v>
      </c>
      <c r="F39" s="271"/>
      <c r="G39" s="271" t="s">
        <v>1149</v>
      </c>
      <c r="H39" s="271"/>
      <c r="I39" s="271"/>
      <c r="J39" s="271"/>
      <c r="K39" s="269"/>
    </row>
    <row r="40" spans="2:11" ht="15" customHeight="1">
      <c r="B40" s="272"/>
      <c r="C40" s="273"/>
      <c r="D40" s="271"/>
      <c r="E40" s="275" t="s">
        <v>1150</v>
      </c>
      <c r="F40" s="271"/>
      <c r="G40" s="271" t="s">
        <v>1151</v>
      </c>
      <c r="H40" s="271"/>
      <c r="I40" s="271"/>
      <c r="J40" s="271"/>
      <c r="K40" s="269"/>
    </row>
    <row r="41" spans="2:11" ht="15" customHeight="1">
      <c r="B41" s="272"/>
      <c r="C41" s="273"/>
      <c r="D41" s="271"/>
      <c r="E41" s="275"/>
      <c r="F41" s="271"/>
      <c r="G41" s="271" t="s">
        <v>1152</v>
      </c>
      <c r="H41" s="271"/>
      <c r="I41" s="271"/>
      <c r="J41" s="271"/>
      <c r="K41" s="269"/>
    </row>
    <row r="42" spans="2:11" ht="15" customHeight="1">
      <c r="B42" s="272"/>
      <c r="C42" s="273"/>
      <c r="D42" s="271"/>
      <c r="E42" s="275" t="s">
        <v>1153</v>
      </c>
      <c r="F42" s="271"/>
      <c r="G42" s="271" t="s">
        <v>1154</v>
      </c>
      <c r="H42" s="271"/>
      <c r="I42" s="271"/>
      <c r="J42" s="271"/>
      <c r="K42" s="269"/>
    </row>
    <row r="43" spans="2:11" ht="15" customHeight="1">
      <c r="B43" s="272"/>
      <c r="C43" s="273"/>
      <c r="D43" s="271"/>
      <c r="E43" s="275" t="s">
        <v>112</v>
      </c>
      <c r="F43" s="271"/>
      <c r="G43" s="271" t="s">
        <v>1155</v>
      </c>
      <c r="H43" s="271"/>
      <c r="I43" s="271"/>
      <c r="J43" s="271"/>
      <c r="K43" s="269"/>
    </row>
    <row r="44" spans="2:11" ht="12.75" customHeight="1">
      <c r="B44" s="272"/>
      <c r="C44" s="273"/>
      <c r="D44" s="271"/>
      <c r="E44" s="271"/>
      <c r="F44" s="271"/>
      <c r="G44" s="271"/>
      <c r="H44" s="271"/>
      <c r="I44" s="271"/>
      <c r="J44" s="271"/>
      <c r="K44" s="269"/>
    </row>
    <row r="45" spans="2:11" ht="15" customHeight="1">
      <c r="B45" s="272"/>
      <c r="C45" s="273"/>
      <c r="D45" s="271" t="s">
        <v>1156</v>
      </c>
      <c r="E45" s="271"/>
      <c r="F45" s="271"/>
      <c r="G45" s="271"/>
      <c r="H45" s="271"/>
      <c r="I45" s="271"/>
      <c r="J45" s="271"/>
      <c r="K45" s="269"/>
    </row>
    <row r="46" spans="2:11" ht="15" customHeight="1">
      <c r="B46" s="272"/>
      <c r="C46" s="273"/>
      <c r="D46" s="273"/>
      <c r="E46" s="271" t="s">
        <v>1157</v>
      </c>
      <c r="F46" s="271"/>
      <c r="G46" s="271"/>
      <c r="H46" s="271"/>
      <c r="I46" s="271"/>
      <c r="J46" s="271"/>
      <c r="K46" s="269"/>
    </row>
    <row r="47" spans="2:11" ht="15" customHeight="1">
      <c r="B47" s="272"/>
      <c r="C47" s="273"/>
      <c r="D47" s="273"/>
      <c r="E47" s="271" t="s">
        <v>1158</v>
      </c>
      <c r="F47" s="271"/>
      <c r="G47" s="271"/>
      <c r="H47" s="271"/>
      <c r="I47" s="271"/>
      <c r="J47" s="271"/>
      <c r="K47" s="269"/>
    </row>
    <row r="48" spans="2:11" ht="15" customHeight="1">
      <c r="B48" s="272"/>
      <c r="C48" s="273"/>
      <c r="D48" s="273"/>
      <c r="E48" s="271" t="s">
        <v>1159</v>
      </c>
      <c r="F48" s="271"/>
      <c r="G48" s="271"/>
      <c r="H48" s="271"/>
      <c r="I48" s="271"/>
      <c r="J48" s="271"/>
      <c r="K48" s="269"/>
    </row>
    <row r="49" spans="2:11" ht="15" customHeight="1">
      <c r="B49" s="272"/>
      <c r="C49" s="273"/>
      <c r="D49" s="271" t="s">
        <v>1160</v>
      </c>
      <c r="E49" s="271"/>
      <c r="F49" s="271"/>
      <c r="G49" s="271"/>
      <c r="H49" s="271"/>
      <c r="I49" s="271"/>
      <c r="J49" s="271"/>
      <c r="K49" s="269"/>
    </row>
    <row r="50" spans="2:11" ht="25.5" customHeight="1">
      <c r="B50" s="267"/>
      <c r="C50" s="268" t="s">
        <v>1161</v>
      </c>
      <c r="D50" s="268"/>
      <c r="E50" s="268"/>
      <c r="F50" s="268"/>
      <c r="G50" s="268"/>
      <c r="H50" s="268"/>
      <c r="I50" s="268"/>
      <c r="J50" s="268"/>
      <c r="K50" s="269"/>
    </row>
    <row r="51" spans="2:11" ht="5.25" customHeight="1">
      <c r="B51" s="267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>
      <c r="B52" s="267"/>
      <c r="C52" s="271" t="s">
        <v>1162</v>
      </c>
      <c r="D52" s="271"/>
      <c r="E52" s="271"/>
      <c r="F52" s="271"/>
      <c r="G52" s="271"/>
      <c r="H52" s="271"/>
      <c r="I52" s="271"/>
      <c r="J52" s="271"/>
      <c r="K52" s="269"/>
    </row>
    <row r="53" spans="2:11" ht="15" customHeight="1">
      <c r="B53" s="267"/>
      <c r="C53" s="271" t="s">
        <v>1163</v>
      </c>
      <c r="D53" s="271"/>
      <c r="E53" s="271"/>
      <c r="F53" s="271"/>
      <c r="G53" s="271"/>
      <c r="H53" s="271"/>
      <c r="I53" s="271"/>
      <c r="J53" s="271"/>
      <c r="K53" s="269"/>
    </row>
    <row r="54" spans="2:11" ht="12.75" customHeight="1">
      <c r="B54" s="267"/>
      <c r="C54" s="271"/>
      <c r="D54" s="271"/>
      <c r="E54" s="271"/>
      <c r="F54" s="271"/>
      <c r="G54" s="271"/>
      <c r="H54" s="271"/>
      <c r="I54" s="271"/>
      <c r="J54" s="271"/>
      <c r="K54" s="269"/>
    </row>
    <row r="55" spans="2:11" ht="15" customHeight="1">
      <c r="B55" s="267"/>
      <c r="C55" s="271" t="s">
        <v>1164</v>
      </c>
      <c r="D55" s="271"/>
      <c r="E55" s="271"/>
      <c r="F55" s="271"/>
      <c r="G55" s="271"/>
      <c r="H55" s="271"/>
      <c r="I55" s="271"/>
      <c r="J55" s="271"/>
      <c r="K55" s="269"/>
    </row>
    <row r="56" spans="2:11" ht="15" customHeight="1">
      <c r="B56" s="267"/>
      <c r="C56" s="273"/>
      <c r="D56" s="271" t="s">
        <v>1165</v>
      </c>
      <c r="E56" s="271"/>
      <c r="F56" s="271"/>
      <c r="G56" s="271"/>
      <c r="H56" s="271"/>
      <c r="I56" s="271"/>
      <c r="J56" s="271"/>
      <c r="K56" s="269"/>
    </row>
    <row r="57" spans="2:11" ht="15" customHeight="1">
      <c r="B57" s="267"/>
      <c r="C57" s="273"/>
      <c r="D57" s="271" t="s">
        <v>1166</v>
      </c>
      <c r="E57" s="271"/>
      <c r="F57" s="271"/>
      <c r="G57" s="271"/>
      <c r="H57" s="271"/>
      <c r="I57" s="271"/>
      <c r="J57" s="271"/>
      <c r="K57" s="269"/>
    </row>
    <row r="58" spans="2:11" ht="15" customHeight="1">
      <c r="B58" s="267"/>
      <c r="C58" s="273"/>
      <c r="D58" s="271" t="s">
        <v>1167</v>
      </c>
      <c r="E58" s="271"/>
      <c r="F58" s="271"/>
      <c r="G58" s="271"/>
      <c r="H58" s="271"/>
      <c r="I58" s="271"/>
      <c r="J58" s="271"/>
      <c r="K58" s="269"/>
    </row>
    <row r="59" spans="2:11" ht="15" customHeight="1">
      <c r="B59" s="267"/>
      <c r="C59" s="273"/>
      <c r="D59" s="271" t="s">
        <v>1168</v>
      </c>
      <c r="E59" s="271"/>
      <c r="F59" s="271"/>
      <c r="G59" s="271"/>
      <c r="H59" s="271"/>
      <c r="I59" s="271"/>
      <c r="J59" s="271"/>
      <c r="K59" s="269"/>
    </row>
    <row r="60" spans="2:11" ht="15" customHeight="1">
      <c r="B60" s="267"/>
      <c r="C60" s="273"/>
      <c r="D60" s="276" t="s">
        <v>1169</v>
      </c>
      <c r="E60" s="276"/>
      <c r="F60" s="276"/>
      <c r="G60" s="276"/>
      <c r="H60" s="276"/>
      <c r="I60" s="276"/>
      <c r="J60" s="276"/>
      <c r="K60" s="269"/>
    </row>
    <row r="61" spans="2:11" ht="15" customHeight="1">
      <c r="B61" s="267"/>
      <c r="C61" s="273"/>
      <c r="D61" s="271" t="s">
        <v>1170</v>
      </c>
      <c r="E61" s="271"/>
      <c r="F61" s="271"/>
      <c r="G61" s="271"/>
      <c r="H61" s="271"/>
      <c r="I61" s="271"/>
      <c r="J61" s="271"/>
      <c r="K61" s="269"/>
    </row>
    <row r="62" spans="2:11" ht="12.75" customHeight="1">
      <c r="B62" s="267"/>
      <c r="C62" s="273"/>
      <c r="D62" s="273"/>
      <c r="E62" s="277"/>
      <c r="F62" s="273"/>
      <c r="G62" s="273"/>
      <c r="H62" s="273"/>
      <c r="I62" s="273"/>
      <c r="J62" s="273"/>
      <c r="K62" s="269"/>
    </row>
    <row r="63" spans="2:11" ht="15" customHeight="1">
      <c r="B63" s="267"/>
      <c r="C63" s="273"/>
      <c r="D63" s="271" t="s">
        <v>1171</v>
      </c>
      <c r="E63" s="271"/>
      <c r="F63" s="271"/>
      <c r="G63" s="271"/>
      <c r="H63" s="271"/>
      <c r="I63" s="271"/>
      <c r="J63" s="271"/>
      <c r="K63" s="269"/>
    </row>
    <row r="64" spans="2:11" ht="15" customHeight="1">
      <c r="B64" s="267"/>
      <c r="C64" s="273"/>
      <c r="D64" s="276" t="s">
        <v>1172</v>
      </c>
      <c r="E64" s="276"/>
      <c r="F64" s="276"/>
      <c r="G64" s="276"/>
      <c r="H64" s="276"/>
      <c r="I64" s="276"/>
      <c r="J64" s="276"/>
      <c r="K64" s="269"/>
    </row>
    <row r="65" spans="2:11" ht="15" customHeight="1">
      <c r="B65" s="267"/>
      <c r="C65" s="273"/>
      <c r="D65" s="271" t="s">
        <v>1173</v>
      </c>
      <c r="E65" s="271"/>
      <c r="F65" s="271"/>
      <c r="G65" s="271"/>
      <c r="H65" s="271"/>
      <c r="I65" s="271"/>
      <c r="J65" s="271"/>
      <c r="K65" s="269"/>
    </row>
    <row r="66" spans="2:11" ht="15" customHeight="1">
      <c r="B66" s="267"/>
      <c r="C66" s="273"/>
      <c r="D66" s="271" t="s">
        <v>1174</v>
      </c>
      <c r="E66" s="271"/>
      <c r="F66" s="271"/>
      <c r="G66" s="271"/>
      <c r="H66" s="271"/>
      <c r="I66" s="271"/>
      <c r="J66" s="271"/>
      <c r="K66" s="269"/>
    </row>
    <row r="67" spans="2:11" ht="15" customHeight="1">
      <c r="B67" s="267"/>
      <c r="C67" s="273"/>
      <c r="D67" s="271" t="s">
        <v>1175</v>
      </c>
      <c r="E67" s="271"/>
      <c r="F67" s="271"/>
      <c r="G67" s="271"/>
      <c r="H67" s="271"/>
      <c r="I67" s="271"/>
      <c r="J67" s="271"/>
      <c r="K67" s="269"/>
    </row>
    <row r="68" spans="2:11" ht="15" customHeight="1">
      <c r="B68" s="267"/>
      <c r="C68" s="273"/>
      <c r="D68" s="271" t="s">
        <v>1176</v>
      </c>
      <c r="E68" s="271"/>
      <c r="F68" s="271"/>
      <c r="G68" s="271"/>
      <c r="H68" s="271"/>
      <c r="I68" s="271"/>
      <c r="J68" s="271"/>
      <c r="K68" s="269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287" t="s">
        <v>95</v>
      </c>
      <c r="D73" s="287"/>
      <c r="E73" s="287"/>
      <c r="F73" s="287"/>
      <c r="G73" s="287"/>
      <c r="H73" s="287"/>
      <c r="I73" s="287"/>
      <c r="J73" s="287"/>
      <c r="K73" s="288"/>
    </row>
    <row r="74" spans="2:11" ht="17.25" customHeight="1">
      <c r="B74" s="286"/>
      <c r="C74" s="289" t="s">
        <v>1177</v>
      </c>
      <c r="D74" s="289"/>
      <c r="E74" s="289"/>
      <c r="F74" s="289" t="s">
        <v>1178</v>
      </c>
      <c r="G74" s="290"/>
      <c r="H74" s="289" t="s">
        <v>108</v>
      </c>
      <c r="I74" s="289" t="s">
        <v>56</v>
      </c>
      <c r="J74" s="289" t="s">
        <v>1179</v>
      </c>
      <c r="K74" s="288"/>
    </row>
    <row r="75" spans="2:11" ht="17.25" customHeight="1">
      <c r="B75" s="286"/>
      <c r="C75" s="291" t="s">
        <v>1180</v>
      </c>
      <c r="D75" s="291"/>
      <c r="E75" s="291"/>
      <c r="F75" s="292" t="s">
        <v>1181</v>
      </c>
      <c r="G75" s="293"/>
      <c r="H75" s="291"/>
      <c r="I75" s="291"/>
      <c r="J75" s="291" t="s">
        <v>1182</v>
      </c>
      <c r="K75" s="288"/>
    </row>
    <row r="76" spans="2:11" ht="5.25" customHeight="1">
      <c r="B76" s="286"/>
      <c r="C76" s="294"/>
      <c r="D76" s="294"/>
      <c r="E76" s="294"/>
      <c r="F76" s="294"/>
      <c r="G76" s="295"/>
      <c r="H76" s="294"/>
      <c r="I76" s="294"/>
      <c r="J76" s="294"/>
      <c r="K76" s="288"/>
    </row>
    <row r="77" spans="2:11" ht="15" customHeight="1">
      <c r="B77" s="286"/>
      <c r="C77" s="275" t="s">
        <v>52</v>
      </c>
      <c r="D77" s="294"/>
      <c r="E77" s="294"/>
      <c r="F77" s="296" t="s">
        <v>1183</v>
      </c>
      <c r="G77" s="295"/>
      <c r="H77" s="275" t="s">
        <v>1184</v>
      </c>
      <c r="I77" s="275" t="s">
        <v>1185</v>
      </c>
      <c r="J77" s="275">
        <v>20</v>
      </c>
      <c r="K77" s="288"/>
    </row>
    <row r="78" spans="2:11" ht="15" customHeight="1">
      <c r="B78" s="286"/>
      <c r="C78" s="275" t="s">
        <v>1186</v>
      </c>
      <c r="D78" s="275"/>
      <c r="E78" s="275"/>
      <c r="F78" s="296" t="s">
        <v>1183</v>
      </c>
      <c r="G78" s="295"/>
      <c r="H78" s="275" t="s">
        <v>1187</v>
      </c>
      <c r="I78" s="275" t="s">
        <v>1185</v>
      </c>
      <c r="J78" s="275">
        <v>120</v>
      </c>
      <c r="K78" s="288"/>
    </row>
    <row r="79" spans="2:11" ht="15" customHeight="1">
      <c r="B79" s="297"/>
      <c r="C79" s="275" t="s">
        <v>1188</v>
      </c>
      <c r="D79" s="275"/>
      <c r="E79" s="275"/>
      <c r="F79" s="296" t="s">
        <v>1189</v>
      </c>
      <c r="G79" s="295"/>
      <c r="H79" s="275" t="s">
        <v>1190</v>
      </c>
      <c r="I79" s="275" t="s">
        <v>1185</v>
      </c>
      <c r="J79" s="275">
        <v>50</v>
      </c>
      <c r="K79" s="288"/>
    </row>
    <row r="80" spans="2:11" ht="15" customHeight="1">
      <c r="B80" s="297"/>
      <c r="C80" s="275" t="s">
        <v>1191</v>
      </c>
      <c r="D80" s="275"/>
      <c r="E80" s="275"/>
      <c r="F80" s="296" t="s">
        <v>1183</v>
      </c>
      <c r="G80" s="295"/>
      <c r="H80" s="275" t="s">
        <v>1192</v>
      </c>
      <c r="I80" s="275" t="s">
        <v>1193</v>
      </c>
      <c r="J80" s="275"/>
      <c r="K80" s="288"/>
    </row>
    <row r="81" spans="2:11" ht="15" customHeight="1">
      <c r="B81" s="297"/>
      <c r="C81" s="298" t="s">
        <v>1194</v>
      </c>
      <c r="D81" s="298"/>
      <c r="E81" s="298"/>
      <c r="F81" s="299" t="s">
        <v>1189</v>
      </c>
      <c r="G81" s="298"/>
      <c r="H81" s="298" t="s">
        <v>1195</v>
      </c>
      <c r="I81" s="298" t="s">
        <v>1185</v>
      </c>
      <c r="J81" s="298">
        <v>15</v>
      </c>
      <c r="K81" s="288"/>
    </row>
    <row r="82" spans="2:11" ht="15" customHeight="1">
      <c r="B82" s="297"/>
      <c r="C82" s="298" t="s">
        <v>1196</v>
      </c>
      <c r="D82" s="298"/>
      <c r="E82" s="298"/>
      <c r="F82" s="299" t="s">
        <v>1189</v>
      </c>
      <c r="G82" s="298"/>
      <c r="H82" s="298" t="s">
        <v>1197</v>
      </c>
      <c r="I82" s="298" t="s">
        <v>1185</v>
      </c>
      <c r="J82" s="298">
        <v>15</v>
      </c>
      <c r="K82" s="288"/>
    </row>
    <row r="83" spans="2:11" ht="15" customHeight="1">
      <c r="B83" s="297"/>
      <c r="C83" s="298" t="s">
        <v>1198</v>
      </c>
      <c r="D83" s="298"/>
      <c r="E83" s="298"/>
      <c r="F83" s="299" t="s">
        <v>1189</v>
      </c>
      <c r="G83" s="298"/>
      <c r="H83" s="298" t="s">
        <v>1199</v>
      </c>
      <c r="I83" s="298" t="s">
        <v>1185</v>
      </c>
      <c r="J83" s="298">
        <v>20</v>
      </c>
      <c r="K83" s="288"/>
    </row>
    <row r="84" spans="2:11" ht="15" customHeight="1">
      <c r="B84" s="297"/>
      <c r="C84" s="298" t="s">
        <v>1200</v>
      </c>
      <c r="D84" s="298"/>
      <c r="E84" s="298"/>
      <c r="F84" s="299" t="s">
        <v>1189</v>
      </c>
      <c r="G84" s="298"/>
      <c r="H84" s="298" t="s">
        <v>1201</v>
      </c>
      <c r="I84" s="298" t="s">
        <v>1185</v>
      </c>
      <c r="J84" s="298">
        <v>20</v>
      </c>
      <c r="K84" s="288"/>
    </row>
    <row r="85" spans="2:11" ht="15" customHeight="1">
      <c r="B85" s="297"/>
      <c r="C85" s="275" t="s">
        <v>1202</v>
      </c>
      <c r="D85" s="275"/>
      <c r="E85" s="275"/>
      <c r="F85" s="296" t="s">
        <v>1189</v>
      </c>
      <c r="G85" s="295"/>
      <c r="H85" s="275" t="s">
        <v>1203</v>
      </c>
      <c r="I85" s="275" t="s">
        <v>1185</v>
      </c>
      <c r="J85" s="275">
        <v>50</v>
      </c>
      <c r="K85" s="288"/>
    </row>
    <row r="86" spans="2:11" ht="15" customHeight="1">
      <c r="B86" s="297"/>
      <c r="C86" s="275" t="s">
        <v>1204</v>
      </c>
      <c r="D86" s="275"/>
      <c r="E86" s="275"/>
      <c r="F86" s="296" t="s">
        <v>1189</v>
      </c>
      <c r="G86" s="295"/>
      <c r="H86" s="275" t="s">
        <v>1205</v>
      </c>
      <c r="I86" s="275" t="s">
        <v>1185</v>
      </c>
      <c r="J86" s="275">
        <v>20</v>
      </c>
      <c r="K86" s="288"/>
    </row>
    <row r="87" spans="2:11" ht="15" customHeight="1">
      <c r="B87" s="297"/>
      <c r="C87" s="275" t="s">
        <v>1206</v>
      </c>
      <c r="D87" s="275"/>
      <c r="E87" s="275"/>
      <c r="F87" s="296" t="s">
        <v>1189</v>
      </c>
      <c r="G87" s="295"/>
      <c r="H87" s="275" t="s">
        <v>1207</v>
      </c>
      <c r="I87" s="275" t="s">
        <v>1185</v>
      </c>
      <c r="J87" s="275">
        <v>20</v>
      </c>
      <c r="K87" s="288"/>
    </row>
    <row r="88" spans="2:11" ht="15" customHeight="1">
      <c r="B88" s="297"/>
      <c r="C88" s="275" t="s">
        <v>1208</v>
      </c>
      <c r="D88" s="275"/>
      <c r="E88" s="275"/>
      <c r="F88" s="296" t="s">
        <v>1189</v>
      </c>
      <c r="G88" s="295"/>
      <c r="H88" s="275" t="s">
        <v>1209</v>
      </c>
      <c r="I88" s="275" t="s">
        <v>1185</v>
      </c>
      <c r="J88" s="275">
        <v>50</v>
      </c>
      <c r="K88" s="288"/>
    </row>
    <row r="89" spans="2:11" ht="15" customHeight="1">
      <c r="B89" s="297"/>
      <c r="C89" s="275" t="s">
        <v>1210</v>
      </c>
      <c r="D89" s="275"/>
      <c r="E89" s="275"/>
      <c r="F89" s="296" t="s">
        <v>1189</v>
      </c>
      <c r="G89" s="295"/>
      <c r="H89" s="275" t="s">
        <v>1210</v>
      </c>
      <c r="I89" s="275" t="s">
        <v>1185</v>
      </c>
      <c r="J89" s="275">
        <v>50</v>
      </c>
      <c r="K89" s="288"/>
    </row>
    <row r="90" spans="2:11" ht="15" customHeight="1">
      <c r="B90" s="297"/>
      <c r="C90" s="275" t="s">
        <v>113</v>
      </c>
      <c r="D90" s="275"/>
      <c r="E90" s="275"/>
      <c r="F90" s="296" t="s">
        <v>1189</v>
      </c>
      <c r="G90" s="295"/>
      <c r="H90" s="275" t="s">
        <v>1211</v>
      </c>
      <c r="I90" s="275" t="s">
        <v>1185</v>
      </c>
      <c r="J90" s="275">
        <v>255</v>
      </c>
      <c r="K90" s="288"/>
    </row>
    <row r="91" spans="2:11" ht="15" customHeight="1">
      <c r="B91" s="297"/>
      <c r="C91" s="275" t="s">
        <v>1212</v>
      </c>
      <c r="D91" s="275"/>
      <c r="E91" s="275"/>
      <c r="F91" s="296" t="s">
        <v>1183</v>
      </c>
      <c r="G91" s="295"/>
      <c r="H91" s="275" t="s">
        <v>1213</v>
      </c>
      <c r="I91" s="275" t="s">
        <v>1214</v>
      </c>
      <c r="J91" s="275"/>
      <c r="K91" s="288"/>
    </row>
    <row r="92" spans="2:11" ht="15" customHeight="1">
      <c r="B92" s="297"/>
      <c r="C92" s="275" t="s">
        <v>1215</v>
      </c>
      <c r="D92" s="275"/>
      <c r="E92" s="275"/>
      <c r="F92" s="296" t="s">
        <v>1183</v>
      </c>
      <c r="G92" s="295"/>
      <c r="H92" s="275" t="s">
        <v>1216</v>
      </c>
      <c r="I92" s="275" t="s">
        <v>1217</v>
      </c>
      <c r="J92" s="275"/>
      <c r="K92" s="288"/>
    </row>
    <row r="93" spans="2:11" ht="15" customHeight="1">
      <c r="B93" s="297"/>
      <c r="C93" s="275" t="s">
        <v>1218</v>
      </c>
      <c r="D93" s="275"/>
      <c r="E93" s="275"/>
      <c r="F93" s="296" t="s">
        <v>1183</v>
      </c>
      <c r="G93" s="295"/>
      <c r="H93" s="275" t="s">
        <v>1218</v>
      </c>
      <c r="I93" s="275" t="s">
        <v>1217</v>
      </c>
      <c r="J93" s="275"/>
      <c r="K93" s="288"/>
    </row>
    <row r="94" spans="2:11" ht="15" customHeight="1">
      <c r="B94" s="297"/>
      <c r="C94" s="275" t="s">
        <v>37</v>
      </c>
      <c r="D94" s="275"/>
      <c r="E94" s="275"/>
      <c r="F94" s="296" t="s">
        <v>1183</v>
      </c>
      <c r="G94" s="295"/>
      <c r="H94" s="275" t="s">
        <v>1219</v>
      </c>
      <c r="I94" s="275" t="s">
        <v>1217</v>
      </c>
      <c r="J94" s="275"/>
      <c r="K94" s="288"/>
    </row>
    <row r="95" spans="2:11" ht="15" customHeight="1">
      <c r="B95" s="297"/>
      <c r="C95" s="275" t="s">
        <v>47</v>
      </c>
      <c r="D95" s="275"/>
      <c r="E95" s="275"/>
      <c r="F95" s="296" t="s">
        <v>1183</v>
      </c>
      <c r="G95" s="295"/>
      <c r="H95" s="275" t="s">
        <v>1220</v>
      </c>
      <c r="I95" s="275" t="s">
        <v>1217</v>
      </c>
      <c r="J95" s="275"/>
      <c r="K95" s="288"/>
    </row>
    <row r="96" spans="2:11" ht="15" customHeight="1">
      <c r="B96" s="300"/>
      <c r="C96" s="301"/>
      <c r="D96" s="301"/>
      <c r="E96" s="301"/>
      <c r="F96" s="301"/>
      <c r="G96" s="301"/>
      <c r="H96" s="301"/>
      <c r="I96" s="301"/>
      <c r="J96" s="301"/>
      <c r="K96" s="302"/>
    </row>
    <row r="97" spans="2:11" ht="18.75" customHeight="1">
      <c r="B97" s="303"/>
      <c r="C97" s="304"/>
      <c r="D97" s="304"/>
      <c r="E97" s="304"/>
      <c r="F97" s="304"/>
      <c r="G97" s="304"/>
      <c r="H97" s="304"/>
      <c r="I97" s="304"/>
      <c r="J97" s="304"/>
      <c r="K97" s="303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287" t="s">
        <v>1221</v>
      </c>
      <c r="D100" s="287"/>
      <c r="E100" s="287"/>
      <c r="F100" s="287"/>
      <c r="G100" s="287"/>
      <c r="H100" s="287"/>
      <c r="I100" s="287"/>
      <c r="J100" s="287"/>
      <c r="K100" s="288"/>
    </row>
    <row r="101" spans="2:11" ht="17.25" customHeight="1">
      <c r="B101" s="286"/>
      <c r="C101" s="289" t="s">
        <v>1177</v>
      </c>
      <c r="D101" s="289"/>
      <c r="E101" s="289"/>
      <c r="F101" s="289" t="s">
        <v>1178</v>
      </c>
      <c r="G101" s="290"/>
      <c r="H101" s="289" t="s">
        <v>108</v>
      </c>
      <c r="I101" s="289" t="s">
        <v>56</v>
      </c>
      <c r="J101" s="289" t="s">
        <v>1179</v>
      </c>
      <c r="K101" s="288"/>
    </row>
    <row r="102" spans="2:11" ht="17.25" customHeight="1">
      <c r="B102" s="286"/>
      <c r="C102" s="291" t="s">
        <v>1180</v>
      </c>
      <c r="D102" s="291"/>
      <c r="E102" s="291"/>
      <c r="F102" s="292" t="s">
        <v>1181</v>
      </c>
      <c r="G102" s="293"/>
      <c r="H102" s="291"/>
      <c r="I102" s="291"/>
      <c r="J102" s="291" t="s">
        <v>1182</v>
      </c>
      <c r="K102" s="288"/>
    </row>
    <row r="103" spans="2:11" ht="5.25" customHeight="1">
      <c r="B103" s="286"/>
      <c r="C103" s="289"/>
      <c r="D103" s="289"/>
      <c r="E103" s="289"/>
      <c r="F103" s="289"/>
      <c r="G103" s="305"/>
      <c r="H103" s="289"/>
      <c r="I103" s="289"/>
      <c r="J103" s="289"/>
      <c r="K103" s="288"/>
    </row>
    <row r="104" spans="2:11" ht="15" customHeight="1">
      <c r="B104" s="286"/>
      <c r="C104" s="275" t="s">
        <v>52</v>
      </c>
      <c r="D104" s="294"/>
      <c r="E104" s="294"/>
      <c r="F104" s="296" t="s">
        <v>1183</v>
      </c>
      <c r="G104" s="305"/>
      <c r="H104" s="275" t="s">
        <v>1222</v>
      </c>
      <c r="I104" s="275" t="s">
        <v>1185</v>
      </c>
      <c r="J104" s="275">
        <v>20</v>
      </c>
      <c r="K104" s="288"/>
    </row>
    <row r="105" spans="2:11" ht="15" customHeight="1">
      <c r="B105" s="286"/>
      <c r="C105" s="275" t="s">
        <v>1186</v>
      </c>
      <c r="D105" s="275"/>
      <c r="E105" s="275"/>
      <c r="F105" s="296" t="s">
        <v>1183</v>
      </c>
      <c r="G105" s="275"/>
      <c r="H105" s="275" t="s">
        <v>1222</v>
      </c>
      <c r="I105" s="275" t="s">
        <v>1185</v>
      </c>
      <c r="J105" s="275">
        <v>120</v>
      </c>
      <c r="K105" s="288"/>
    </row>
    <row r="106" spans="2:11" ht="15" customHeight="1">
      <c r="B106" s="297"/>
      <c r="C106" s="275" t="s">
        <v>1188</v>
      </c>
      <c r="D106" s="275"/>
      <c r="E106" s="275"/>
      <c r="F106" s="296" t="s">
        <v>1189</v>
      </c>
      <c r="G106" s="275"/>
      <c r="H106" s="275" t="s">
        <v>1222</v>
      </c>
      <c r="I106" s="275" t="s">
        <v>1185</v>
      </c>
      <c r="J106" s="275">
        <v>50</v>
      </c>
      <c r="K106" s="288"/>
    </row>
    <row r="107" spans="2:11" ht="15" customHeight="1">
      <c r="B107" s="297"/>
      <c r="C107" s="275" t="s">
        <v>1191</v>
      </c>
      <c r="D107" s="275"/>
      <c r="E107" s="275"/>
      <c r="F107" s="296" t="s">
        <v>1183</v>
      </c>
      <c r="G107" s="275"/>
      <c r="H107" s="275" t="s">
        <v>1222</v>
      </c>
      <c r="I107" s="275" t="s">
        <v>1193</v>
      </c>
      <c r="J107" s="275"/>
      <c r="K107" s="288"/>
    </row>
    <row r="108" spans="2:11" ht="15" customHeight="1">
      <c r="B108" s="297"/>
      <c r="C108" s="275" t="s">
        <v>1202</v>
      </c>
      <c r="D108" s="275"/>
      <c r="E108" s="275"/>
      <c r="F108" s="296" t="s">
        <v>1189</v>
      </c>
      <c r="G108" s="275"/>
      <c r="H108" s="275" t="s">
        <v>1222</v>
      </c>
      <c r="I108" s="275" t="s">
        <v>1185</v>
      </c>
      <c r="J108" s="275">
        <v>50</v>
      </c>
      <c r="K108" s="288"/>
    </row>
    <row r="109" spans="2:11" ht="15" customHeight="1">
      <c r="B109" s="297"/>
      <c r="C109" s="275" t="s">
        <v>1210</v>
      </c>
      <c r="D109" s="275"/>
      <c r="E109" s="275"/>
      <c r="F109" s="296" t="s">
        <v>1189</v>
      </c>
      <c r="G109" s="275"/>
      <c r="H109" s="275" t="s">
        <v>1222</v>
      </c>
      <c r="I109" s="275" t="s">
        <v>1185</v>
      </c>
      <c r="J109" s="275">
        <v>50</v>
      </c>
      <c r="K109" s="288"/>
    </row>
    <row r="110" spans="2:11" ht="15" customHeight="1">
      <c r="B110" s="297"/>
      <c r="C110" s="275" t="s">
        <v>1208</v>
      </c>
      <c r="D110" s="275"/>
      <c r="E110" s="275"/>
      <c r="F110" s="296" t="s">
        <v>1189</v>
      </c>
      <c r="G110" s="275"/>
      <c r="H110" s="275" t="s">
        <v>1222</v>
      </c>
      <c r="I110" s="275" t="s">
        <v>1185</v>
      </c>
      <c r="J110" s="275">
        <v>50</v>
      </c>
      <c r="K110" s="288"/>
    </row>
    <row r="111" spans="2:11" ht="15" customHeight="1">
      <c r="B111" s="297"/>
      <c r="C111" s="275" t="s">
        <v>52</v>
      </c>
      <c r="D111" s="275"/>
      <c r="E111" s="275"/>
      <c r="F111" s="296" t="s">
        <v>1183</v>
      </c>
      <c r="G111" s="275"/>
      <c r="H111" s="275" t="s">
        <v>1223</v>
      </c>
      <c r="I111" s="275" t="s">
        <v>1185</v>
      </c>
      <c r="J111" s="275">
        <v>20</v>
      </c>
      <c r="K111" s="288"/>
    </row>
    <row r="112" spans="2:11" ht="15" customHeight="1">
      <c r="B112" s="297"/>
      <c r="C112" s="275" t="s">
        <v>1224</v>
      </c>
      <c r="D112" s="275"/>
      <c r="E112" s="275"/>
      <c r="F112" s="296" t="s">
        <v>1183</v>
      </c>
      <c r="G112" s="275"/>
      <c r="H112" s="275" t="s">
        <v>1225</v>
      </c>
      <c r="I112" s="275" t="s">
        <v>1185</v>
      </c>
      <c r="J112" s="275">
        <v>120</v>
      </c>
      <c r="K112" s="288"/>
    </row>
    <row r="113" spans="2:11" ht="15" customHeight="1">
      <c r="B113" s="297"/>
      <c r="C113" s="275" t="s">
        <v>37</v>
      </c>
      <c r="D113" s="275"/>
      <c r="E113" s="275"/>
      <c r="F113" s="296" t="s">
        <v>1183</v>
      </c>
      <c r="G113" s="275"/>
      <c r="H113" s="275" t="s">
        <v>1226</v>
      </c>
      <c r="I113" s="275" t="s">
        <v>1217</v>
      </c>
      <c r="J113" s="275"/>
      <c r="K113" s="288"/>
    </row>
    <row r="114" spans="2:11" ht="15" customHeight="1">
      <c r="B114" s="297"/>
      <c r="C114" s="275" t="s">
        <v>47</v>
      </c>
      <c r="D114" s="275"/>
      <c r="E114" s="275"/>
      <c r="F114" s="296" t="s">
        <v>1183</v>
      </c>
      <c r="G114" s="275"/>
      <c r="H114" s="275" t="s">
        <v>1227</v>
      </c>
      <c r="I114" s="275" t="s">
        <v>1217</v>
      </c>
      <c r="J114" s="275"/>
      <c r="K114" s="288"/>
    </row>
    <row r="115" spans="2:11" ht="15" customHeight="1">
      <c r="B115" s="297"/>
      <c r="C115" s="275" t="s">
        <v>56</v>
      </c>
      <c r="D115" s="275"/>
      <c r="E115" s="275"/>
      <c r="F115" s="296" t="s">
        <v>1183</v>
      </c>
      <c r="G115" s="275"/>
      <c r="H115" s="275" t="s">
        <v>1228</v>
      </c>
      <c r="I115" s="275" t="s">
        <v>1229</v>
      </c>
      <c r="J115" s="275"/>
      <c r="K115" s="288"/>
    </row>
    <row r="116" spans="2:11" ht="15" customHeight="1">
      <c r="B116" s="300"/>
      <c r="C116" s="306"/>
      <c r="D116" s="306"/>
      <c r="E116" s="306"/>
      <c r="F116" s="306"/>
      <c r="G116" s="306"/>
      <c r="H116" s="306"/>
      <c r="I116" s="306"/>
      <c r="J116" s="306"/>
      <c r="K116" s="302"/>
    </row>
    <row r="117" spans="2:11" ht="18.75" customHeight="1">
      <c r="B117" s="307"/>
      <c r="C117" s="271"/>
      <c r="D117" s="271"/>
      <c r="E117" s="271"/>
      <c r="F117" s="308"/>
      <c r="G117" s="271"/>
      <c r="H117" s="271"/>
      <c r="I117" s="271"/>
      <c r="J117" s="271"/>
      <c r="K117" s="307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9"/>
      <c r="C119" s="310"/>
      <c r="D119" s="310"/>
      <c r="E119" s="310"/>
      <c r="F119" s="310"/>
      <c r="G119" s="310"/>
      <c r="H119" s="310"/>
      <c r="I119" s="310"/>
      <c r="J119" s="310"/>
      <c r="K119" s="311"/>
    </row>
    <row r="120" spans="2:11" ht="45" customHeight="1">
      <c r="B120" s="312"/>
      <c r="C120" s="265" t="s">
        <v>1230</v>
      </c>
      <c r="D120" s="265"/>
      <c r="E120" s="265"/>
      <c r="F120" s="265"/>
      <c r="G120" s="265"/>
      <c r="H120" s="265"/>
      <c r="I120" s="265"/>
      <c r="J120" s="265"/>
      <c r="K120" s="313"/>
    </row>
    <row r="121" spans="2:11" ht="17.25" customHeight="1">
      <c r="B121" s="314"/>
      <c r="C121" s="289" t="s">
        <v>1177</v>
      </c>
      <c r="D121" s="289"/>
      <c r="E121" s="289"/>
      <c r="F121" s="289" t="s">
        <v>1178</v>
      </c>
      <c r="G121" s="290"/>
      <c r="H121" s="289" t="s">
        <v>108</v>
      </c>
      <c r="I121" s="289" t="s">
        <v>56</v>
      </c>
      <c r="J121" s="289" t="s">
        <v>1179</v>
      </c>
      <c r="K121" s="315"/>
    </row>
    <row r="122" spans="2:11" ht="17.25" customHeight="1">
      <c r="B122" s="314"/>
      <c r="C122" s="291" t="s">
        <v>1180</v>
      </c>
      <c r="D122" s="291"/>
      <c r="E122" s="291"/>
      <c r="F122" s="292" t="s">
        <v>1181</v>
      </c>
      <c r="G122" s="293"/>
      <c r="H122" s="291"/>
      <c r="I122" s="291"/>
      <c r="J122" s="291" t="s">
        <v>1182</v>
      </c>
      <c r="K122" s="315"/>
    </row>
    <row r="123" spans="2:11" ht="5.25" customHeight="1">
      <c r="B123" s="316"/>
      <c r="C123" s="294"/>
      <c r="D123" s="294"/>
      <c r="E123" s="294"/>
      <c r="F123" s="294"/>
      <c r="G123" s="275"/>
      <c r="H123" s="294"/>
      <c r="I123" s="294"/>
      <c r="J123" s="294"/>
      <c r="K123" s="317"/>
    </row>
    <row r="124" spans="2:11" ht="15" customHeight="1">
      <c r="B124" s="316"/>
      <c r="C124" s="275" t="s">
        <v>1186</v>
      </c>
      <c r="D124" s="294"/>
      <c r="E124" s="294"/>
      <c r="F124" s="296" t="s">
        <v>1183</v>
      </c>
      <c r="G124" s="275"/>
      <c r="H124" s="275" t="s">
        <v>1222</v>
      </c>
      <c r="I124" s="275" t="s">
        <v>1185</v>
      </c>
      <c r="J124" s="275">
        <v>120</v>
      </c>
      <c r="K124" s="318"/>
    </row>
    <row r="125" spans="2:11" ht="15" customHeight="1">
      <c r="B125" s="316"/>
      <c r="C125" s="275" t="s">
        <v>1231</v>
      </c>
      <c r="D125" s="275"/>
      <c r="E125" s="275"/>
      <c r="F125" s="296" t="s">
        <v>1183</v>
      </c>
      <c r="G125" s="275"/>
      <c r="H125" s="275" t="s">
        <v>1232</v>
      </c>
      <c r="I125" s="275" t="s">
        <v>1185</v>
      </c>
      <c r="J125" s="275" t="s">
        <v>1233</v>
      </c>
      <c r="K125" s="318"/>
    </row>
    <row r="126" spans="2:11" ht="15" customHeight="1">
      <c r="B126" s="316"/>
      <c r="C126" s="275" t="s">
        <v>1132</v>
      </c>
      <c r="D126" s="275"/>
      <c r="E126" s="275"/>
      <c r="F126" s="296" t="s">
        <v>1183</v>
      </c>
      <c r="G126" s="275"/>
      <c r="H126" s="275" t="s">
        <v>1234</v>
      </c>
      <c r="I126" s="275" t="s">
        <v>1185</v>
      </c>
      <c r="J126" s="275" t="s">
        <v>1233</v>
      </c>
      <c r="K126" s="318"/>
    </row>
    <row r="127" spans="2:11" ht="15" customHeight="1">
      <c r="B127" s="316"/>
      <c r="C127" s="275" t="s">
        <v>1194</v>
      </c>
      <c r="D127" s="275"/>
      <c r="E127" s="275"/>
      <c r="F127" s="296" t="s">
        <v>1189</v>
      </c>
      <c r="G127" s="275"/>
      <c r="H127" s="275" t="s">
        <v>1195</v>
      </c>
      <c r="I127" s="275" t="s">
        <v>1185</v>
      </c>
      <c r="J127" s="275">
        <v>15</v>
      </c>
      <c r="K127" s="318"/>
    </row>
    <row r="128" spans="2:11" ht="15" customHeight="1">
      <c r="B128" s="316"/>
      <c r="C128" s="298" t="s">
        <v>1196</v>
      </c>
      <c r="D128" s="298"/>
      <c r="E128" s="298"/>
      <c r="F128" s="299" t="s">
        <v>1189</v>
      </c>
      <c r="G128" s="298"/>
      <c r="H128" s="298" t="s">
        <v>1197</v>
      </c>
      <c r="I128" s="298" t="s">
        <v>1185</v>
      </c>
      <c r="J128" s="298">
        <v>15</v>
      </c>
      <c r="K128" s="318"/>
    </row>
    <row r="129" spans="2:11" ht="15" customHeight="1">
      <c r="B129" s="316"/>
      <c r="C129" s="298" t="s">
        <v>1198</v>
      </c>
      <c r="D129" s="298"/>
      <c r="E129" s="298"/>
      <c r="F129" s="299" t="s">
        <v>1189</v>
      </c>
      <c r="G129" s="298"/>
      <c r="H129" s="298" t="s">
        <v>1199</v>
      </c>
      <c r="I129" s="298" t="s">
        <v>1185</v>
      </c>
      <c r="J129" s="298">
        <v>20</v>
      </c>
      <c r="K129" s="318"/>
    </row>
    <row r="130" spans="2:11" ht="15" customHeight="1">
      <c r="B130" s="316"/>
      <c r="C130" s="298" t="s">
        <v>1200</v>
      </c>
      <c r="D130" s="298"/>
      <c r="E130" s="298"/>
      <c r="F130" s="299" t="s">
        <v>1189</v>
      </c>
      <c r="G130" s="298"/>
      <c r="H130" s="298" t="s">
        <v>1201</v>
      </c>
      <c r="I130" s="298" t="s">
        <v>1185</v>
      </c>
      <c r="J130" s="298">
        <v>20</v>
      </c>
      <c r="K130" s="318"/>
    </row>
    <row r="131" spans="2:11" ht="15" customHeight="1">
      <c r="B131" s="316"/>
      <c r="C131" s="275" t="s">
        <v>1188</v>
      </c>
      <c r="D131" s="275"/>
      <c r="E131" s="275"/>
      <c r="F131" s="296" t="s">
        <v>1189</v>
      </c>
      <c r="G131" s="275"/>
      <c r="H131" s="275" t="s">
        <v>1222</v>
      </c>
      <c r="I131" s="275" t="s">
        <v>1185</v>
      </c>
      <c r="J131" s="275">
        <v>50</v>
      </c>
      <c r="K131" s="318"/>
    </row>
    <row r="132" spans="2:11" ht="15" customHeight="1">
      <c r="B132" s="316"/>
      <c r="C132" s="275" t="s">
        <v>1202</v>
      </c>
      <c r="D132" s="275"/>
      <c r="E132" s="275"/>
      <c r="F132" s="296" t="s">
        <v>1189</v>
      </c>
      <c r="G132" s="275"/>
      <c r="H132" s="275" t="s">
        <v>1222</v>
      </c>
      <c r="I132" s="275" t="s">
        <v>1185</v>
      </c>
      <c r="J132" s="275">
        <v>50</v>
      </c>
      <c r="K132" s="318"/>
    </row>
    <row r="133" spans="2:11" ht="15" customHeight="1">
      <c r="B133" s="316"/>
      <c r="C133" s="275" t="s">
        <v>1208</v>
      </c>
      <c r="D133" s="275"/>
      <c r="E133" s="275"/>
      <c r="F133" s="296" t="s">
        <v>1189</v>
      </c>
      <c r="G133" s="275"/>
      <c r="H133" s="275" t="s">
        <v>1222</v>
      </c>
      <c r="I133" s="275" t="s">
        <v>1185</v>
      </c>
      <c r="J133" s="275">
        <v>50</v>
      </c>
      <c r="K133" s="318"/>
    </row>
    <row r="134" spans="2:11" ht="15" customHeight="1">
      <c r="B134" s="316"/>
      <c r="C134" s="275" t="s">
        <v>1210</v>
      </c>
      <c r="D134" s="275"/>
      <c r="E134" s="275"/>
      <c r="F134" s="296" t="s">
        <v>1189</v>
      </c>
      <c r="G134" s="275"/>
      <c r="H134" s="275" t="s">
        <v>1222</v>
      </c>
      <c r="I134" s="275" t="s">
        <v>1185</v>
      </c>
      <c r="J134" s="275">
        <v>50</v>
      </c>
      <c r="K134" s="318"/>
    </row>
    <row r="135" spans="2:11" ht="15" customHeight="1">
      <c r="B135" s="316"/>
      <c r="C135" s="275" t="s">
        <v>113</v>
      </c>
      <c r="D135" s="275"/>
      <c r="E135" s="275"/>
      <c r="F135" s="296" t="s">
        <v>1189</v>
      </c>
      <c r="G135" s="275"/>
      <c r="H135" s="275" t="s">
        <v>1235</v>
      </c>
      <c r="I135" s="275" t="s">
        <v>1185</v>
      </c>
      <c r="J135" s="275">
        <v>255</v>
      </c>
      <c r="K135" s="318"/>
    </row>
    <row r="136" spans="2:11" ht="15" customHeight="1">
      <c r="B136" s="316"/>
      <c r="C136" s="275" t="s">
        <v>1212</v>
      </c>
      <c r="D136" s="275"/>
      <c r="E136" s="275"/>
      <c r="F136" s="296" t="s">
        <v>1183</v>
      </c>
      <c r="G136" s="275"/>
      <c r="H136" s="275" t="s">
        <v>1236</v>
      </c>
      <c r="I136" s="275" t="s">
        <v>1214</v>
      </c>
      <c r="J136" s="275"/>
      <c r="K136" s="318"/>
    </row>
    <row r="137" spans="2:11" ht="15" customHeight="1">
      <c r="B137" s="316"/>
      <c r="C137" s="275" t="s">
        <v>1215</v>
      </c>
      <c r="D137" s="275"/>
      <c r="E137" s="275"/>
      <c r="F137" s="296" t="s">
        <v>1183</v>
      </c>
      <c r="G137" s="275"/>
      <c r="H137" s="275" t="s">
        <v>1237</v>
      </c>
      <c r="I137" s="275" t="s">
        <v>1217</v>
      </c>
      <c r="J137" s="275"/>
      <c r="K137" s="318"/>
    </row>
    <row r="138" spans="2:11" ht="15" customHeight="1">
      <c r="B138" s="316"/>
      <c r="C138" s="275" t="s">
        <v>1218</v>
      </c>
      <c r="D138" s="275"/>
      <c r="E138" s="275"/>
      <c r="F138" s="296" t="s">
        <v>1183</v>
      </c>
      <c r="G138" s="275"/>
      <c r="H138" s="275" t="s">
        <v>1218</v>
      </c>
      <c r="I138" s="275" t="s">
        <v>1217</v>
      </c>
      <c r="J138" s="275"/>
      <c r="K138" s="318"/>
    </row>
    <row r="139" spans="2:11" ht="15" customHeight="1">
      <c r="B139" s="316"/>
      <c r="C139" s="275" t="s">
        <v>37</v>
      </c>
      <c r="D139" s="275"/>
      <c r="E139" s="275"/>
      <c r="F139" s="296" t="s">
        <v>1183</v>
      </c>
      <c r="G139" s="275"/>
      <c r="H139" s="275" t="s">
        <v>1238</v>
      </c>
      <c r="I139" s="275" t="s">
        <v>1217</v>
      </c>
      <c r="J139" s="275"/>
      <c r="K139" s="318"/>
    </row>
    <row r="140" spans="2:11" ht="15" customHeight="1">
      <c r="B140" s="316"/>
      <c r="C140" s="275" t="s">
        <v>1239</v>
      </c>
      <c r="D140" s="275"/>
      <c r="E140" s="275"/>
      <c r="F140" s="296" t="s">
        <v>1183</v>
      </c>
      <c r="G140" s="275"/>
      <c r="H140" s="275" t="s">
        <v>1240</v>
      </c>
      <c r="I140" s="275" t="s">
        <v>1217</v>
      </c>
      <c r="J140" s="275"/>
      <c r="K140" s="318"/>
    </row>
    <row r="141" spans="2:11" ht="15" customHeight="1">
      <c r="B141" s="319"/>
      <c r="C141" s="320"/>
      <c r="D141" s="320"/>
      <c r="E141" s="320"/>
      <c r="F141" s="320"/>
      <c r="G141" s="320"/>
      <c r="H141" s="320"/>
      <c r="I141" s="320"/>
      <c r="J141" s="320"/>
      <c r="K141" s="321"/>
    </row>
    <row r="142" spans="2:11" ht="18.75" customHeight="1">
      <c r="B142" s="271"/>
      <c r="C142" s="271"/>
      <c r="D142" s="271"/>
      <c r="E142" s="271"/>
      <c r="F142" s="308"/>
      <c r="G142" s="271"/>
      <c r="H142" s="271"/>
      <c r="I142" s="271"/>
      <c r="J142" s="271"/>
      <c r="K142" s="271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287" t="s">
        <v>1241</v>
      </c>
      <c r="D145" s="287"/>
      <c r="E145" s="287"/>
      <c r="F145" s="287"/>
      <c r="G145" s="287"/>
      <c r="H145" s="287"/>
      <c r="I145" s="287"/>
      <c r="J145" s="287"/>
      <c r="K145" s="288"/>
    </row>
    <row r="146" spans="2:11" ht="17.25" customHeight="1">
      <c r="B146" s="286"/>
      <c r="C146" s="289" t="s">
        <v>1177</v>
      </c>
      <c r="D146" s="289"/>
      <c r="E146" s="289"/>
      <c r="F146" s="289" t="s">
        <v>1178</v>
      </c>
      <c r="G146" s="290"/>
      <c r="H146" s="289" t="s">
        <v>108</v>
      </c>
      <c r="I146" s="289" t="s">
        <v>56</v>
      </c>
      <c r="J146" s="289" t="s">
        <v>1179</v>
      </c>
      <c r="K146" s="288"/>
    </row>
    <row r="147" spans="2:11" ht="17.25" customHeight="1">
      <c r="B147" s="286"/>
      <c r="C147" s="291" t="s">
        <v>1180</v>
      </c>
      <c r="D147" s="291"/>
      <c r="E147" s="291"/>
      <c r="F147" s="292" t="s">
        <v>1181</v>
      </c>
      <c r="G147" s="293"/>
      <c r="H147" s="291"/>
      <c r="I147" s="291"/>
      <c r="J147" s="291" t="s">
        <v>1182</v>
      </c>
      <c r="K147" s="288"/>
    </row>
    <row r="148" spans="2:11" ht="5.25" customHeight="1">
      <c r="B148" s="297"/>
      <c r="C148" s="294"/>
      <c r="D148" s="294"/>
      <c r="E148" s="294"/>
      <c r="F148" s="294"/>
      <c r="G148" s="295"/>
      <c r="H148" s="294"/>
      <c r="I148" s="294"/>
      <c r="J148" s="294"/>
      <c r="K148" s="318"/>
    </row>
    <row r="149" spans="2:11" ht="15" customHeight="1">
      <c r="B149" s="297"/>
      <c r="C149" s="322" t="s">
        <v>1186</v>
      </c>
      <c r="D149" s="275"/>
      <c r="E149" s="275"/>
      <c r="F149" s="323" t="s">
        <v>1183</v>
      </c>
      <c r="G149" s="275"/>
      <c r="H149" s="322" t="s">
        <v>1222</v>
      </c>
      <c r="I149" s="322" t="s">
        <v>1185</v>
      </c>
      <c r="J149" s="322">
        <v>120</v>
      </c>
      <c r="K149" s="318"/>
    </row>
    <row r="150" spans="2:11" ht="15" customHeight="1">
      <c r="B150" s="297"/>
      <c r="C150" s="322" t="s">
        <v>1231</v>
      </c>
      <c r="D150" s="275"/>
      <c r="E150" s="275"/>
      <c r="F150" s="323" t="s">
        <v>1183</v>
      </c>
      <c r="G150" s="275"/>
      <c r="H150" s="322" t="s">
        <v>1242</v>
      </c>
      <c r="I150" s="322" t="s">
        <v>1185</v>
      </c>
      <c r="J150" s="322" t="s">
        <v>1233</v>
      </c>
      <c r="K150" s="318"/>
    </row>
    <row r="151" spans="2:11" ht="15" customHeight="1">
      <c r="B151" s="297"/>
      <c r="C151" s="322" t="s">
        <v>1132</v>
      </c>
      <c r="D151" s="275"/>
      <c r="E151" s="275"/>
      <c r="F151" s="323" t="s">
        <v>1183</v>
      </c>
      <c r="G151" s="275"/>
      <c r="H151" s="322" t="s">
        <v>1243</v>
      </c>
      <c r="I151" s="322" t="s">
        <v>1185</v>
      </c>
      <c r="J151" s="322" t="s">
        <v>1233</v>
      </c>
      <c r="K151" s="318"/>
    </row>
    <row r="152" spans="2:11" ht="15" customHeight="1">
      <c r="B152" s="297"/>
      <c r="C152" s="322" t="s">
        <v>1188</v>
      </c>
      <c r="D152" s="275"/>
      <c r="E152" s="275"/>
      <c r="F152" s="323" t="s">
        <v>1189</v>
      </c>
      <c r="G152" s="275"/>
      <c r="H152" s="322" t="s">
        <v>1222</v>
      </c>
      <c r="I152" s="322" t="s">
        <v>1185</v>
      </c>
      <c r="J152" s="322">
        <v>50</v>
      </c>
      <c r="K152" s="318"/>
    </row>
    <row r="153" spans="2:11" ht="15" customHeight="1">
      <c r="B153" s="297"/>
      <c r="C153" s="322" t="s">
        <v>1191</v>
      </c>
      <c r="D153" s="275"/>
      <c r="E153" s="275"/>
      <c r="F153" s="323" t="s">
        <v>1183</v>
      </c>
      <c r="G153" s="275"/>
      <c r="H153" s="322" t="s">
        <v>1222</v>
      </c>
      <c r="I153" s="322" t="s">
        <v>1193</v>
      </c>
      <c r="J153" s="322"/>
      <c r="K153" s="318"/>
    </row>
    <row r="154" spans="2:11" ht="15" customHeight="1">
      <c r="B154" s="297"/>
      <c r="C154" s="322" t="s">
        <v>1202</v>
      </c>
      <c r="D154" s="275"/>
      <c r="E154" s="275"/>
      <c r="F154" s="323" t="s">
        <v>1189</v>
      </c>
      <c r="G154" s="275"/>
      <c r="H154" s="322" t="s">
        <v>1222</v>
      </c>
      <c r="I154" s="322" t="s">
        <v>1185</v>
      </c>
      <c r="J154" s="322">
        <v>50</v>
      </c>
      <c r="K154" s="318"/>
    </row>
    <row r="155" spans="2:11" ht="15" customHeight="1">
      <c r="B155" s="297"/>
      <c r="C155" s="322" t="s">
        <v>1210</v>
      </c>
      <c r="D155" s="275"/>
      <c r="E155" s="275"/>
      <c r="F155" s="323" t="s">
        <v>1189</v>
      </c>
      <c r="G155" s="275"/>
      <c r="H155" s="322" t="s">
        <v>1222</v>
      </c>
      <c r="I155" s="322" t="s">
        <v>1185</v>
      </c>
      <c r="J155" s="322">
        <v>50</v>
      </c>
      <c r="K155" s="318"/>
    </row>
    <row r="156" spans="2:11" ht="15" customHeight="1">
      <c r="B156" s="297"/>
      <c r="C156" s="322" t="s">
        <v>1208</v>
      </c>
      <c r="D156" s="275"/>
      <c r="E156" s="275"/>
      <c r="F156" s="323" t="s">
        <v>1189</v>
      </c>
      <c r="G156" s="275"/>
      <c r="H156" s="322" t="s">
        <v>1222</v>
      </c>
      <c r="I156" s="322" t="s">
        <v>1185</v>
      </c>
      <c r="J156" s="322">
        <v>50</v>
      </c>
      <c r="K156" s="318"/>
    </row>
    <row r="157" spans="2:11" ht="15" customHeight="1">
      <c r="B157" s="297"/>
      <c r="C157" s="322" t="s">
        <v>100</v>
      </c>
      <c r="D157" s="275"/>
      <c r="E157" s="275"/>
      <c r="F157" s="323" t="s">
        <v>1183</v>
      </c>
      <c r="G157" s="275"/>
      <c r="H157" s="322" t="s">
        <v>1244</v>
      </c>
      <c r="I157" s="322" t="s">
        <v>1185</v>
      </c>
      <c r="J157" s="322" t="s">
        <v>1245</v>
      </c>
      <c r="K157" s="318"/>
    </row>
    <row r="158" spans="2:11" ht="15" customHeight="1">
      <c r="B158" s="297"/>
      <c r="C158" s="322" t="s">
        <v>1246</v>
      </c>
      <c r="D158" s="275"/>
      <c r="E158" s="275"/>
      <c r="F158" s="323" t="s">
        <v>1183</v>
      </c>
      <c r="G158" s="275"/>
      <c r="H158" s="322" t="s">
        <v>1247</v>
      </c>
      <c r="I158" s="322" t="s">
        <v>1217</v>
      </c>
      <c r="J158" s="322"/>
      <c r="K158" s="318"/>
    </row>
    <row r="159" spans="2:11" ht="15" customHeight="1">
      <c r="B159" s="324"/>
      <c r="C159" s="306"/>
      <c r="D159" s="306"/>
      <c r="E159" s="306"/>
      <c r="F159" s="306"/>
      <c r="G159" s="306"/>
      <c r="H159" s="306"/>
      <c r="I159" s="306"/>
      <c r="J159" s="306"/>
      <c r="K159" s="325"/>
    </row>
    <row r="160" spans="2:11" ht="18.75" customHeight="1">
      <c r="B160" s="271"/>
      <c r="C160" s="275"/>
      <c r="D160" s="275"/>
      <c r="E160" s="275"/>
      <c r="F160" s="296"/>
      <c r="G160" s="275"/>
      <c r="H160" s="275"/>
      <c r="I160" s="275"/>
      <c r="J160" s="275"/>
      <c r="K160" s="271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265" t="s">
        <v>1248</v>
      </c>
      <c r="D163" s="265"/>
      <c r="E163" s="265"/>
      <c r="F163" s="265"/>
      <c r="G163" s="265"/>
      <c r="H163" s="265"/>
      <c r="I163" s="265"/>
      <c r="J163" s="265"/>
      <c r="K163" s="266"/>
    </row>
    <row r="164" spans="2:11" ht="17.25" customHeight="1">
      <c r="B164" s="264"/>
      <c r="C164" s="289" t="s">
        <v>1177</v>
      </c>
      <c r="D164" s="289"/>
      <c r="E164" s="289"/>
      <c r="F164" s="289" t="s">
        <v>1178</v>
      </c>
      <c r="G164" s="326"/>
      <c r="H164" s="327" t="s">
        <v>108</v>
      </c>
      <c r="I164" s="327" t="s">
        <v>56</v>
      </c>
      <c r="J164" s="289" t="s">
        <v>1179</v>
      </c>
      <c r="K164" s="266"/>
    </row>
    <row r="165" spans="2:11" ht="17.25" customHeight="1">
      <c r="B165" s="267"/>
      <c r="C165" s="291" t="s">
        <v>1180</v>
      </c>
      <c r="D165" s="291"/>
      <c r="E165" s="291"/>
      <c r="F165" s="292" t="s">
        <v>1181</v>
      </c>
      <c r="G165" s="328"/>
      <c r="H165" s="329"/>
      <c r="I165" s="329"/>
      <c r="J165" s="291" t="s">
        <v>1182</v>
      </c>
      <c r="K165" s="269"/>
    </row>
    <row r="166" spans="2:11" ht="5.25" customHeight="1">
      <c r="B166" s="297"/>
      <c r="C166" s="294"/>
      <c r="D166" s="294"/>
      <c r="E166" s="294"/>
      <c r="F166" s="294"/>
      <c r="G166" s="295"/>
      <c r="H166" s="294"/>
      <c r="I166" s="294"/>
      <c r="J166" s="294"/>
      <c r="K166" s="318"/>
    </row>
    <row r="167" spans="2:11" ht="15" customHeight="1">
      <c r="B167" s="297"/>
      <c r="C167" s="275" t="s">
        <v>1186</v>
      </c>
      <c r="D167" s="275"/>
      <c r="E167" s="275"/>
      <c r="F167" s="296" t="s">
        <v>1183</v>
      </c>
      <c r="G167" s="275"/>
      <c r="H167" s="275" t="s">
        <v>1222</v>
      </c>
      <c r="I167" s="275" t="s">
        <v>1185</v>
      </c>
      <c r="J167" s="275">
        <v>120</v>
      </c>
      <c r="K167" s="318"/>
    </row>
    <row r="168" spans="2:11" ht="15" customHeight="1">
      <c r="B168" s="297"/>
      <c r="C168" s="275" t="s">
        <v>1231</v>
      </c>
      <c r="D168" s="275"/>
      <c r="E168" s="275"/>
      <c r="F168" s="296" t="s">
        <v>1183</v>
      </c>
      <c r="G168" s="275"/>
      <c r="H168" s="275" t="s">
        <v>1232</v>
      </c>
      <c r="I168" s="275" t="s">
        <v>1185</v>
      </c>
      <c r="J168" s="275" t="s">
        <v>1233</v>
      </c>
      <c r="K168" s="318"/>
    </row>
    <row r="169" spans="2:11" ht="15" customHeight="1">
      <c r="B169" s="297"/>
      <c r="C169" s="275" t="s">
        <v>1132</v>
      </c>
      <c r="D169" s="275"/>
      <c r="E169" s="275"/>
      <c r="F169" s="296" t="s">
        <v>1183</v>
      </c>
      <c r="G169" s="275"/>
      <c r="H169" s="275" t="s">
        <v>1249</v>
      </c>
      <c r="I169" s="275" t="s">
        <v>1185</v>
      </c>
      <c r="J169" s="275" t="s">
        <v>1233</v>
      </c>
      <c r="K169" s="318"/>
    </row>
    <row r="170" spans="2:11" ht="15" customHeight="1">
      <c r="B170" s="297"/>
      <c r="C170" s="275" t="s">
        <v>1188</v>
      </c>
      <c r="D170" s="275"/>
      <c r="E170" s="275"/>
      <c r="F170" s="296" t="s">
        <v>1189</v>
      </c>
      <c r="G170" s="275"/>
      <c r="H170" s="275" t="s">
        <v>1249</v>
      </c>
      <c r="I170" s="275" t="s">
        <v>1185</v>
      </c>
      <c r="J170" s="275">
        <v>50</v>
      </c>
      <c r="K170" s="318"/>
    </row>
    <row r="171" spans="2:11" ht="15" customHeight="1">
      <c r="B171" s="297"/>
      <c r="C171" s="275" t="s">
        <v>1191</v>
      </c>
      <c r="D171" s="275"/>
      <c r="E171" s="275"/>
      <c r="F171" s="296" t="s">
        <v>1183</v>
      </c>
      <c r="G171" s="275"/>
      <c r="H171" s="275" t="s">
        <v>1249</v>
      </c>
      <c r="I171" s="275" t="s">
        <v>1193</v>
      </c>
      <c r="J171" s="275"/>
      <c r="K171" s="318"/>
    </row>
    <row r="172" spans="2:11" ht="15" customHeight="1">
      <c r="B172" s="297"/>
      <c r="C172" s="275" t="s">
        <v>1202</v>
      </c>
      <c r="D172" s="275"/>
      <c r="E172" s="275"/>
      <c r="F172" s="296" t="s">
        <v>1189</v>
      </c>
      <c r="G172" s="275"/>
      <c r="H172" s="275" t="s">
        <v>1249</v>
      </c>
      <c r="I172" s="275" t="s">
        <v>1185</v>
      </c>
      <c r="J172" s="275">
        <v>50</v>
      </c>
      <c r="K172" s="318"/>
    </row>
    <row r="173" spans="2:11" ht="15" customHeight="1">
      <c r="B173" s="297"/>
      <c r="C173" s="275" t="s">
        <v>1210</v>
      </c>
      <c r="D173" s="275"/>
      <c r="E173" s="275"/>
      <c r="F173" s="296" t="s">
        <v>1189</v>
      </c>
      <c r="G173" s="275"/>
      <c r="H173" s="275" t="s">
        <v>1249</v>
      </c>
      <c r="I173" s="275" t="s">
        <v>1185</v>
      </c>
      <c r="J173" s="275">
        <v>50</v>
      </c>
      <c r="K173" s="318"/>
    </row>
    <row r="174" spans="2:11" ht="15" customHeight="1">
      <c r="B174" s="297"/>
      <c r="C174" s="275" t="s">
        <v>1208</v>
      </c>
      <c r="D174" s="275"/>
      <c r="E174" s="275"/>
      <c r="F174" s="296" t="s">
        <v>1189</v>
      </c>
      <c r="G174" s="275"/>
      <c r="H174" s="275" t="s">
        <v>1249</v>
      </c>
      <c r="I174" s="275" t="s">
        <v>1185</v>
      </c>
      <c r="J174" s="275">
        <v>50</v>
      </c>
      <c r="K174" s="318"/>
    </row>
    <row r="175" spans="2:11" ht="15" customHeight="1">
      <c r="B175" s="297"/>
      <c r="C175" s="275" t="s">
        <v>107</v>
      </c>
      <c r="D175" s="275"/>
      <c r="E175" s="275"/>
      <c r="F175" s="296" t="s">
        <v>1183</v>
      </c>
      <c r="G175" s="275"/>
      <c r="H175" s="275" t="s">
        <v>1250</v>
      </c>
      <c r="I175" s="275" t="s">
        <v>1251</v>
      </c>
      <c r="J175" s="275"/>
      <c r="K175" s="318"/>
    </row>
    <row r="176" spans="2:11" ht="15" customHeight="1">
      <c r="B176" s="297"/>
      <c r="C176" s="275" t="s">
        <v>56</v>
      </c>
      <c r="D176" s="275"/>
      <c r="E176" s="275"/>
      <c r="F176" s="296" t="s">
        <v>1183</v>
      </c>
      <c r="G176" s="275"/>
      <c r="H176" s="275" t="s">
        <v>1252</v>
      </c>
      <c r="I176" s="275" t="s">
        <v>1253</v>
      </c>
      <c r="J176" s="275">
        <v>1</v>
      </c>
      <c r="K176" s="318"/>
    </row>
    <row r="177" spans="2:11" ht="15" customHeight="1">
      <c r="B177" s="297"/>
      <c r="C177" s="275" t="s">
        <v>52</v>
      </c>
      <c r="D177" s="275"/>
      <c r="E177" s="275"/>
      <c r="F177" s="296" t="s">
        <v>1183</v>
      </c>
      <c r="G177" s="275"/>
      <c r="H177" s="275" t="s">
        <v>1254</v>
      </c>
      <c r="I177" s="275" t="s">
        <v>1185</v>
      </c>
      <c r="J177" s="275">
        <v>20</v>
      </c>
      <c r="K177" s="318"/>
    </row>
    <row r="178" spans="2:11" ht="15" customHeight="1">
      <c r="B178" s="297"/>
      <c r="C178" s="275" t="s">
        <v>108</v>
      </c>
      <c r="D178" s="275"/>
      <c r="E178" s="275"/>
      <c r="F178" s="296" t="s">
        <v>1183</v>
      </c>
      <c r="G178" s="275"/>
      <c r="H178" s="275" t="s">
        <v>1255</v>
      </c>
      <c r="I178" s="275" t="s">
        <v>1185</v>
      </c>
      <c r="J178" s="275">
        <v>255</v>
      </c>
      <c r="K178" s="318"/>
    </row>
    <row r="179" spans="2:11" ht="15" customHeight="1">
      <c r="B179" s="297"/>
      <c r="C179" s="275" t="s">
        <v>109</v>
      </c>
      <c r="D179" s="275"/>
      <c r="E179" s="275"/>
      <c r="F179" s="296" t="s">
        <v>1183</v>
      </c>
      <c r="G179" s="275"/>
      <c r="H179" s="275" t="s">
        <v>1148</v>
      </c>
      <c r="I179" s="275" t="s">
        <v>1185</v>
      </c>
      <c r="J179" s="275">
        <v>10</v>
      </c>
      <c r="K179" s="318"/>
    </row>
    <row r="180" spans="2:11" ht="15" customHeight="1">
      <c r="B180" s="297"/>
      <c r="C180" s="275" t="s">
        <v>110</v>
      </c>
      <c r="D180" s="275"/>
      <c r="E180" s="275"/>
      <c r="F180" s="296" t="s">
        <v>1183</v>
      </c>
      <c r="G180" s="275"/>
      <c r="H180" s="275" t="s">
        <v>1256</v>
      </c>
      <c r="I180" s="275" t="s">
        <v>1217</v>
      </c>
      <c r="J180" s="275"/>
      <c r="K180" s="318"/>
    </row>
    <row r="181" spans="2:11" ht="15" customHeight="1">
      <c r="B181" s="297"/>
      <c r="C181" s="275" t="s">
        <v>1257</v>
      </c>
      <c r="D181" s="275"/>
      <c r="E181" s="275"/>
      <c r="F181" s="296" t="s">
        <v>1183</v>
      </c>
      <c r="G181" s="275"/>
      <c r="H181" s="275" t="s">
        <v>1258</v>
      </c>
      <c r="I181" s="275" t="s">
        <v>1217</v>
      </c>
      <c r="J181" s="275"/>
      <c r="K181" s="318"/>
    </row>
    <row r="182" spans="2:11" ht="15" customHeight="1">
      <c r="B182" s="297"/>
      <c r="C182" s="275" t="s">
        <v>1246</v>
      </c>
      <c r="D182" s="275"/>
      <c r="E182" s="275"/>
      <c r="F182" s="296" t="s">
        <v>1183</v>
      </c>
      <c r="G182" s="275"/>
      <c r="H182" s="275" t="s">
        <v>1259</v>
      </c>
      <c r="I182" s="275" t="s">
        <v>1217</v>
      </c>
      <c r="J182" s="275"/>
      <c r="K182" s="318"/>
    </row>
    <row r="183" spans="2:11" ht="15" customHeight="1">
      <c r="B183" s="297"/>
      <c r="C183" s="275" t="s">
        <v>112</v>
      </c>
      <c r="D183" s="275"/>
      <c r="E183" s="275"/>
      <c r="F183" s="296" t="s">
        <v>1189</v>
      </c>
      <c r="G183" s="275"/>
      <c r="H183" s="275" t="s">
        <v>1260</v>
      </c>
      <c r="I183" s="275" t="s">
        <v>1185</v>
      </c>
      <c r="J183" s="275">
        <v>50</v>
      </c>
      <c r="K183" s="318"/>
    </row>
    <row r="184" spans="2:11" ht="15" customHeight="1">
      <c r="B184" s="297"/>
      <c r="C184" s="275" t="s">
        <v>1261</v>
      </c>
      <c r="D184" s="275"/>
      <c r="E184" s="275"/>
      <c r="F184" s="296" t="s">
        <v>1189</v>
      </c>
      <c r="G184" s="275"/>
      <c r="H184" s="275" t="s">
        <v>1262</v>
      </c>
      <c r="I184" s="275" t="s">
        <v>1263</v>
      </c>
      <c r="J184" s="275"/>
      <c r="K184" s="318"/>
    </row>
    <row r="185" spans="2:11" ht="15" customHeight="1">
      <c r="B185" s="297"/>
      <c r="C185" s="275" t="s">
        <v>1264</v>
      </c>
      <c r="D185" s="275"/>
      <c r="E185" s="275"/>
      <c r="F185" s="296" t="s">
        <v>1189</v>
      </c>
      <c r="G185" s="275"/>
      <c r="H185" s="275" t="s">
        <v>1265</v>
      </c>
      <c r="I185" s="275" t="s">
        <v>1263</v>
      </c>
      <c r="J185" s="275"/>
      <c r="K185" s="318"/>
    </row>
    <row r="186" spans="2:11" ht="15" customHeight="1">
      <c r="B186" s="297"/>
      <c r="C186" s="275" t="s">
        <v>1266</v>
      </c>
      <c r="D186" s="275"/>
      <c r="E186" s="275"/>
      <c r="F186" s="296" t="s">
        <v>1189</v>
      </c>
      <c r="G186" s="275"/>
      <c r="H186" s="275" t="s">
        <v>1267</v>
      </c>
      <c r="I186" s="275" t="s">
        <v>1263</v>
      </c>
      <c r="J186" s="275"/>
      <c r="K186" s="318"/>
    </row>
    <row r="187" spans="2:11" ht="15" customHeight="1">
      <c r="B187" s="297"/>
      <c r="C187" s="330" t="s">
        <v>1268</v>
      </c>
      <c r="D187" s="275"/>
      <c r="E187" s="275"/>
      <c r="F187" s="296" t="s">
        <v>1189</v>
      </c>
      <c r="G187" s="275"/>
      <c r="H187" s="275" t="s">
        <v>1269</v>
      </c>
      <c r="I187" s="275" t="s">
        <v>1270</v>
      </c>
      <c r="J187" s="331" t="s">
        <v>1271</v>
      </c>
      <c r="K187" s="318"/>
    </row>
    <row r="188" spans="2:11" ht="15" customHeight="1">
      <c r="B188" s="297"/>
      <c r="C188" s="281" t="s">
        <v>41</v>
      </c>
      <c r="D188" s="275"/>
      <c r="E188" s="275"/>
      <c r="F188" s="296" t="s">
        <v>1183</v>
      </c>
      <c r="G188" s="275"/>
      <c r="H188" s="271" t="s">
        <v>1272</v>
      </c>
      <c r="I188" s="275" t="s">
        <v>1273</v>
      </c>
      <c r="J188" s="275"/>
      <c r="K188" s="318"/>
    </row>
    <row r="189" spans="2:11" ht="15" customHeight="1">
      <c r="B189" s="297"/>
      <c r="C189" s="281" t="s">
        <v>1274</v>
      </c>
      <c r="D189" s="275"/>
      <c r="E189" s="275"/>
      <c r="F189" s="296" t="s">
        <v>1183</v>
      </c>
      <c r="G189" s="275"/>
      <c r="H189" s="275" t="s">
        <v>1275</v>
      </c>
      <c r="I189" s="275" t="s">
        <v>1217</v>
      </c>
      <c r="J189" s="275"/>
      <c r="K189" s="318"/>
    </row>
    <row r="190" spans="2:11" ht="15" customHeight="1">
      <c r="B190" s="297"/>
      <c r="C190" s="281" t="s">
        <v>1276</v>
      </c>
      <c r="D190" s="275"/>
      <c r="E190" s="275"/>
      <c r="F190" s="296" t="s">
        <v>1183</v>
      </c>
      <c r="G190" s="275"/>
      <c r="H190" s="275" t="s">
        <v>1277</v>
      </c>
      <c r="I190" s="275" t="s">
        <v>1217</v>
      </c>
      <c r="J190" s="275"/>
      <c r="K190" s="318"/>
    </row>
    <row r="191" spans="2:11" ht="15" customHeight="1">
      <c r="B191" s="297"/>
      <c r="C191" s="281" t="s">
        <v>1278</v>
      </c>
      <c r="D191" s="275"/>
      <c r="E191" s="275"/>
      <c r="F191" s="296" t="s">
        <v>1189</v>
      </c>
      <c r="G191" s="275"/>
      <c r="H191" s="275" t="s">
        <v>1279</v>
      </c>
      <c r="I191" s="275" t="s">
        <v>1217</v>
      </c>
      <c r="J191" s="275"/>
      <c r="K191" s="318"/>
    </row>
    <row r="192" spans="2:11" ht="15" customHeight="1">
      <c r="B192" s="324"/>
      <c r="C192" s="332"/>
      <c r="D192" s="306"/>
      <c r="E192" s="306"/>
      <c r="F192" s="306"/>
      <c r="G192" s="306"/>
      <c r="H192" s="306"/>
      <c r="I192" s="306"/>
      <c r="J192" s="306"/>
      <c r="K192" s="325"/>
    </row>
    <row r="193" spans="2:11" ht="18.75" customHeight="1">
      <c r="B193" s="271"/>
      <c r="C193" s="275"/>
      <c r="D193" s="275"/>
      <c r="E193" s="275"/>
      <c r="F193" s="296"/>
      <c r="G193" s="275"/>
      <c r="H193" s="275"/>
      <c r="I193" s="275"/>
      <c r="J193" s="275"/>
      <c r="K193" s="271"/>
    </row>
    <row r="194" spans="2:11" ht="18.75" customHeight="1">
      <c r="B194" s="271"/>
      <c r="C194" s="275"/>
      <c r="D194" s="275"/>
      <c r="E194" s="275"/>
      <c r="F194" s="296"/>
      <c r="G194" s="275"/>
      <c r="H194" s="275"/>
      <c r="I194" s="275"/>
      <c r="J194" s="275"/>
      <c r="K194" s="271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spans="2:11" ht="21">
      <c r="B197" s="264"/>
      <c r="C197" s="265" t="s">
        <v>1280</v>
      </c>
      <c r="D197" s="265"/>
      <c r="E197" s="265"/>
      <c r="F197" s="265"/>
      <c r="G197" s="265"/>
      <c r="H197" s="265"/>
      <c r="I197" s="265"/>
      <c r="J197" s="265"/>
      <c r="K197" s="266"/>
    </row>
    <row r="198" spans="2:11" ht="25.5" customHeight="1">
      <c r="B198" s="264"/>
      <c r="C198" s="333" t="s">
        <v>1281</v>
      </c>
      <c r="D198" s="333"/>
      <c r="E198" s="333"/>
      <c r="F198" s="333" t="s">
        <v>1282</v>
      </c>
      <c r="G198" s="334"/>
      <c r="H198" s="333" t="s">
        <v>1283</v>
      </c>
      <c r="I198" s="333"/>
      <c r="J198" s="333"/>
      <c r="K198" s="266"/>
    </row>
    <row r="199" spans="2:11" ht="5.25" customHeight="1">
      <c r="B199" s="297"/>
      <c r="C199" s="294"/>
      <c r="D199" s="294"/>
      <c r="E199" s="294"/>
      <c r="F199" s="294"/>
      <c r="G199" s="275"/>
      <c r="H199" s="294"/>
      <c r="I199" s="294"/>
      <c r="J199" s="294"/>
      <c r="K199" s="318"/>
    </row>
    <row r="200" spans="2:11" ht="15" customHeight="1">
      <c r="B200" s="297"/>
      <c r="C200" s="275" t="s">
        <v>1273</v>
      </c>
      <c r="D200" s="275"/>
      <c r="E200" s="275"/>
      <c r="F200" s="296" t="s">
        <v>42</v>
      </c>
      <c r="G200" s="275"/>
      <c r="H200" s="275" t="s">
        <v>1284</v>
      </c>
      <c r="I200" s="275"/>
      <c r="J200" s="275"/>
      <c r="K200" s="318"/>
    </row>
    <row r="201" spans="2:11" ht="15" customHeight="1">
      <c r="B201" s="297"/>
      <c r="C201" s="303"/>
      <c r="D201" s="275"/>
      <c r="E201" s="275"/>
      <c r="F201" s="296" t="s">
        <v>43</v>
      </c>
      <c r="G201" s="275"/>
      <c r="H201" s="275" t="s">
        <v>1285</v>
      </c>
      <c r="I201" s="275"/>
      <c r="J201" s="275"/>
      <c r="K201" s="318"/>
    </row>
    <row r="202" spans="2:11" ht="15" customHeight="1">
      <c r="B202" s="297"/>
      <c r="C202" s="303"/>
      <c r="D202" s="275"/>
      <c r="E202" s="275"/>
      <c r="F202" s="296" t="s">
        <v>46</v>
      </c>
      <c r="G202" s="275"/>
      <c r="H202" s="275" t="s">
        <v>1286</v>
      </c>
      <c r="I202" s="275"/>
      <c r="J202" s="275"/>
      <c r="K202" s="318"/>
    </row>
    <row r="203" spans="2:11" ht="15" customHeight="1">
      <c r="B203" s="297"/>
      <c r="C203" s="275"/>
      <c r="D203" s="275"/>
      <c r="E203" s="275"/>
      <c r="F203" s="296" t="s">
        <v>44</v>
      </c>
      <c r="G203" s="275"/>
      <c r="H203" s="275" t="s">
        <v>1287</v>
      </c>
      <c r="I203" s="275"/>
      <c r="J203" s="275"/>
      <c r="K203" s="318"/>
    </row>
    <row r="204" spans="2:11" ht="15" customHeight="1">
      <c r="B204" s="297"/>
      <c r="C204" s="275"/>
      <c r="D204" s="275"/>
      <c r="E204" s="275"/>
      <c r="F204" s="296" t="s">
        <v>45</v>
      </c>
      <c r="G204" s="275"/>
      <c r="H204" s="275" t="s">
        <v>1288</v>
      </c>
      <c r="I204" s="275"/>
      <c r="J204" s="275"/>
      <c r="K204" s="318"/>
    </row>
    <row r="205" spans="2:11" ht="15" customHeight="1">
      <c r="B205" s="297"/>
      <c r="C205" s="275"/>
      <c r="D205" s="275"/>
      <c r="E205" s="275"/>
      <c r="F205" s="296"/>
      <c r="G205" s="275"/>
      <c r="H205" s="275"/>
      <c r="I205" s="275"/>
      <c r="J205" s="275"/>
      <c r="K205" s="318"/>
    </row>
    <row r="206" spans="2:11" ht="15" customHeight="1">
      <c r="B206" s="297"/>
      <c r="C206" s="275" t="s">
        <v>1229</v>
      </c>
      <c r="D206" s="275"/>
      <c r="E206" s="275"/>
      <c r="F206" s="296" t="s">
        <v>78</v>
      </c>
      <c r="G206" s="275"/>
      <c r="H206" s="275" t="s">
        <v>1289</v>
      </c>
      <c r="I206" s="275"/>
      <c r="J206" s="275"/>
      <c r="K206" s="318"/>
    </row>
    <row r="207" spans="2:11" ht="15" customHeight="1">
      <c r="B207" s="297"/>
      <c r="C207" s="303"/>
      <c r="D207" s="275"/>
      <c r="E207" s="275"/>
      <c r="F207" s="296" t="s">
        <v>1128</v>
      </c>
      <c r="G207" s="275"/>
      <c r="H207" s="275" t="s">
        <v>1129</v>
      </c>
      <c r="I207" s="275"/>
      <c r="J207" s="275"/>
      <c r="K207" s="318"/>
    </row>
    <row r="208" spans="2:11" ht="15" customHeight="1">
      <c r="B208" s="297"/>
      <c r="C208" s="275"/>
      <c r="D208" s="275"/>
      <c r="E208" s="275"/>
      <c r="F208" s="296" t="s">
        <v>1126</v>
      </c>
      <c r="G208" s="275"/>
      <c r="H208" s="275" t="s">
        <v>1290</v>
      </c>
      <c r="I208" s="275"/>
      <c r="J208" s="275"/>
      <c r="K208" s="318"/>
    </row>
    <row r="209" spans="2:11" ht="15" customHeight="1">
      <c r="B209" s="335"/>
      <c r="C209" s="303"/>
      <c r="D209" s="303"/>
      <c r="E209" s="303"/>
      <c r="F209" s="296" t="s">
        <v>1130</v>
      </c>
      <c r="G209" s="281"/>
      <c r="H209" s="322" t="s">
        <v>1131</v>
      </c>
      <c r="I209" s="322"/>
      <c r="J209" s="322"/>
      <c r="K209" s="336"/>
    </row>
    <row r="210" spans="2:11" ht="15" customHeight="1">
      <c r="B210" s="335"/>
      <c r="C210" s="303"/>
      <c r="D210" s="303"/>
      <c r="E210" s="303"/>
      <c r="F210" s="296" t="s">
        <v>120</v>
      </c>
      <c r="G210" s="281"/>
      <c r="H210" s="322" t="s">
        <v>1291</v>
      </c>
      <c r="I210" s="322"/>
      <c r="J210" s="322"/>
      <c r="K210" s="336"/>
    </row>
    <row r="211" spans="2:11" ht="15" customHeight="1">
      <c r="B211" s="335"/>
      <c r="C211" s="303"/>
      <c r="D211" s="303"/>
      <c r="E211" s="303"/>
      <c r="F211" s="337"/>
      <c r="G211" s="281"/>
      <c r="H211" s="338"/>
      <c r="I211" s="338"/>
      <c r="J211" s="338"/>
      <c r="K211" s="336"/>
    </row>
    <row r="212" spans="2:11" ht="15" customHeight="1">
      <c r="B212" s="335"/>
      <c r="C212" s="275" t="s">
        <v>1253</v>
      </c>
      <c r="D212" s="303"/>
      <c r="E212" s="303"/>
      <c r="F212" s="296">
        <v>1</v>
      </c>
      <c r="G212" s="281"/>
      <c r="H212" s="322" t="s">
        <v>1292</v>
      </c>
      <c r="I212" s="322"/>
      <c r="J212" s="322"/>
      <c r="K212" s="336"/>
    </row>
    <row r="213" spans="2:11" ht="15" customHeight="1">
      <c r="B213" s="335"/>
      <c r="C213" s="303"/>
      <c r="D213" s="303"/>
      <c r="E213" s="303"/>
      <c r="F213" s="296">
        <v>2</v>
      </c>
      <c r="G213" s="281"/>
      <c r="H213" s="322" t="s">
        <v>1293</v>
      </c>
      <c r="I213" s="322"/>
      <c r="J213" s="322"/>
      <c r="K213" s="336"/>
    </row>
    <row r="214" spans="2:11" ht="15" customHeight="1">
      <c r="B214" s="335"/>
      <c r="C214" s="303"/>
      <c r="D214" s="303"/>
      <c r="E214" s="303"/>
      <c r="F214" s="296">
        <v>3</v>
      </c>
      <c r="G214" s="281"/>
      <c r="H214" s="322" t="s">
        <v>1294</v>
      </c>
      <c r="I214" s="322"/>
      <c r="J214" s="322"/>
      <c r="K214" s="336"/>
    </row>
    <row r="215" spans="2:11" ht="15" customHeight="1">
      <c r="B215" s="335"/>
      <c r="C215" s="303"/>
      <c r="D215" s="303"/>
      <c r="E215" s="303"/>
      <c r="F215" s="296">
        <v>4</v>
      </c>
      <c r="G215" s="281"/>
      <c r="H215" s="322" t="s">
        <v>1295</v>
      </c>
      <c r="I215" s="322"/>
      <c r="J215" s="322"/>
      <c r="K215" s="336"/>
    </row>
    <row r="216" spans="2:11" ht="12.75" customHeight="1">
      <c r="B216" s="339"/>
      <c r="C216" s="340"/>
      <c r="D216" s="340"/>
      <c r="E216" s="340"/>
      <c r="F216" s="340"/>
      <c r="G216" s="340"/>
      <c r="H216" s="340"/>
      <c r="I216" s="340"/>
      <c r="J216" s="340"/>
      <c r="K216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2018-11-05T08:11:25Z</dcterms:created>
  <dcterms:modified xsi:type="dcterms:W3CDTF">2018-11-05T08:11:46Z</dcterms:modified>
  <cp:category/>
  <cp:version/>
  <cp:contentType/>
  <cp:contentStatus/>
</cp:coreProperties>
</file>