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010-00 - Přípravné práce" sheetId="2" r:id="rId2"/>
    <sheet name="2018010-01 - SO 01 Obnova..." sheetId="3" r:id="rId3"/>
    <sheet name="2018010-02 - SO 02 Kamenn..." sheetId="4" r:id="rId4"/>
    <sheet name="2018010-03 - SO 03 Konstr..." sheetId="5" r:id="rId5"/>
    <sheet name="2018010-04 - SO 04 Mobiliář" sheetId="6" r:id="rId6"/>
    <sheet name="SO 05.01 - Revitalizace a..." sheetId="7" r:id="rId7"/>
    <sheet name="SO 05.02 - Založení trval..." sheetId="8" r:id="rId8"/>
    <sheet name="SO 05.03 - Výsadba stromů..." sheetId="9" r:id="rId9"/>
    <sheet name="Pokyny pro vyplnění" sheetId="10" r:id="rId10"/>
  </sheets>
  <definedNames>
    <definedName name="_xlnm.Print_Area" localSheetId="0">'Rekapitulace stavby'!$D$4:$AO$33,'Rekapitulace stavby'!$C$39:$AQ$61</definedName>
    <definedName name="_xlnm._FilterDatabase" localSheetId="1" hidden="1">'2018010-00 - Přípravné práce'!$C$82:$L$119</definedName>
    <definedName name="_xlnm.Print_Area" localSheetId="1">'2018010-00 - Přípravné práce'!$C$4:$K$38,'2018010-00 - Přípravné práce'!$C$44:$K$64,'2018010-00 - Přípravné práce'!$C$70:$L$119</definedName>
    <definedName name="_xlnm._FilterDatabase" localSheetId="2" hidden="1">'2018010-01 - SO 01 Obnova...'!$C$84:$L$132</definedName>
    <definedName name="_xlnm.Print_Area" localSheetId="2">'2018010-01 - SO 01 Obnova...'!$C$4:$K$38,'2018010-01 - SO 01 Obnova...'!$C$44:$K$66,'2018010-01 - SO 01 Obnova...'!$C$72:$L$132</definedName>
    <definedName name="_xlnm._FilterDatabase" localSheetId="3" hidden="1">'2018010-02 - SO 02 Kamenn...'!$C$84:$L$139</definedName>
    <definedName name="_xlnm.Print_Area" localSheetId="3">'2018010-02 - SO 02 Kamenn...'!$C$4:$K$38,'2018010-02 - SO 02 Kamenn...'!$C$44:$K$66,'2018010-02 - SO 02 Kamenn...'!$C$72:$L$139</definedName>
    <definedName name="_xlnm._FilterDatabase" localSheetId="4" hidden="1">'2018010-03 - SO 03 Konstr...'!$C$82:$L$108</definedName>
    <definedName name="_xlnm.Print_Area" localSheetId="4">'2018010-03 - SO 03 Konstr...'!$C$4:$K$38,'2018010-03 - SO 03 Konstr...'!$C$44:$K$64,'2018010-03 - SO 03 Konstr...'!$C$70:$L$108</definedName>
    <definedName name="_xlnm._FilterDatabase" localSheetId="5" hidden="1">'2018010-04 - SO 04 Mobiliář'!$C$82:$L$120</definedName>
    <definedName name="_xlnm.Print_Area" localSheetId="5">'2018010-04 - SO 04 Mobiliář'!$C$4:$K$38,'2018010-04 - SO 04 Mobiliář'!$C$44:$K$64,'2018010-04 - SO 04 Mobiliář'!$C$70:$L$120</definedName>
    <definedName name="_xlnm._FilterDatabase" localSheetId="6" hidden="1">'SO 05.01 - Revitalizace a...'!$C$85:$L$124</definedName>
    <definedName name="_xlnm.Print_Area" localSheetId="6">'SO 05.01 - Revitalizace a...'!$C$4:$K$40,'SO 05.01 - Revitalizace a...'!$C$46:$K$65,'SO 05.01 - Revitalizace a...'!$C$71:$L$124</definedName>
    <definedName name="_xlnm._FilterDatabase" localSheetId="7" hidden="1">'SO 05.02 - Založení trval...'!$C$86:$L$168</definedName>
    <definedName name="_xlnm.Print_Area" localSheetId="7">'SO 05.02 - Založení trval...'!$C$4:$K$40,'SO 05.02 - Založení trval...'!$C$46:$K$66,'SO 05.02 - Založení trval...'!$C$72:$L$168</definedName>
    <definedName name="_xlnm._FilterDatabase" localSheetId="8" hidden="1">'SO 05.03 - Výsadba stromů...'!$C$86:$L$164</definedName>
    <definedName name="_xlnm.Print_Area" localSheetId="8">'SO 05.03 - Výsadba stromů...'!$C$4:$K$40,'SO 05.03 - Výsadba stromů...'!$C$46:$K$66,'SO 05.03 - Výsadba stromů...'!$C$72:$L$164</definedName>
    <definedName name="_xlnm.Print_Area" localSheetId="9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'2018010-00 - Přípravné práce'!$82:$82</definedName>
    <definedName name="_xlnm.Print_Titles" localSheetId="2">'2018010-01 - SO 01 Obnova...'!$84:$84</definedName>
    <definedName name="_xlnm.Print_Titles" localSheetId="3">'2018010-02 - SO 02 Kamenn...'!$84:$84</definedName>
    <definedName name="_xlnm.Print_Titles" localSheetId="4">'2018010-03 - SO 03 Konstr...'!$82:$82</definedName>
    <definedName name="_xlnm.Print_Titles" localSheetId="5">'2018010-04 - SO 04 Mobiliář'!$82:$82</definedName>
    <definedName name="_xlnm.Print_Titles" localSheetId="6">'SO 05.01 - Revitalizace a...'!$85:$85</definedName>
    <definedName name="_xlnm.Print_Titles" localSheetId="7">'SO 05.02 - Založení trval...'!$86:$86</definedName>
    <definedName name="_xlnm.Print_Titles" localSheetId="8">'SO 05.03 - Výsadba stromů...'!$86:$86</definedName>
  </definedNames>
  <calcPr fullCalcOnLoad="1"/>
</workbook>
</file>

<file path=xl/sharedStrings.xml><?xml version="1.0" encoding="utf-8"?>
<sst xmlns="http://schemas.openxmlformats.org/spreadsheetml/2006/main" count="5729" uniqueCount="1091">
  <si>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</si>
  <si>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</si>
  <si>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</si>
  <si>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</si>
  <si>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</si>
  <si>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</si>
  <si>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</si>
  <si>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</si>
  <si>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{e0afa9c4-3fb8-4e42-81dc-3f86e663810e}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</si>
  <si>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</si>
  <si>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</si>
  <si>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</si>
  <si>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</si>
  <si>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</si>
  <si>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</si>
  <si>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</si>
  <si>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</si>
  <si>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</si>
  <si>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</si>
  <si>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</si>
  <si>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Řešení vnitřního prostoru sídliště Spláleniště</t>
  </si>
  <si>
    <t>KSO:</t>
  </si>
  <si>
    <t/>
  </si>
  <si>
    <t>CC-CZ:</t>
  </si>
  <si>
    <t>Místo:</t>
  </si>
  <si>
    <t>Cheb</t>
  </si>
  <si>
    <t>Datum:</t>
  </si>
  <si>
    <t>9. 8. 2018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</si>
  <si>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</si>
  <si>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</si>
  <si>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</si>
  <si>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</si>
  <si>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</si>
  <si>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</si>
  <si>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</si>
  <si>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</si>
  <si>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86944266</t>
  </si>
  <si>
    <t>Ing. Tomáš Prinz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</si>
  <si>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</si>
  <si>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</si>
  <si>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</si>
  <si>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</si>
  <si>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</si>
  <si>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</si>
  <si>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</si>
  <si>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</si>
  <si>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</si>
  <si>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</si>
  <si>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</si>
  <si>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</si>
  <si>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</si>
  <si>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</si>
  <si>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</si>
  <si>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</si>
  <si>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</si>
  <si>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</si>
  <si>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</si>
  <si>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</si>
  <si>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</si>
  <si>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</si>
  <si>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</si>
  <si>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</si>
  <si>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</si>
  <si>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</si>
  <si>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</si>
  <si>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</si>
  <si>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</si>
  <si>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</si>
  <si>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</si>
  <si>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</si>
  <si>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</si>
  <si>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</si>
  <si>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</si>
  <si>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</si>
  <si>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</si>
  <si>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</si>
  <si>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</si>
  <si>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</si>
  <si>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</si>
  <si>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</si>
  <si>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2018010-00</t>
  </si>
  <si>
    <t>Přípravné práce</t>
  </si>
  <si>
    <t>STA</t>
  </si>
  <si>
    <t>1</t>
  </si>
  <si>
    <t>{dc1996f8-ef79-44d3-97cf-37732b8afed6}</t>
  </si>
  <si>
    <t>2</t>
  </si>
  <si>
    <t>2018010-01</t>
  </si>
  <si>
    <t>SO 01 Obnova cestní sítě</t>
  </si>
  <si>
    <t>{780f8670-49ec-4ea7-9db4-57f990db40f0}</t>
  </si>
  <si>
    <t>2018010-02</t>
  </si>
  <si>
    <t>SO 02 Kamenné posedové zídky, terénní úpravy</t>
  </si>
  <si>
    <t>{a402d011-3e23-4081-8b74-401d3281be39}</t>
  </si>
  <si>
    <t>2018010-03</t>
  </si>
  <si>
    <t>SO 03 Konstrukce na popínavé dřeviny</t>
  </si>
  <si>
    <t>{2f9495c6-8b6c-4115-9491-7d2ac9227e72}</t>
  </si>
  <si>
    <t>2018010-04</t>
  </si>
  <si>
    <t>SO 04 Mobiliář</t>
  </si>
  <si>
    <t>{f66c59cc-df03-4995-9b58-1a512e8587fd}</t>
  </si>
  <si>
    <t>2018010-05</t>
  </si>
  <si>
    <t>SO 05 Vegetační úpravy</t>
  </si>
  <si>
    <t>{34122588-7cb1-4317-b8ec-7f0452994109}</t>
  </si>
  <si>
    <t>SO 05.01</t>
  </si>
  <si>
    <t>Revitalizace a založení travnatých ploch</t>
  </si>
  <si>
    <t>Soupis</t>
  </si>
  <si>
    <t>{3c3db7f7-9c0a-4048-8f1b-6dec10f74eba}</t>
  </si>
  <si>
    <t>SO 05.02</t>
  </si>
  <si>
    <t>Založení trvalkových záhonů</t>
  </si>
  <si>
    <t>{85a26245-1ee3-4aa3-a25a-1a2c45cc601d}</t>
  </si>
  <si>
    <t>SO 05.03</t>
  </si>
  <si>
    <t>Výsadba stromů a soliterních dřevin</t>
  </si>
  <si>
    <t>{58dcb067-a8c0-45ae-9a4a-1742f8f6945b}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</si>
  <si>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</si>
  <si>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</si>
  <si>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</si>
  <si>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</si>
  <si>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</si>
  <si>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</si>
  <si>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</si>
  <si>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2018010-00 - Přípravné práce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</si>
  <si>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</si>
  <si>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</si>
  <si>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</si>
  <si>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</si>
  <si>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</si>
  <si>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</si>
  <si>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</si>
  <si>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</si>
  <si>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</si>
  <si>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</si>
  <si>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</si>
  <si>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</si>
  <si>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</si>
  <si>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</si>
  <si>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</si>
  <si>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</si>
  <si>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</si>
  <si>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</si>
  <si>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</si>
  <si>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</si>
  <si>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</si>
  <si>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</si>
  <si>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</si>
  <si>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</si>
  <si>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</si>
  <si>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</si>
  <si>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</si>
  <si>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</si>
  <si>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</si>
  <si>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</si>
  <si>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</si>
  <si>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</si>
  <si>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</si>
  <si>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</si>
  <si>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</si>
  <si>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</si>
  <si>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</si>
  <si>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</si>
  <si>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</si>
  <si>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</si>
  <si>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CS ÚRS 2018 02</t>
  </si>
  <si>
    <t>4</t>
  </si>
  <si>
    <t>1699207380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</si>
  <si>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</si>
  <si>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</si>
  <si>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m3</t>
  </si>
  <si>
    <t>-574824179</t>
  </si>
  <si>
    <t>P</t>
  </si>
  <si>
    <t>Poznámka k položce:
doplnění zemin po vybouraných betonech</t>
  </si>
  <si>
    <t>VV</t>
  </si>
  <si>
    <t>396,3*0,45</t>
  </si>
  <si>
    <t>3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</si>
  <si>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</si>
  <si>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</si>
  <si>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-942460417</t>
  </si>
  <si>
    <t>5</t>
  </si>
  <si>
    <t>Komunikace pozemní</t>
  </si>
  <si>
    <t>561121112</t>
  </si>
  <si>
    <t>Zřízení podkladu nebo ochranné vrstvy vozovky z mechanicky zpevněné zeminy MZ  bez přidání pojiva nebo vylepšovacího materiálu, s rozprostřením, vlhčením, promísením a zhutněním, tloušťka po zhutnění 200 mm</t>
  </si>
  <si>
    <t>696812084</t>
  </si>
  <si>
    <t>Poznámka k položce:
dorovnání po odstrnění konstrukčních vrstev stávajících zpevněných ploch do úrovně okolního terénu, celková tl. 450 mm (rozděleno do dvou fází - tl. 200 mm, tl. 250 mm)</t>
  </si>
  <si>
    <t>561121113</t>
  </si>
  <si>
    <t>Zřízení podkladu nebo ochranné vrstvy vozovky z mechanicky zpevněné zeminy MZ  bez přidání pojiva nebo vylepšovacího materiálu, s rozprostřením, vlhčením, promísením a zhutněním, tloušťka po zhutnění 250 mm</t>
  </si>
  <si>
    <t>1710581058</t>
  </si>
  <si>
    <t>6</t>
  </si>
  <si>
    <t>M</t>
  </si>
  <si>
    <t>10364100</t>
  </si>
  <si>
    <t>zemina pro terénní úpravy - tříděná</t>
  </si>
  <si>
    <t>t</t>
  </si>
  <si>
    <t>8</t>
  </si>
  <si>
    <t>1887777824</t>
  </si>
  <si>
    <t>178,335*1,8 'Přepočtené koeficientem množství</t>
  </si>
  <si>
    <t>7</t>
  </si>
  <si>
    <t>R3</t>
  </si>
  <si>
    <t>Hutnění násypu</t>
  </si>
  <si>
    <t>901483597</t>
  </si>
  <si>
    <t>9</t>
  </si>
  <si>
    <t>Ostatní konstrukce a práce, bourání</t>
  </si>
  <si>
    <t>966001211</t>
  </si>
  <si>
    <t>Odstranění lavičky parkové stabilní  zabetonované</t>
  </si>
  <si>
    <t>kus</t>
  </si>
  <si>
    <t>-1070463192</t>
  </si>
  <si>
    <t>R1</t>
  </si>
  <si>
    <t>Odstranění železné konstrukce sušáku na prádlo</t>
  </si>
  <si>
    <t>32550838</t>
  </si>
  <si>
    <t>Poznámka k položce:
vč. naložení materiálu na dopravní prostředek</t>
  </si>
  <si>
    <t>997</t>
  </si>
  <si>
    <t>Přesun sutě</t>
  </si>
  <si>
    <t>10</t>
  </si>
  <si>
    <t>997002511</t>
  </si>
  <si>
    <t>Vodorovné přemístění suti a vybouraných hmot  bez naložení, se složením a hrubým urovnáním na vzdálenost do 1 km</t>
  </si>
  <si>
    <t>-1272922516</t>
  </si>
  <si>
    <t>Poznámka k položce:
asfalt</t>
  </si>
  <si>
    <t>1251*0,04*1,2</t>
  </si>
  <si>
    <t>Součet</t>
  </si>
  <si>
    <t>11</t>
  </si>
  <si>
    <t>997002519</t>
  </si>
  <si>
    <t>Vodorovné přemístění suti a vybouraných hmot  bez naložení, se složením a hrubým urovnáním Příplatek k ceně za každý další i započatý 1 km přes 1 km</t>
  </si>
  <si>
    <t>1645068127</t>
  </si>
  <si>
    <t>60,048*9 'Přepočtené koeficientem množství</t>
  </si>
  <si>
    <t>12</t>
  </si>
  <si>
    <t>997221571</t>
  </si>
  <si>
    <t>Vodorovná doprava vybouraných hmot  bez naložení, ale se složením a s hrubým urovnáním na vzdálenost do 1 km</t>
  </si>
  <si>
    <t>-1580598870</t>
  </si>
  <si>
    <t>Poznámka k položce:
odstraňované lavičky, sušáky na prádlo</t>
  </si>
  <si>
    <t>13</t>
  </si>
  <si>
    <t>997221845</t>
  </si>
  <si>
    <t>Poplatek za uložení stavebního odpadu na skládce (skládkovné) asfaltového bez obsahu dehtu zatříděného do Katalogu odpadů pod kódem 170 302</t>
  </si>
  <si>
    <t>464771790</t>
  </si>
  <si>
    <t>2018010-01 - SO 01 Obnova cestní sítě</t>
  </si>
  <si>
    <t xml:space="preserve">    2 - Zakládání</t>
  </si>
  <si>
    <t xml:space="preserve">    998 - Přesun hmot</t>
  </si>
  <si>
    <t>-1541930364</t>
  </si>
  <si>
    <t>Poznámka k položce:
zemina pro terénní úpravy tříděná , spodní vrstva dlažeb</t>
  </si>
  <si>
    <t>386,4*0,32</t>
  </si>
  <si>
    <t>M2</t>
  </si>
  <si>
    <t>Dodání řezané velkoformátové dlažby, tl. 5 cm, pískovec</t>
  </si>
  <si>
    <t>796632540</t>
  </si>
  <si>
    <t>Poznámka k položce:
65% zadlážděné plochy</t>
  </si>
  <si>
    <t>453*0,65 'Přepočtené koeficientem množství</t>
  </si>
  <si>
    <t>184911311</t>
  </si>
  <si>
    <t>Položení mulčovací textilie proti prorůstání plevelů kolem vysázených rostlin v rovině nebo na svahu do 1:5</t>
  </si>
  <si>
    <t>-975657191</t>
  </si>
  <si>
    <t>Poznámka k položce:
mulčovací textilie pod dlažbu</t>
  </si>
  <si>
    <t>M1</t>
  </si>
  <si>
    <t>Mulčovací textilie BIOTEX role - 1,6 m/250 m</t>
  </si>
  <si>
    <t>2011124496</t>
  </si>
  <si>
    <t>K1</t>
  </si>
  <si>
    <t xml:space="preserve">Dopravné - dlažba </t>
  </si>
  <si>
    <t>kpl</t>
  </si>
  <si>
    <t>-598555752</t>
  </si>
  <si>
    <t>K2</t>
  </si>
  <si>
    <t>Dopravné - ostatní doprava</t>
  </si>
  <si>
    <t>kpl.</t>
  </si>
  <si>
    <t>1497331412</t>
  </si>
  <si>
    <t>Zakládání</t>
  </si>
  <si>
    <t>291111114</t>
  </si>
  <si>
    <t>Podklad pro zpevněné plochy  s rozprostřením a s hutněním z betonového recyklátu</t>
  </si>
  <si>
    <t>2095262862</t>
  </si>
  <si>
    <t>598*0,25</t>
  </si>
  <si>
    <t>1809505985</t>
  </si>
  <si>
    <t>Poznámka k položce:
podklad - dlažba</t>
  </si>
  <si>
    <t>1456161627</t>
  </si>
  <si>
    <t>Poznámka k položce:
zásyp zemním výkopkem pod konstrukci dlážděných ploch, tl. po zhutnění 22 cm, počítané množství - tl. 32 cm</t>
  </si>
  <si>
    <t>386,4*0,32*1,8</t>
  </si>
  <si>
    <t>564211111</t>
  </si>
  <si>
    <t>Podklad nebo podsyp ze štěrkopísku ŠP  s rozprostřením, vlhčením a zhutněním, po zhutnění tl. 50 mm</t>
  </si>
  <si>
    <t>-614384362</t>
  </si>
  <si>
    <t>Poznámka k položce:
štěrkopísková cesta, ŠD 0/8</t>
  </si>
  <si>
    <t>564801111</t>
  </si>
  <si>
    <t>Podklad ze štěrkodrti ŠD  s rozprostřením a zhutněním, po zhutnění tl. 30 mm</t>
  </si>
  <si>
    <t>242929721</t>
  </si>
  <si>
    <t>Poznámka k položce:
dlažba - lože ŠD 4/8</t>
  </si>
  <si>
    <t>564851111</t>
  </si>
  <si>
    <t>Podklad ze štěrkodrti ŠD  s rozprostřením a zhutněním, po zhutnění tl. 150 mm</t>
  </si>
  <si>
    <t>-1542382513</t>
  </si>
  <si>
    <t>Poznámka k položce:
štěrkopísková cesta, ŠD fr. 0/32
dlažba, ŠD 0/32</t>
  </si>
  <si>
    <t>598+453</t>
  </si>
  <si>
    <t>594611111R</t>
  </si>
  <si>
    <t>Pokládka dlažby z neformátovaná deskovina, tl. 50 mm</t>
  </si>
  <si>
    <t>1184738165</t>
  </si>
  <si>
    <t>Poznámka k položce:
65% plochy, kamenné desky, tl. 5 cm</t>
  </si>
  <si>
    <t>451*0,65 'Přepočtené koeficientem množství</t>
  </si>
  <si>
    <t>14</t>
  </si>
  <si>
    <t>K5</t>
  </si>
  <si>
    <t>Hutnění lože cest, dlážděných ploch</t>
  </si>
  <si>
    <t>1415400496</t>
  </si>
  <si>
    <t>Poznámka k položce:
štěrkopískové cesty, dlažba, štěrkové záhony u dlažby</t>
  </si>
  <si>
    <t>598+453+77</t>
  </si>
  <si>
    <t>K6</t>
  </si>
  <si>
    <t>Příplatek za ztížené přístupové podmínky - překládka materiálu a rozvoz z mezideponie</t>
  </si>
  <si>
    <t>1885772514</t>
  </si>
  <si>
    <t>16</t>
  </si>
  <si>
    <t>K3</t>
  </si>
  <si>
    <t>Osazení zahradního obrubníku ocelového, včetně krácení materiálu a navaření ocelového trnu</t>
  </si>
  <si>
    <t>m</t>
  </si>
  <si>
    <t>-614463255</t>
  </si>
  <si>
    <t>17</t>
  </si>
  <si>
    <t>R6</t>
  </si>
  <si>
    <t xml:space="preserve">Obrubník z ocelové pásoviny 50/6 mm, délka dle potřeby </t>
  </si>
  <si>
    <t>676891321</t>
  </si>
  <si>
    <t>553,12*1,05 'Přepočtené koeficientem množství</t>
  </si>
  <si>
    <t>18</t>
  </si>
  <si>
    <t>R7</t>
  </si>
  <si>
    <t>Trny ocelové (roxor) tl. 12mm, délky 70cm (navařené po 80 cm k ocelové pásovině)</t>
  </si>
  <si>
    <t>867615215</t>
  </si>
  <si>
    <t>(553,12/0,8)*0,7</t>
  </si>
  <si>
    <t>19</t>
  </si>
  <si>
    <t>K4</t>
  </si>
  <si>
    <t xml:space="preserve">Nařezání ocelových trnů (roxorů) </t>
  </si>
  <si>
    <t>-1710478234</t>
  </si>
  <si>
    <t>998</t>
  </si>
  <si>
    <t>Přesun hmot</t>
  </si>
  <si>
    <t>20</t>
  </si>
  <si>
    <t>998225111</t>
  </si>
  <si>
    <t>Přesun hmot pro komunikace s krytem z kameniva, monolitickým betonovým nebo živičným  dopravní vzdálenost do 200 m jakékoliv délky objektu</t>
  </si>
  <si>
    <t>2068381240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</si>
  <si>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</si>
  <si>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</si>
  <si>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-1534173751</t>
  </si>
  <si>
    <t>2018010-02 - SO 02 Kamenné posedové zídky, terénní úpravy</t>
  </si>
  <si>
    <t xml:space="preserve">    3 - Svislé a kompletní konstrukce</t>
  </si>
  <si>
    <t xml:space="preserve">    6 - Úpravy povrchů, podlahy a osazování výplní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</si>
  <si>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</si>
  <si>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</si>
  <si>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767172097</t>
  </si>
  <si>
    <t>171101101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</si>
  <si>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</si>
  <si>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-426731935</t>
  </si>
  <si>
    <t>Poznámka k položce:
zhotovení terénních modelací</t>
  </si>
  <si>
    <t>10364101R</t>
  </si>
  <si>
    <t>zemina pro terénní úpravy -  finální vrstva</t>
  </si>
  <si>
    <t>298233546</t>
  </si>
  <si>
    <t>Poznámka k položce:
terénní modelace - finální vrstva, celkové množství 35 m3, z toho 15 m3 zemina pro terénní úpravy tříděná</t>
  </si>
  <si>
    <t>35-15</t>
  </si>
  <si>
    <t>20*1,25 'Přepočtené koeficientem množství</t>
  </si>
  <si>
    <t>10364100R</t>
  </si>
  <si>
    <t>zemina pro terénní úpravy - ornice</t>
  </si>
  <si>
    <t>1672885231</t>
  </si>
  <si>
    <t xml:space="preserve">Poznámka k položce:
terénní úpravy - spodní vrstvy 15 m3, celkové množství 35 m3, </t>
  </si>
  <si>
    <t>15*1,8 'Přepočtené koeficientem množství</t>
  </si>
  <si>
    <t>182201101</t>
  </si>
  <si>
    <t>Svahování trvalých svahů do projektovaných profilů  s potřebným přemístěním výkopku při svahování násypů v jakékoliv hornině</t>
  </si>
  <si>
    <t>-380882382</t>
  </si>
  <si>
    <t>Poznámka k položce:
terénní modelace</t>
  </si>
  <si>
    <t>183403153</t>
  </si>
  <si>
    <t>Obdělání půdy  hrabáním v rovině nebo na svahu do 1:5</t>
  </si>
  <si>
    <t>437396985</t>
  </si>
  <si>
    <t>Poznámka k položce:
2x opakování, terénní modelace</t>
  </si>
  <si>
    <t>175*2 'Přepočtené koeficientem množství</t>
  </si>
  <si>
    <t>Dopravné - zeminy včetně nakládky</t>
  </si>
  <si>
    <t>-817959489</t>
  </si>
  <si>
    <t>Poznámka k položce:
finální vrstva terénních úprav
ornice, spodní vrstva terénních úprav</t>
  </si>
  <si>
    <t>274313611</t>
  </si>
  <si>
    <t>Základy z betonu prostého pasy betonu kamenem neprokládaného tř. C 16/20</t>
  </si>
  <si>
    <t>-1527927191</t>
  </si>
  <si>
    <t xml:space="preserve">Poznámka k položce:
kamenná zídka, hl. 50 cm, š 50 cm
</t>
  </si>
  <si>
    <t>0,5*0,5*49,9</t>
  </si>
  <si>
    <t>275354111</t>
  </si>
  <si>
    <t>Bednění základových konstrukcí patek a bloků zřízení</t>
  </si>
  <si>
    <t>CS ÚRS 2013 01</t>
  </si>
  <si>
    <t>1686881338</t>
  </si>
  <si>
    <t>Poznámka k položce:
zřízení bednění základových pasů - zídky, výška bednění = hloubka odstraněných stávajících zpevněných ploch (45 cm), celková délka zídek  = 49,9 m</t>
  </si>
  <si>
    <t>0,45*49,9*2</t>
  </si>
  <si>
    <t>275354211</t>
  </si>
  <si>
    <t>Bednění základových konstrukcí patek a bloků odstranění bednění</t>
  </si>
  <si>
    <t>147458685</t>
  </si>
  <si>
    <t>Svislé a kompletní konstrukce</t>
  </si>
  <si>
    <t>327213113</t>
  </si>
  <si>
    <t>Zdění zdiva nadzákladového opěrných zdí a valů z lomového kamene štípaného nebo ručně vybíraného na maltu z nepravidelných kamenů objemu 1 kusu kamene do 0,02 m3, šířka spáry přes 10 do 20 mm</t>
  </si>
  <si>
    <t>-2072411439</t>
  </si>
  <si>
    <t>Poznámka k položce:
Pohledová strana zídky, ostatní vyplněné suchým betonem</t>
  </si>
  <si>
    <t>Zdící kámen trachyt, štípané bločky ( v 8-10 cm, š 25-30 cm, d 25-40 cm)</t>
  </si>
  <si>
    <t>-1047559755</t>
  </si>
  <si>
    <t>8,3*2,6 'Přepočtené koeficientem množství</t>
  </si>
  <si>
    <t>1620185325</t>
  </si>
  <si>
    <t>Suchá směs Baumit Beton B 30 40kg</t>
  </si>
  <si>
    <t>bal.</t>
  </si>
  <si>
    <t>-836949268</t>
  </si>
  <si>
    <t>Poznámka k položce:
balení: 40 kg, spotřeba na m2: 20 kg/10 mm, zrnitost: 4 mm, pevnost v tlaku: min. 30 MPa, objemová hmotnost: 2000 kg/m3 v suchém stavu, barva: šedá
část zděné zídky - 1,99 m3</t>
  </si>
  <si>
    <t>(1,99*2000)/40</t>
  </si>
  <si>
    <t>99,5*1,05 'Přepočtené koeficientem množství</t>
  </si>
  <si>
    <t>Dopravné - trachyt</t>
  </si>
  <si>
    <t>1137859217</t>
  </si>
  <si>
    <t xml:space="preserve">Dopravné - ostatní </t>
  </si>
  <si>
    <t>1375059430</t>
  </si>
  <si>
    <t>564831111</t>
  </si>
  <si>
    <t>Podklad ze štěrkodrti ŠD  s rozprostřením a zhutněním, po zhutnění tl. 100 mm</t>
  </si>
  <si>
    <t>-1955163833</t>
  </si>
  <si>
    <t>Poznámka k položce:
kamenná zídka (49,9 m), betonový mobiliář (31,49 m)</t>
  </si>
  <si>
    <t>0,5*49,9</t>
  </si>
  <si>
    <t>0,5*31,49</t>
  </si>
  <si>
    <t>Úpravy povrchů, podlahy a osazování výplní</t>
  </si>
  <si>
    <t>622631011</t>
  </si>
  <si>
    <t>Spárování vnějších ploch pohledového zdiva  z tvárnic nebo kamene, spárovací maltou stěn</t>
  </si>
  <si>
    <t>-1480560035</t>
  </si>
  <si>
    <t>Poznámka k položce:
výpočet z grafické části</t>
  </si>
  <si>
    <t>58582551</t>
  </si>
  <si>
    <t>hmota spárovací polymerová vodoodpudivá 25 kg</t>
  </si>
  <si>
    <t>kg</t>
  </si>
  <si>
    <t>512365139</t>
  </si>
  <si>
    <t>1498482691</t>
  </si>
  <si>
    <t>2018010-03 - SO 03 Konstrukce na popínavé dřeviny</t>
  </si>
  <si>
    <t>PSV - Práce a dodávky PSV</t>
  </si>
  <si>
    <t xml:space="preserve">    767 - Konstrukce zámečnické</t>
  </si>
  <si>
    <t>132301401</t>
  </si>
  <si>
    <t>Hloubená vykopávka pod základy ručně  s přehozením výkopku na vzdálenost 3 m nebo s naložením na ruční dopravní prostředek v hornině tř. 4</t>
  </si>
  <si>
    <t>1381858006</t>
  </si>
  <si>
    <t>0,4*0,4*1*19</t>
  </si>
  <si>
    <t>271532212</t>
  </si>
  <si>
    <t>Podsyp pod základové konstrukce se zhutněním a urovnáním povrchu z kameniva hrubého, frakce 16 - 32 mm</t>
  </si>
  <si>
    <t>94182974</t>
  </si>
  <si>
    <t>275313611</t>
  </si>
  <si>
    <t>Základy z betonu prostého patky a bloky z betonu kamenem neprokládaného tř. C 16/20</t>
  </si>
  <si>
    <t>-1967362014</t>
  </si>
  <si>
    <t>0,4*0,4*0,9*19</t>
  </si>
  <si>
    <t>Osazení plastových KG chrániček do betonu na přesnou výškovou a směrovou niveletu</t>
  </si>
  <si>
    <t>-984725992</t>
  </si>
  <si>
    <t>R2</t>
  </si>
  <si>
    <t xml:space="preserve">Dodání plastové KG trubky DN 160mm, délky 700mm (chráničky osazené do betonu pro přesné osazení ocelových trubek ve výškové niveletě)  </t>
  </si>
  <si>
    <t>1641630429</t>
  </si>
  <si>
    <t>R2.1</t>
  </si>
  <si>
    <t xml:space="preserve">Dodání plastové KG trubky DN 160mm, délky 1100mm (chráničky osazené do betonu pro přesné osazení ocelových trubek ve výškové niveletě)  </t>
  </si>
  <si>
    <t>1377389665</t>
  </si>
  <si>
    <t>PSV</t>
  </si>
  <si>
    <t>Práce a dodávky PSV</t>
  </si>
  <si>
    <t>767</t>
  </si>
  <si>
    <t>Konstrukce zámečnické</t>
  </si>
  <si>
    <t>767995114</t>
  </si>
  <si>
    <t>Montáž ostatních atypických zámečnických konstrukcí hmotnosti přes 20 do 50 kg</t>
  </si>
  <si>
    <t>365316596</t>
  </si>
  <si>
    <t>Poznámka k položce:
konstrukce na popínavky, hmotnost 1 sloupu 38 kg</t>
  </si>
  <si>
    <t>19*38</t>
  </si>
  <si>
    <t>R4</t>
  </si>
  <si>
    <t xml:space="preserve">Zhotovení povrchové úpravy – zinek + komaxit, odstín antracit (ocelové sloupy) </t>
  </si>
  <si>
    <t>32</t>
  </si>
  <si>
    <t>208075281</t>
  </si>
  <si>
    <t>Poznámka k položce:
konstrukce na popínavky</t>
  </si>
  <si>
    <t>R5</t>
  </si>
  <si>
    <t xml:space="preserve">Ostatní náklady (dopravné) </t>
  </si>
  <si>
    <t>-1586225329</t>
  </si>
  <si>
    <t>Dodání ocelového sloupku z trubky bezešvé 114x4, délka 3600mm se zavíčkováním, navařeným ocelovým trnem pr. 15mm, délka 150 mm s očkem</t>
  </si>
  <si>
    <t>ks</t>
  </si>
  <si>
    <t>732953565</t>
  </si>
  <si>
    <t>Ocelové nerezové lanko, tl. 8 mm</t>
  </si>
  <si>
    <t>-1903699091</t>
  </si>
  <si>
    <t xml:space="preserve">Poznámka k položce:
+ 10% </t>
  </si>
  <si>
    <t>71,18*1,1 'Přepočtené koeficientem množství</t>
  </si>
  <si>
    <t>Koncovka + napínák</t>
  </si>
  <si>
    <t>577265466</t>
  </si>
  <si>
    <t>998767101</t>
  </si>
  <si>
    <t>Přesun hmot pro zámečnické konstrukce  stanovený z hmotnosti přesunovaného materiálu vodorovná dopravní vzdálenost do 50 m v objektech výšky do 6 m</t>
  </si>
  <si>
    <t>-389398490</t>
  </si>
  <si>
    <t>2018010-04 - SO 04 Mobiliář</t>
  </si>
  <si>
    <t xml:space="preserve">    762 - Konstrukce tesařské</t>
  </si>
  <si>
    <t>684111106</t>
  </si>
  <si>
    <t xml:space="preserve">Poznámka k položce:
základová patka:
-sušák na prádlo:
0,4*0,4*0,6 m (8 ks/sušák)
</t>
  </si>
  <si>
    <t>0,4*0,4*0,6*2*8</t>
  </si>
  <si>
    <t>688861952</t>
  </si>
  <si>
    <t>Poznámka k položce:
základové patky:
-lavičky (2ks/lavičku):
L1a, L1b, L3a, L3b - 0,7*0,25*0,1 m
L2 - 0,45*0,25*0,1 m
-stůl:
S1 0,4*0,4*0,1 m (2ks/stůl)
-herní stolek:
S2 0,4*0,4*0,1 m (1 ks/stůl)
-odpadkový koš:
M1 0,45*0,45*0,1 m (1ks/koš)
-stojan na kola:
M2 0,4*0,4*0,1m (1 ks/stojan)
-sušák na prádlo:
0,4*0,4*0,1 m (8 ks/sušák)</t>
  </si>
  <si>
    <t>0,7*0,25*0,1*21*2</t>
  </si>
  <si>
    <t>0,45*0,25*0,1*2*2</t>
  </si>
  <si>
    <t>0,4*0,4*0,1*2*2</t>
  </si>
  <si>
    <t>0,4*0,4*0,1*1</t>
  </si>
  <si>
    <t>0,45*0,45*0,1*3</t>
  </si>
  <si>
    <t>0,4*0,4*0,1*6</t>
  </si>
  <si>
    <t>0,4*0,4*0,1*2*8</t>
  </si>
  <si>
    <t>-2082425933</t>
  </si>
  <si>
    <t>Poznámka k položce:
betonový základ:
-lavičky (2ks/lavičku):
L1a, L1b, L3a, L3b - 0,7*0,25*0,6 m
L2 - 0,45*0,25*0,6 m
-stůl:
S1 0,4*0,4*0,6 m (2ks/stůl)
-herní stolek:
S2 0,4*0,4*0,6 m (1 ks/stůl)
-odpadkový koš:
M1 0,45*0,45*0,5 m (1ks/koš)
-stojan na kola:
M2 0,4*0,4*0,6m (1 ks/stojan)
-sušák na prádlo:
0,4*0,4*0,5 m (8 ks/sušák)</t>
  </si>
  <si>
    <t>0,7*0,25*0,6*21*2</t>
  </si>
  <si>
    <t>0,45*0,25*0,6*2*2</t>
  </si>
  <si>
    <t>0,4*0,4*0,6*2*2</t>
  </si>
  <si>
    <t>0,4*0,4*0,6*1</t>
  </si>
  <si>
    <t>0,45*0,45*0,5*3</t>
  </si>
  <si>
    <t>0,4*0,4*0,6*6</t>
  </si>
  <si>
    <t>0,4*0,4*0,5*2*8</t>
  </si>
  <si>
    <t>762</t>
  </si>
  <si>
    <t>Konstrukce tesařské</t>
  </si>
  <si>
    <t>Opracování řeziva - hoblování, nátěr, frézování, vrtání děr</t>
  </si>
  <si>
    <t>-942227195</t>
  </si>
  <si>
    <t xml:space="preserve">Poznámka k položce:
sušák na prádlo - 2 komplety </t>
  </si>
  <si>
    <t>Montáž konstrukce sušáku na prádlo</t>
  </si>
  <si>
    <t>618420665</t>
  </si>
  <si>
    <t>Smrkový hranol 140/120, 60/120, 100/120</t>
  </si>
  <si>
    <t>882996662</t>
  </si>
  <si>
    <t xml:space="preserve">Poznámka k položce:
Materiál na 1 kpl. sušáku:
stojny 140 x 120 mm, d 2016 mm, 8 ks
hranol 60 x120 mm, d 2500 mm * 6 ks
hranol 100 x120 mm, d 2500 mm * 2 ks
hranol 60 x120 mm, d 3600 mm * 6 ks
hranol 100 x120 mm, d 3600 mm * 6 ks
</t>
  </si>
  <si>
    <t>1,7*1,1 'Přepočtené koeficientem množství</t>
  </si>
  <si>
    <t xml:space="preserve">Spojovací a ostatní materiál </t>
  </si>
  <si>
    <t>825870728</t>
  </si>
  <si>
    <t>Poznámka k položce:
zinkovaný plech, HH patka (8 ks), podložka bulldog (32 ks), závitová tyč (7 ks), klobouková matka (64 ks), podložka (64 ks), prádelní šnůra</t>
  </si>
  <si>
    <t>2018010-05 - SO 05 Vegetační úpravy</t>
  </si>
  <si>
    <t>Soupis:</t>
  </si>
  <si>
    <t>SO 05.01 - Revitalizace a založení travnatých ploch</t>
  </si>
  <si>
    <t>181006112</t>
  </si>
  <si>
    <t>Rozprostření zemin schopných zúrodnění  v rovině a ve sklonu do 1:5, tloušťka vrstvy přes 0,10 do 0,15 m</t>
  </si>
  <si>
    <t>-615971510</t>
  </si>
  <si>
    <t>Poznámka k položce:
nově zakládaný trávník podél cest a stavbou poničených míst</t>
  </si>
  <si>
    <t>10364101</t>
  </si>
  <si>
    <t>zemina pro terénní úpravy -  ornice</t>
  </si>
  <si>
    <t>1182564985</t>
  </si>
  <si>
    <t>Poznámka k položce:
nově zakládaný trávník</t>
  </si>
  <si>
    <t>1342*0,15</t>
  </si>
  <si>
    <t>201,3*1,8 'Přepočtené koeficientem množství</t>
  </si>
  <si>
    <t>181411131</t>
  </si>
  <si>
    <t>Založení trávníku na půdě předem připravené plochy do 1000 m2 výsevem včetně utažení parkového v rovině nebo na svahu do 1:5</t>
  </si>
  <si>
    <t>-1005219042</t>
  </si>
  <si>
    <t>Poznámka k položce:
repase trávníku (4634 m2)
nově zakládaný trávník (1342 m2)</t>
  </si>
  <si>
    <t>4634+1342</t>
  </si>
  <si>
    <t>00572410</t>
  </si>
  <si>
    <t>osivo směs travní parková</t>
  </si>
  <si>
    <t>-1708038123</t>
  </si>
  <si>
    <t>Poznámka k položce:
repase trávníku 15g/m2
nově zakládaný trávník 30 g/m2</t>
  </si>
  <si>
    <t xml:space="preserve">4634*0,015 </t>
  </si>
  <si>
    <t>1342*0,03</t>
  </si>
  <si>
    <t>183403152</t>
  </si>
  <si>
    <t>Obdělání půdy  vláčením v rovině nebo na svahu do 1:5</t>
  </si>
  <si>
    <t>-1993789155</t>
  </si>
  <si>
    <t>Poznámka k položce:
repase trávníku</t>
  </si>
  <si>
    <t>-1031538285</t>
  </si>
  <si>
    <t>Poznámka k položce:
repase trávníku, opakování 2x
založení trávníku, opakování 2x</t>
  </si>
  <si>
    <t>5976*2 'Přepočtené koeficientem množství</t>
  </si>
  <si>
    <t>183403161</t>
  </si>
  <si>
    <t>Obdělání půdy  válením v rovině nebo na svahu do 1:5</t>
  </si>
  <si>
    <t>842514493</t>
  </si>
  <si>
    <t>Poznámka k položce:
repase trávníku, založení nového trávníku</t>
  </si>
  <si>
    <t>184802111</t>
  </si>
  <si>
    <t>Chemické odplevelení půdy před založením kultury, trávníku nebo zpevněných ploch  o výměře jednotlivě přes 20 m2 v rovině nebo na svahu do 1:5 postřikem na široko</t>
  </si>
  <si>
    <t>-1469183810</t>
  </si>
  <si>
    <t>Poznámka k položce:
repase trávníků - aplikace herbicidů proti dvouděložním rostlinám</t>
  </si>
  <si>
    <t>Dodání herbicidu na hubení plevelu v trávníku (např. Bofix)</t>
  </si>
  <si>
    <t>l</t>
  </si>
  <si>
    <t>-2056376132</t>
  </si>
  <si>
    <t>Poznámka k položce:
40ml/4l vody/100 m2 (4l/ha)</t>
  </si>
  <si>
    <t>(4634*0,04)*0,04</t>
  </si>
  <si>
    <t>185802113</t>
  </si>
  <si>
    <t>Hnojení půdy nebo trávníku  v rovině nebo na svahu do 1:5 umělým hnojivem na široko</t>
  </si>
  <si>
    <t>936909586</t>
  </si>
  <si>
    <t>Poznámka k položce:
20 g/m2</t>
  </si>
  <si>
    <t>(4634+1342)*0,00002</t>
  </si>
  <si>
    <t>25191155</t>
  </si>
  <si>
    <t>hnojivo průmyslové Cererit</t>
  </si>
  <si>
    <t>1126605653</t>
  </si>
  <si>
    <t>Poznámka k položce:
20g/m2</t>
  </si>
  <si>
    <t>(4634+1342)*0,02</t>
  </si>
  <si>
    <t>Dopravné - ornice</t>
  </si>
  <si>
    <t>1929432921</t>
  </si>
  <si>
    <t>Dopravné - ostatní materiál, pracovní síly</t>
  </si>
  <si>
    <t>-1093992438</t>
  </si>
  <si>
    <t>SO 05.02 - Založení trvalkových záhonů</t>
  </si>
  <si>
    <t>D 2.1 - Specifikace rostlin</t>
  </si>
  <si>
    <t>181006111</t>
  </si>
  <si>
    <t>Rozprostření zemin schopných zúrodnění  v rovině a ve sklonu do 1:5, tloušťka vrstvy do 0,10 m</t>
  </si>
  <si>
    <t>1501780055</t>
  </si>
  <si>
    <t>Poznámka k položce:
štěrkové záhony - rovina Z1-Z6</t>
  </si>
  <si>
    <t>10311100</t>
  </si>
  <si>
    <t>rašelina zahradnická   VL</t>
  </si>
  <si>
    <t>-845397882</t>
  </si>
  <si>
    <t>Poznámka k položce:
doplnění zeminy - trvalkové záhony v rovině, vrstva 10 cm</t>
  </si>
  <si>
    <t>77*0,1</t>
  </si>
  <si>
    <t>183111111</t>
  </si>
  <si>
    <t>Hloubení jamek pro vysazování rostlin v zemině tř.1 až 4 bez výměny půdy  v rovině nebo na svahu do 1:5, objemu do 0,002 m3</t>
  </si>
  <si>
    <t>-82581578</t>
  </si>
  <si>
    <t>Poznámka k položce:
trvalky D1-D5, záhony Z7-Z9</t>
  </si>
  <si>
    <t>223+385+262+386</t>
  </si>
  <si>
    <t>183111112</t>
  </si>
  <si>
    <t>Hloubení jamek pro vysazování rostlin v zemině tř.1 až 4 bez výměny půdy  v rovině nebo na svahu do 1:5, objemu přes 0,002 do 0,005 m3</t>
  </si>
  <si>
    <t>-1962751378</t>
  </si>
  <si>
    <t>Poznámka k položce:
záhony Z1-Z6</t>
  </si>
  <si>
    <t>183211322</t>
  </si>
  <si>
    <t>Výsadba květin do připravené půdy se zalitím do připravené půdy, se zalitím květin hrnkovaných o průměru květináče přes 80 do 120 mm</t>
  </si>
  <si>
    <t>-167975280</t>
  </si>
  <si>
    <t>Poznámka k položce:
záhony Z7-Z9, D1-D5</t>
  </si>
  <si>
    <t>385+262+386+223</t>
  </si>
  <si>
    <t>183211323</t>
  </si>
  <si>
    <t>Výsadba květin do připravené půdy se zalitím do připravené půdy, se zalitím květin hrnkovaných o průměru květináče přes 120 do 250 mm</t>
  </si>
  <si>
    <t>-1496062021</t>
  </si>
  <si>
    <t>-1162135142</t>
  </si>
  <si>
    <t>184911161</t>
  </si>
  <si>
    <t>Mulčování záhonů kačírkem nebo drceným kamenivem tloušťky mulče přes 50 do 100 mm v rovině nebo na svahu do 1:5</t>
  </si>
  <si>
    <t>-2115164</t>
  </si>
  <si>
    <t>Poznámka k položce:
záhony Z1-Z6, Z9, zasypání výsadeb v dlažbě (vrstva 5 cm, plocha 158,5 m2)</t>
  </si>
  <si>
    <t>77+65+158,5</t>
  </si>
  <si>
    <t>58343865</t>
  </si>
  <si>
    <t>kamenivo drcené hrubé frakce 8/11</t>
  </si>
  <si>
    <t>1880635090</t>
  </si>
  <si>
    <t>Poznámka k položce:
Záhony Z1-Z6, Z9
Výsadby D1-D5</t>
  </si>
  <si>
    <t>77*0,06*2</t>
  </si>
  <si>
    <t>65*0,06*2</t>
  </si>
  <si>
    <t>158,5*0,05*2</t>
  </si>
  <si>
    <t>1079208189</t>
  </si>
  <si>
    <t>Poznámka k položce:
záhony Z1- Z8</t>
  </si>
  <si>
    <t>77+164</t>
  </si>
  <si>
    <t>1071214882</t>
  </si>
  <si>
    <t>Poznámka k položce:
záhony v rovině (Z1-Z6) + záhony na terénní modelaci (Z7, Z8), + 10% prořez</t>
  </si>
  <si>
    <t>241*1,1 'Přepočtené koeficientem množství</t>
  </si>
  <si>
    <t>184911421</t>
  </si>
  <si>
    <t>Mulčování vysazených rostlin mulčovací kůrou, tl. do 100 mm v rovině nebo na svahu do 1:5</t>
  </si>
  <si>
    <t>305310356</t>
  </si>
  <si>
    <t>Poznámka k položce:
záhony Z7 - Z8</t>
  </si>
  <si>
    <t>D 2.1</t>
  </si>
  <si>
    <t>Specifikace rostlin</t>
  </si>
  <si>
    <t>M001</t>
  </si>
  <si>
    <t>Achillea filipendulina ´Coronation´, C2</t>
  </si>
  <si>
    <t>256</t>
  </si>
  <si>
    <t>64</t>
  </si>
  <si>
    <t>-957918146</t>
  </si>
  <si>
    <t>M002</t>
  </si>
  <si>
    <t>Agastache foeniculum ´Purple Haze´, C2</t>
  </si>
  <si>
    <t>-1451927377</t>
  </si>
  <si>
    <t>M003</t>
  </si>
  <si>
    <t>Calamagrostis x aucitflora ´Waldenbuch´, C3</t>
  </si>
  <si>
    <t>1201256189</t>
  </si>
  <si>
    <t>M004</t>
  </si>
  <si>
    <t>Caryopteris x clandonensis ´Heavenly Blue´, C2</t>
  </si>
  <si>
    <t>1618973281</t>
  </si>
  <si>
    <t>M005</t>
  </si>
  <si>
    <t>Campanula glomerata ´Superba´, C2</t>
  </si>
  <si>
    <t>158306927</t>
  </si>
  <si>
    <t>M006</t>
  </si>
  <si>
    <t>Deschampsia cespitosa ´Goldschleier´, C3</t>
  </si>
  <si>
    <t>-991912505</t>
  </si>
  <si>
    <t>M007</t>
  </si>
  <si>
    <t>Echinacea purpurea ´Vintage Wine´, C2</t>
  </si>
  <si>
    <t>-2067551312</t>
  </si>
  <si>
    <t>M008</t>
  </si>
  <si>
    <t>Euphorbia polychroma, C2</t>
  </si>
  <si>
    <t>140590537</t>
  </si>
  <si>
    <t>M009</t>
  </si>
  <si>
    <t>Gaura lindheimeri, C2</t>
  </si>
  <si>
    <t>446187526</t>
  </si>
  <si>
    <t>22</t>
  </si>
  <si>
    <t>M010</t>
  </si>
  <si>
    <t>Geranium renardii ´Phillipe Vapelle´, C2</t>
  </si>
  <si>
    <t>295926649</t>
  </si>
  <si>
    <t>23</t>
  </si>
  <si>
    <t>M011</t>
  </si>
  <si>
    <t>Gypsophilla repens ´Rosenschleier´, C2</t>
  </si>
  <si>
    <t>914286028</t>
  </si>
  <si>
    <t>24</t>
  </si>
  <si>
    <t>M012</t>
  </si>
  <si>
    <t>Helenium x cultorum ´Wonadonga´, C2</t>
  </si>
  <si>
    <t>-2066154981</t>
  </si>
  <si>
    <t>25</t>
  </si>
  <si>
    <t>M013</t>
  </si>
  <si>
    <t>Iberis sempervirens ´Zwergschneeflocke´, C2</t>
  </si>
  <si>
    <t>-2128607222</t>
  </si>
  <si>
    <t>26</t>
  </si>
  <si>
    <t>M014</t>
  </si>
  <si>
    <t>Lavandula angustifolia ´Munstead´, C2</t>
  </si>
  <si>
    <t>-2008057883</t>
  </si>
  <si>
    <t>27</t>
  </si>
  <si>
    <t>M015</t>
  </si>
  <si>
    <t>Liatris spicata ´Kobold´, C2</t>
  </si>
  <si>
    <t>382169790</t>
  </si>
  <si>
    <t>28</t>
  </si>
  <si>
    <t>M016</t>
  </si>
  <si>
    <t>Miscanthus sinensis ´Yakushimana Dwarf´, C3</t>
  </si>
  <si>
    <t>-420007898</t>
  </si>
  <si>
    <t>29</t>
  </si>
  <si>
    <t>M017</t>
  </si>
  <si>
    <t>Molinia caerulea ´Dauerstrahl´, C3</t>
  </si>
  <si>
    <t>-1814173224</t>
  </si>
  <si>
    <t>30</t>
  </si>
  <si>
    <t>M018</t>
  </si>
  <si>
    <t>Nepeta x faassenii, C2</t>
  </si>
  <si>
    <t>1431080185</t>
  </si>
  <si>
    <t>31</t>
  </si>
  <si>
    <t>M019</t>
  </si>
  <si>
    <t>Pennisetum alopecuroides ´Herbstzauber´, C3</t>
  </si>
  <si>
    <t>-184568641</t>
  </si>
  <si>
    <t>M020</t>
  </si>
  <si>
    <t>Phlox subulata ´Maischnee´, C2</t>
  </si>
  <si>
    <t>-254148591</t>
  </si>
  <si>
    <t>33</t>
  </si>
  <si>
    <t>M021</t>
  </si>
  <si>
    <t>Salvia nemorosa ´Caradonna´, C2</t>
  </si>
  <si>
    <t>-1376902482</t>
  </si>
  <si>
    <t>34</t>
  </si>
  <si>
    <t>M022</t>
  </si>
  <si>
    <t>Sedum telephium ´Indian Chief´, C2</t>
  </si>
  <si>
    <t>1334169214</t>
  </si>
  <si>
    <t>35</t>
  </si>
  <si>
    <t>M023</t>
  </si>
  <si>
    <t>Knipfhofia uvaria ´Royal Castle´, C5</t>
  </si>
  <si>
    <t>-174692051</t>
  </si>
  <si>
    <t>36</t>
  </si>
  <si>
    <t>M024</t>
  </si>
  <si>
    <t>Deschampsia caespitosa, k9</t>
  </si>
  <si>
    <t>1832264381</t>
  </si>
  <si>
    <t>37</t>
  </si>
  <si>
    <t>M025</t>
  </si>
  <si>
    <t>Panicum virgatum ´Hänse Herms´, k9</t>
  </si>
  <si>
    <t>1020113079</t>
  </si>
  <si>
    <t>38</t>
  </si>
  <si>
    <t>M026</t>
  </si>
  <si>
    <t>Rudbeckia fulgida ´Goldsturm´, k9</t>
  </si>
  <si>
    <t>-829027315</t>
  </si>
  <si>
    <t>39</t>
  </si>
  <si>
    <t>M027</t>
  </si>
  <si>
    <t>Helenium x cultorum ´Wonadonga´, k9</t>
  </si>
  <si>
    <t>-1326546839</t>
  </si>
  <si>
    <t>40</t>
  </si>
  <si>
    <t>M028</t>
  </si>
  <si>
    <t>Dendranthema grandiflorum ´Brennpunkt´, k9</t>
  </si>
  <si>
    <t>1770871019</t>
  </si>
  <si>
    <t>41</t>
  </si>
  <si>
    <t>M029</t>
  </si>
  <si>
    <t>Achillea filipendulina ´Coronation Gold´, k9</t>
  </si>
  <si>
    <t>1986365325</t>
  </si>
  <si>
    <t>42</t>
  </si>
  <si>
    <t>M030</t>
  </si>
  <si>
    <t>Dendranthema  grandiflorum ´Gold Orange´, k9</t>
  </si>
  <si>
    <t>1286446750</t>
  </si>
  <si>
    <t>43</t>
  </si>
  <si>
    <t>M031</t>
  </si>
  <si>
    <t>Thymus x citriodorus ´Golden Dwarf´, k9</t>
  </si>
  <si>
    <t>-1674392537</t>
  </si>
  <si>
    <t>44</t>
  </si>
  <si>
    <t>M032</t>
  </si>
  <si>
    <t>Veronica spicata, k9</t>
  </si>
  <si>
    <t>-198918785</t>
  </si>
  <si>
    <t>45</t>
  </si>
  <si>
    <t>M033</t>
  </si>
  <si>
    <t>Sedum floriferum ´Weihenstephaner Gold´, k9</t>
  </si>
  <si>
    <t>-836994230</t>
  </si>
  <si>
    <t>46</t>
  </si>
  <si>
    <t>M034</t>
  </si>
  <si>
    <t>Achillea tomentosa, k9</t>
  </si>
  <si>
    <t>-186215148</t>
  </si>
  <si>
    <t>47</t>
  </si>
  <si>
    <t>M035</t>
  </si>
  <si>
    <t>Sedum album ´Coral Carpet´, k9</t>
  </si>
  <si>
    <t>440551063</t>
  </si>
  <si>
    <t>48</t>
  </si>
  <si>
    <t>M036</t>
  </si>
  <si>
    <t>Campanula portenchlagiana, k9</t>
  </si>
  <si>
    <t>2108974174</t>
  </si>
  <si>
    <t>49</t>
  </si>
  <si>
    <t>M037</t>
  </si>
  <si>
    <t>Iberis sempervirens, k9</t>
  </si>
  <si>
    <t>1624205851</t>
  </si>
  <si>
    <t>50</t>
  </si>
  <si>
    <t>M038</t>
  </si>
  <si>
    <t>Levandula angustifolia, k9</t>
  </si>
  <si>
    <t>656674361</t>
  </si>
  <si>
    <t>51</t>
  </si>
  <si>
    <t>M039</t>
  </si>
  <si>
    <t>Oenothera missouriensis, k9</t>
  </si>
  <si>
    <t>1762443038</t>
  </si>
  <si>
    <t>52</t>
  </si>
  <si>
    <t>M040</t>
  </si>
  <si>
    <t>Euphorbia myrsinithes, k9</t>
  </si>
  <si>
    <t>464782668</t>
  </si>
  <si>
    <t>53</t>
  </si>
  <si>
    <t>Dopravné - rostliny</t>
  </si>
  <si>
    <t>kp.</t>
  </si>
  <si>
    <t>-1439774695</t>
  </si>
  <si>
    <t>54</t>
  </si>
  <si>
    <t>724744717</t>
  </si>
  <si>
    <t>SO 05.03 - Výsadba stromů a soliterních dřevin</t>
  </si>
  <si>
    <t>183101215</t>
  </si>
  <si>
    <t>Hloubení jamek pro vysazování rostlin v zemině tř.1 až 4 s výměnou půdy z 50% v rovině nebo na svahu do 1:5, objemu přes 0,125 do 0,40 m3</t>
  </si>
  <si>
    <t>1943766419</t>
  </si>
  <si>
    <t>Poznámka k položce:
keře</t>
  </si>
  <si>
    <t>183101221</t>
  </si>
  <si>
    <t>Hloubení jamek pro vysazování rostlin v zemině tř.1 až 4 s výměnou půdy z 50% v rovině nebo na svahu do 1:5, objemu přes 0,40 do 1,00 m3</t>
  </si>
  <si>
    <t>-1857023518</t>
  </si>
  <si>
    <t>Poznámka k položce:
stromy</t>
  </si>
  <si>
    <t>225437105</t>
  </si>
  <si>
    <t>Poznámka k položce:
výměna půdy při výsadbě dřevin</t>
  </si>
  <si>
    <t>(10*0,4)*0,5</t>
  </si>
  <si>
    <t>9*0,5</t>
  </si>
  <si>
    <t>(4*0,005)*0,5</t>
  </si>
  <si>
    <t>(11*0,02)*0,5</t>
  </si>
  <si>
    <t>183111212</t>
  </si>
  <si>
    <t>Hloubení jamek pro vysazování rostlin v zemině tř.1 až 4 s výměnou půdy z 50% v rovině nebo na svahu do 1:5, objemu přes 0,002 do 0,005 m3</t>
  </si>
  <si>
    <t>-1570873767</t>
  </si>
  <si>
    <t>Poznámka k položce:
popínavé dřeviny RK 2</t>
  </si>
  <si>
    <t>183111214</t>
  </si>
  <si>
    <t>Hloubení jamek pro vysazování rostlin v zemině tř.1 až 4 s výměnou půdy z 50% v rovině nebo na svahu do 1:5, objemu přes 0,01 do 0,02 m3</t>
  </si>
  <si>
    <t>571798657</t>
  </si>
  <si>
    <t>Poznámka k položce:
popínavé dřeviny vel. k 10l - k 12l</t>
  </si>
  <si>
    <t>184102112</t>
  </si>
  <si>
    <t>Výsadba dřeviny s balem do předem vyhloubené jamky se zalitím  v rovině nebo na svahu do 1:5, při průměru balu přes 200 do 300 mm</t>
  </si>
  <si>
    <t>-359814385</t>
  </si>
  <si>
    <t xml:space="preserve">Poznámka k položce:
popínavé dřeviny
</t>
  </si>
  <si>
    <t>184102114</t>
  </si>
  <si>
    <t>Výsadba dřeviny s balem do předem vyhloubené jamky se zalitím  v rovině nebo na svahu do 1:5, při průměru balu přes 400 do 500 mm</t>
  </si>
  <si>
    <t>1070162881</t>
  </si>
  <si>
    <t>Poznámka k položce:
popínavé dřeviny</t>
  </si>
  <si>
    <t>184102115</t>
  </si>
  <si>
    <t>Výsadba dřeviny s balem do předem vyhloubené jamky se zalitím  v rovině nebo na svahu do 1:5, při průměru balu přes 500 do 600 mm</t>
  </si>
  <si>
    <t>-1573329415</t>
  </si>
  <si>
    <t>184102116</t>
  </si>
  <si>
    <t>Výsadba dřeviny s balem do předem vyhloubené jamky se zalitím  v rovině nebo na svahu do 1:5, při průměru balu přes 600 do 800 mm</t>
  </si>
  <si>
    <t>-1468318509</t>
  </si>
  <si>
    <t>184215112</t>
  </si>
  <si>
    <t>Ukotvení dřeviny kůly jedním kůlem, délky přes 1 do 2 m</t>
  </si>
  <si>
    <t>CS ÚRS 2016 02</t>
  </si>
  <si>
    <t>-1365641128</t>
  </si>
  <si>
    <t>052052172101</t>
  </si>
  <si>
    <t>kůly, délka 2 m, průměr 5 cm, frézované</t>
  </si>
  <si>
    <t>-943941241</t>
  </si>
  <si>
    <t>Úvazek kotvení stromů</t>
  </si>
  <si>
    <t>-553744342</t>
  </si>
  <si>
    <t>Poznámka k položce:
1 m/ strom</t>
  </si>
  <si>
    <t>184215133</t>
  </si>
  <si>
    <t>Ukotvení dřeviny kůly třemi kůly, délky přes 2 do 3 m</t>
  </si>
  <si>
    <t>-76937850</t>
  </si>
  <si>
    <t>605912550</t>
  </si>
  <si>
    <t>kůl vyvazovací dřevěný impregnovaný délka 250 cm průměr 6 cm</t>
  </si>
  <si>
    <t>-1048187071</t>
  </si>
  <si>
    <t>9*3 'Přepočtené koeficientem množství</t>
  </si>
  <si>
    <t>příčka z půlené frézované kulatiny, pr. 8 cm, délka 100 cm</t>
  </si>
  <si>
    <t>951844822</t>
  </si>
  <si>
    <t>Poznámka k položce:
1,5 ks / strom</t>
  </si>
  <si>
    <t>9*1,5 'Přepočtené koeficientem množství</t>
  </si>
  <si>
    <t>184215412</t>
  </si>
  <si>
    <t>Zhotovení závlahové mísy u solitérních dřevin v rovině nebo na svahu do 1:5, o průměru mísy přes 0,5 do 1 m</t>
  </si>
  <si>
    <t>-1357849233</t>
  </si>
  <si>
    <t>Poznámka k položce:
stromy, keře</t>
  </si>
  <si>
    <t>184501121</t>
  </si>
  <si>
    <t>Zhotovení obalu kmene a spodních částí větví stromu z juty v jedné vrstvě v rovině nebo na svahu do 1:5</t>
  </si>
  <si>
    <t>1142992673</t>
  </si>
  <si>
    <t>-1819420092</t>
  </si>
  <si>
    <t>Poznámka k položce:
stromy a keře v trávníku</t>
  </si>
  <si>
    <t>10391100</t>
  </si>
  <si>
    <t>kůra mulčovací VL</t>
  </si>
  <si>
    <t>1195351076</t>
  </si>
  <si>
    <t>17*0,103 'Přepočtené koeficientem množství</t>
  </si>
  <si>
    <t>184911422</t>
  </si>
  <si>
    <t>Mulčování vysazených rostlin mulčovací kůrou, tl. do 100 mm na svahu přes 1:5 do 1:2</t>
  </si>
  <si>
    <t>513140468</t>
  </si>
  <si>
    <t>Poznámka k položce:
keře na terénní modelace</t>
  </si>
  <si>
    <t>S1.1</t>
  </si>
  <si>
    <t>Acer pseudoplatanus, 16/18 ZB</t>
  </si>
  <si>
    <t>227991084</t>
  </si>
  <si>
    <t>S2.1</t>
  </si>
  <si>
    <t>Acer platanoides, 16/18 ZB</t>
  </si>
  <si>
    <t>-2089223263</t>
  </si>
  <si>
    <t>S3</t>
  </si>
  <si>
    <t>Tilia cordata, 16/18 ZB</t>
  </si>
  <si>
    <t>768891692</t>
  </si>
  <si>
    <t>S4</t>
  </si>
  <si>
    <t>Sorbus aria ´Magnifica´, 16/18 ZB</t>
  </si>
  <si>
    <t>228968127</t>
  </si>
  <si>
    <t>S5</t>
  </si>
  <si>
    <t>Prunus avium ´Plena´, 16/18 ZB</t>
  </si>
  <si>
    <t>1471643759</t>
  </si>
  <si>
    <t>S6</t>
  </si>
  <si>
    <t>Acer saccharinum, 12/14 ZB</t>
  </si>
  <si>
    <t>614495452</t>
  </si>
  <si>
    <t>S7</t>
  </si>
  <si>
    <t>Pinus sylvestris, 250-275, ZB</t>
  </si>
  <si>
    <t>-2024427788</t>
  </si>
  <si>
    <t>S8</t>
  </si>
  <si>
    <t>Fagus sylvatica, 16/18 ZB</t>
  </si>
  <si>
    <t>302363535</t>
  </si>
  <si>
    <t>S9</t>
  </si>
  <si>
    <t>Prunus ´Accolade´, 14/16 ZB</t>
  </si>
  <si>
    <t>-2009904116</t>
  </si>
  <si>
    <t>K1.1</t>
  </si>
  <si>
    <t>Acer ginnala, 200-250, vck, zb</t>
  </si>
  <si>
    <t>-756112528</t>
  </si>
  <si>
    <t>K2.1</t>
  </si>
  <si>
    <t>Amelanchier lamarckii, 150-200, vck,zb</t>
  </si>
  <si>
    <t>-579537563</t>
  </si>
  <si>
    <t>K3.1</t>
  </si>
  <si>
    <t>Amelanchier ´Ballerina´, 150-175, zb</t>
  </si>
  <si>
    <t>-1860762759</t>
  </si>
  <si>
    <t>Crataegus coccinea, 200-250, vck, zb</t>
  </si>
  <si>
    <t>509585056</t>
  </si>
  <si>
    <t>Crataegus prunifolia, 200-250, vck, zb</t>
  </si>
  <si>
    <t>-1557861598</t>
  </si>
  <si>
    <t>Laburnum watereri ´Vossii´, 100-150, zb</t>
  </si>
  <si>
    <t>-866398012</t>
  </si>
  <si>
    <t>K7</t>
  </si>
  <si>
    <t>Malus ´Royalty´, 200-250, K</t>
  </si>
  <si>
    <t>1908539871</t>
  </si>
  <si>
    <t>K8</t>
  </si>
  <si>
    <t>Malus toringo sargentii, 200-250, vck, zb</t>
  </si>
  <si>
    <t>-936658215</t>
  </si>
  <si>
    <t>K9</t>
  </si>
  <si>
    <t>Magnolia loebneri, 150</t>
  </si>
  <si>
    <t>414666061</t>
  </si>
  <si>
    <t>K10</t>
  </si>
  <si>
    <t>Rosa multiflora, C3</t>
  </si>
  <si>
    <t>375555636</t>
  </si>
  <si>
    <t>Clematis montana ´Rubens´, k10l</t>
  </si>
  <si>
    <t>-24084037</t>
  </si>
  <si>
    <t>Aristolochia macrophylla, k10l</t>
  </si>
  <si>
    <t>-1660962946</t>
  </si>
  <si>
    <t>M041</t>
  </si>
  <si>
    <t>Lonicera x heckrotii, k12l</t>
  </si>
  <si>
    <t>2068503549</t>
  </si>
  <si>
    <t>M042</t>
  </si>
  <si>
    <t>Humulus lupulus ´Aureus´, RK2</t>
  </si>
  <si>
    <t>-1764493387</t>
  </si>
  <si>
    <t>M043</t>
  </si>
  <si>
    <t>Rosa ´Americana´, k10l</t>
  </si>
  <si>
    <t>-230680913</t>
  </si>
  <si>
    <t>M044</t>
  </si>
  <si>
    <t>Rosa ´Bobbie James, , k10l</t>
  </si>
  <si>
    <t>1683235789</t>
  </si>
  <si>
    <t>M045</t>
  </si>
  <si>
    <t>Parthenocissus quinquefolia ´Engelmannii´, k10l</t>
  </si>
  <si>
    <t>1080021771</t>
  </si>
  <si>
    <t>-668878389</t>
  </si>
  <si>
    <t>Dopravné - ostatní materiál, pracovníci</t>
  </si>
  <si>
    <t>-2082379590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</si>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</sst>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17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  <protection/>
    </xf>
    <xf numFmtId="4" fontId="29" fillId="0" borderId="17" xfId="0" applyNumberFormat="1" applyFont="1" applyBorder="1" applyAlignment="1" applyProtection="1">
      <alignment horizontal="right" vertical="center"/>
      <protection/>
    </xf>
    <xf numFmtId="4" fontId="29" fillId="0" borderId="0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2" fillId="2" borderId="0" xfId="2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4" fontId="34" fillId="0" borderId="15" xfId="0" applyNumberFormat="1" applyFont="1" applyBorder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7</v>
      </c>
      <c r="BV1" s="22" t="s">
        <v>8</v>
      </c>
    </row>
    <row r="2" spans="3:72" ht="36.95" customHeight="1"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G4" s="32" t="s">
        <v>14</v>
      </c>
      <c r="BS4" s="23" t="s">
        <v>15</v>
      </c>
    </row>
    <row r="5" spans="2:71" ht="14.4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" t="s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G5" s="35" t="s">
        <v>18</v>
      </c>
      <c r="BS5" s="23" t="s">
        <v>9</v>
      </c>
    </row>
    <row r="6" spans="2:71" ht="36.95" customHeight="1">
      <c r="B6" s="27"/>
      <c r="C6" s="28"/>
      <c r="D6" s="36" t="s">
        <v>19</v>
      </c>
      <c r="E6" s="28"/>
      <c r="F6" s="28"/>
      <c r="G6" s="28"/>
      <c r="H6" s="28"/>
      <c r="I6" s="28"/>
      <c r="J6" s="28"/>
      <c r="K6" s="37" t="s">
        <v>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G6" s="38"/>
      <c r="BS6" s="23" t="s">
        <v>9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G7" s="38"/>
      <c r="BS7" s="23" t="s">
        <v>9</v>
      </c>
    </row>
    <row r="8" spans="2:71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G8" s="38"/>
      <c r="BS8" s="23" t="s">
        <v>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G9" s="38"/>
      <c r="BS9" s="23" t="s">
        <v>9</v>
      </c>
    </row>
    <row r="10" spans="2:71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30</v>
      </c>
      <c r="AO10" s="28"/>
      <c r="AP10" s="28"/>
      <c r="AQ10" s="30"/>
      <c r="BG10" s="38"/>
      <c r="BS10" s="23" t="s">
        <v>9</v>
      </c>
    </row>
    <row r="11" spans="2:71" ht="18.45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32</v>
      </c>
      <c r="AL11" s="28"/>
      <c r="AM11" s="28"/>
      <c r="AN11" s="34" t="s">
        <v>22</v>
      </c>
      <c r="AO11" s="28"/>
      <c r="AP11" s="28"/>
      <c r="AQ11" s="30"/>
      <c r="BG11" s="38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G12" s="38"/>
      <c r="BS12" s="23" t="s">
        <v>9</v>
      </c>
    </row>
    <row r="13" spans="2:71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34</v>
      </c>
      <c r="AO13" s="28"/>
      <c r="AP13" s="28"/>
      <c r="AQ13" s="30"/>
      <c r="BG13" s="38"/>
      <c r="BS13" s="23" t="s">
        <v>9</v>
      </c>
    </row>
    <row r="14" spans="2:71" ht="13.5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28"/>
      <c r="AM14" s="28"/>
      <c r="AN14" s="41" t="s">
        <v>34</v>
      </c>
      <c r="AO14" s="28"/>
      <c r="AP14" s="28"/>
      <c r="AQ14" s="30"/>
      <c r="BG14" s="38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G15" s="38"/>
      <c r="BS15" s="23" t="s">
        <v>6</v>
      </c>
    </row>
    <row r="16" spans="2:71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36</v>
      </c>
      <c r="AO16" s="28"/>
      <c r="AP16" s="28"/>
      <c r="AQ16" s="30"/>
      <c r="BG16" s="38"/>
      <c r="BS16" s="23" t="s">
        <v>6</v>
      </c>
    </row>
    <row r="17" spans="2:71" ht="18.45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32</v>
      </c>
      <c r="AL17" s="28"/>
      <c r="AM17" s="28"/>
      <c r="AN17" s="34" t="s">
        <v>22</v>
      </c>
      <c r="AO17" s="28"/>
      <c r="AP17" s="28"/>
      <c r="AQ17" s="30"/>
      <c r="BG17" s="38"/>
      <c r="BS17" s="23" t="s">
        <v>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G18" s="38"/>
      <c r="BS18" s="23" t="s">
        <v>9</v>
      </c>
    </row>
    <row r="19" spans="2:71" ht="14.4" customHeight="1">
      <c r="B19" s="27"/>
      <c r="C19" s="28"/>
      <c r="D19" s="39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G19" s="38"/>
      <c r="BS19" s="23" t="s">
        <v>9</v>
      </c>
    </row>
    <row r="20" spans="2:71" ht="16.5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G20" s="38"/>
      <c r="BS20" s="23" t="s">
        <v>6</v>
      </c>
    </row>
    <row r="21" spans="2:59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G21" s="38"/>
    </row>
    <row r="22" spans="2:59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G22" s="38"/>
    </row>
    <row r="23" spans="2:59" s="1" customFormat="1" ht="25.9" customHeight="1">
      <c r="B23" s="45"/>
      <c r="C23" s="46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G23" s="38"/>
    </row>
    <row r="24" spans="2:59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G24" s="38"/>
    </row>
    <row r="25" spans="2:59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40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41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42</v>
      </c>
      <c r="AL25" s="51"/>
      <c r="AM25" s="51"/>
      <c r="AN25" s="51"/>
      <c r="AO25" s="51"/>
      <c r="AP25" s="46"/>
      <c r="AQ25" s="50"/>
      <c r="BG25" s="38"/>
    </row>
    <row r="26" spans="2:59" s="2" customFormat="1" ht="14.4" customHeight="1">
      <c r="B26" s="52"/>
      <c r="C26" s="53"/>
      <c r="D26" s="54" t="s">
        <v>43</v>
      </c>
      <c r="E26" s="53"/>
      <c r="F26" s="54" t="s">
        <v>44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ROUND(BB51,2)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ROUND(AX51,2)</f>
        <v>0</v>
      </c>
      <c r="AL26" s="53"/>
      <c r="AM26" s="53"/>
      <c r="AN26" s="53"/>
      <c r="AO26" s="53"/>
      <c r="AP26" s="53"/>
      <c r="AQ26" s="57"/>
      <c r="BG26" s="38"/>
    </row>
    <row r="27" spans="2:59" s="2" customFormat="1" ht="14.4" customHeight="1">
      <c r="B27" s="52"/>
      <c r="C27" s="53"/>
      <c r="D27" s="53"/>
      <c r="E27" s="53"/>
      <c r="F27" s="54" t="s">
        <v>45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ROUND(BC51,2)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ROUND(AY51,2)</f>
        <v>0</v>
      </c>
      <c r="AL27" s="53"/>
      <c r="AM27" s="53"/>
      <c r="AN27" s="53"/>
      <c r="AO27" s="53"/>
      <c r="AP27" s="53"/>
      <c r="AQ27" s="57"/>
      <c r="BG27" s="38"/>
    </row>
    <row r="28" spans="2:59" s="2" customFormat="1" ht="14.4" customHeight="1" hidden="1">
      <c r="B28" s="52"/>
      <c r="C28" s="53"/>
      <c r="D28" s="53"/>
      <c r="E28" s="53"/>
      <c r="F28" s="54" t="s">
        <v>46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ROUND(BD51,2)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G28" s="38"/>
    </row>
    <row r="29" spans="2:59" s="2" customFormat="1" ht="14.4" customHeight="1" hidden="1">
      <c r="B29" s="52"/>
      <c r="C29" s="53"/>
      <c r="D29" s="53"/>
      <c r="E29" s="53"/>
      <c r="F29" s="54" t="s">
        <v>47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ROUND(BE51,2)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G29" s="38"/>
    </row>
    <row r="30" spans="2:59" s="2" customFormat="1" ht="14.4" customHeight="1" hidden="1">
      <c r="B30" s="52"/>
      <c r="C30" s="53"/>
      <c r="D30" s="53"/>
      <c r="E30" s="53"/>
      <c r="F30" s="54" t="s">
        <v>48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ROUND(BF51,2)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G30" s="38"/>
    </row>
    <row r="31" spans="2:59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G31" s="38"/>
    </row>
    <row r="32" spans="2:59" s="1" customFormat="1" ht="25.9" customHeight="1">
      <c r="B32" s="45"/>
      <c r="C32" s="58"/>
      <c r="D32" s="59" t="s">
        <v>49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50</v>
      </c>
      <c r="U32" s="60"/>
      <c r="V32" s="60"/>
      <c r="W32" s="60"/>
      <c r="X32" s="62" t="s">
        <v>51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G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16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2018010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19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Řešení vnitřního prostoru sídliště Spláleniště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Cheb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9. 8. 2018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8" s="1" customFormat="1" ht="13.5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Cheb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Ing. Tomáš Prinz</v>
      </c>
      <c r="AN46" s="76"/>
      <c r="AO46" s="76"/>
      <c r="AP46" s="76"/>
      <c r="AQ46" s="73"/>
      <c r="AR46" s="71"/>
      <c r="AS46" s="85" t="s">
        <v>53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8"/>
    </row>
    <row r="47" spans="2:58" s="1" customFormat="1" ht="13.5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2"/>
    </row>
    <row r="48" spans="2:5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94"/>
    </row>
    <row r="49" spans="2:58" s="1" customFormat="1" ht="29.25" customHeight="1">
      <c r="B49" s="45"/>
      <c r="C49" s="95" t="s">
        <v>54</v>
      </c>
      <c r="D49" s="96"/>
      <c r="E49" s="96"/>
      <c r="F49" s="96"/>
      <c r="G49" s="96"/>
      <c r="H49" s="97"/>
      <c r="I49" s="98" t="s">
        <v>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56</v>
      </c>
      <c r="AH49" s="96"/>
      <c r="AI49" s="96"/>
      <c r="AJ49" s="96"/>
      <c r="AK49" s="96"/>
      <c r="AL49" s="96"/>
      <c r="AM49" s="96"/>
      <c r="AN49" s="98" t="s">
        <v>57</v>
      </c>
      <c r="AO49" s="96"/>
      <c r="AP49" s="96"/>
      <c r="AQ49" s="100" t="s">
        <v>58</v>
      </c>
      <c r="AR49" s="71"/>
      <c r="AS49" s="101" t="s">
        <v>59</v>
      </c>
      <c r="AT49" s="102" t="s">
        <v>60</v>
      </c>
      <c r="AU49" s="102" t="s">
        <v>61</v>
      </c>
      <c r="AV49" s="102" t="s">
        <v>62</v>
      </c>
      <c r="AW49" s="102" t="s">
        <v>63</v>
      </c>
      <c r="AX49" s="102" t="s">
        <v>64</v>
      </c>
      <c r="AY49" s="102" t="s">
        <v>65</v>
      </c>
      <c r="AZ49" s="102" t="s">
        <v>66</v>
      </c>
      <c r="BA49" s="102" t="s">
        <v>67</v>
      </c>
      <c r="BB49" s="102" t="s">
        <v>68</v>
      </c>
      <c r="BC49" s="102" t="s">
        <v>69</v>
      </c>
      <c r="BD49" s="102" t="s">
        <v>70</v>
      </c>
      <c r="BE49" s="102" t="s">
        <v>71</v>
      </c>
      <c r="BF49" s="103" t="s">
        <v>72</v>
      </c>
    </row>
    <row r="50" spans="2:58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6"/>
    </row>
    <row r="51" spans="2:90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ROUND(AG52+SUM(AG53:AG57),2)</f>
        <v>0</v>
      </c>
      <c r="AH51" s="109"/>
      <c r="AI51" s="109"/>
      <c r="AJ51" s="109"/>
      <c r="AK51" s="109"/>
      <c r="AL51" s="109"/>
      <c r="AM51" s="109"/>
      <c r="AN51" s="110">
        <f>SUM(AG51,AV51)</f>
        <v>0</v>
      </c>
      <c r="AO51" s="110"/>
      <c r="AP51" s="110"/>
      <c r="AQ51" s="111" t="s">
        <v>22</v>
      </c>
      <c r="AR51" s="82"/>
      <c r="AS51" s="112">
        <f>ROUND(AS52+SUM(AS53:AS57),2)</f>
        <v>0</v>
      </c>
      <c r="AT51" s="113">
        <f>ROUND(AT52+SUM(AT53:AT57),2)</f>
        <v>0</v>
      </c>
      <c r="AU51" s="114">
        <f>ROUND(AU52+SUM(AU53:AU57),2)</f>
        <v>0</v>
      </c>
      <c r="AV51" s="114">
        <f>ROUND(SUM(AX51:AY51),2)</f>
        <v>0</v>
      </c>
      <c r="AW51" s="115">
        <f>ROUND(AW52+SUM(AW53:AW57),5)</f>
        <v>0</v>
      </c>
      <c r="AX51" s="114">
        <f>ROUND(BB51*L26,2)</f>
        <v>0</v>
      </c>
      <c r="AY51" s="114">
        <f>ROUND(BC51*L27,2)</f>
        <v>0</v>
      </c>
      <c r="AZ51" s="114">
        <f>ROUND(BD51*L26,2)</f>
        <v>0</v>
      </c>
      <c r="BA51" s="114">
        <f>ROUND(BE51*L27,2)</f>
        <v>0</v>
      </c>
      <c r="BB51" s="114">
        <f>ROUND(BB52+SUM(BB53:BB57),2)</f>
        <v>0</v>
      </c>
      <c r="BC51" s="114">
        <f>ROUND(BC52+SUM(BC53:BC57),2)</f>
        <v>0</v>
      </c>
      <c r="BD51" s="114">
        <f>ROUND(BD52+SUM(BD53:BD57),2)</f>
        <v>0</v>
      </c>
      <c r="BE51" s="114">
        <f>ROUND(BE52+SUM(BE53:BE57),2)</f>
        <v>0</v>
      </c>
      <c r="BF51" s="116">
        <f>ROUND(BF52+SUM(BF53:BF57),2)</f>
        <v>0</v>
      </c>
      <c r="BS51" s="117" t="s">
        <v>74</v>
      </c>
      <c r="BT51" s="117" t="s">
        <v>75</v>
      </c>
      <c r="BU51" s="118" t="s">
        <v>76</v>
      </c>
      <c r="BV51" s="117" t="s">
        <v>77</v>
      </c>
      <c r="BW51" s="117" t="s">
        <v>8</v>
      </c>
      <c r="BX51" s="117" t="s">
        <v>78</v>
      </c>
      <c r="CL51" s="117" t="s">
        <v>22</v>
      </c>
    </row>
    <row r="52" spans="1:91" s="5" customFormat="1" ht="31.5" customHeight="1">
      <c r="A52" s="119" t="s">
        <v>79</v>
      </c>
      <c r="B52" s="120"/>
      <c r="C52" s="121"/>
      <c r="D52" s="122" t="s">
        <v>80</v>
      </c>
      <c r="E52" s="122"/>
      <c r="F52" s="122"/>
      <c r="G52" s="122"/>
      <c r="H52" s="122"/>
      <c r="I52" s="123"/>
      <c r="J52" s="122" t="s">
        <v>81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'2018010-00 - Přípravné práce'!K29</f>
        <v>0</v>
      </c>
      <c r="AH52" s="123"/>
      <c r="AI52" s="123"/>
      <c r="AJ52" s="123"/>
      <c r="AK52" s="123"/>
      <c r="AL52" s="123"/>
      <c r="AM52" s="123"/>
      <c r="AN52" s="124">
        <f>SUM(AG52,AV52)</f>
        <v>0</v>
      </c>
      <c r="AO52" s="123"/>
      <c r="AP52" s="123"/>
      <c r="AQ52" s="125" t="s">
        <v>82</v>
      </c>
      <c r="AR52" s="126"/>
      <c r="AS52" s="127">
        <f>'2018010-00 - Přípravné práce'!K27</f>
        <v>0</v>
      </c>
      <c r="AT52" s="128">
        <f>'2018010-00 - Přípravné práce'!K28</f>
        <v>0</v>
      </c>
      <c r="AU52" s="128">
        <v>0</v>
      </c>
      <c r="AV52" s="128">
        <f>ROUND(SUM(AX52:AY52),2)</f>
        <v>0</v>
      </c>
      <c r="AW52" s="129">
        <f>'2018010-00 - Přípravné práce'!T83</f>
        <v>0</v>
      </c>
      <c r="AX52" s="128">
        <f>'2018010-00 - Přípravné práce'!K32</f>
        <v>0</v>
      </c>
      <c r="AY52" s="128">
        <f>'2018010-00 - Přípravné práce'!K33</f>
        <v>0</v>
      </c>
      <c r="AZ52" s="128">
        <f>'2018010-00 - Přípravné práce'!K34</f>
        <v>0</v>
      </c>
      <c r="BA52" s="128">
        <f>'2018010-00 - Přípravné práce'!K35</f>
        <v>0</v>
      </c>
      <c r="BB52" s="128">
        <f>'2018010-00 - Přípravné práce'!F32</f>
        <v>0</v>
      </c>
      <c r="BC52" s="128">
        <f>'2018010-00 - Přípravné práce'!F33</f>
        <v>0</v>
      </c>
      <c r="BD52" s="128">
        <f>'2018010-00 - Přípravné práce'!F34</f>
        <v>0</v>
      </c>
      <c r="BE52" s="128">
        <f>'2018010-00 - Přípravné práce'!F35</f>
        <v>0</v>
      </c>
      <c r="BF52" s="130">
        <f>'2018010-00 - Přípravné práce'!F36</f>
        <v>0</v>
      </c>
      <c r="BT52" s="131" t="s">
        <v>83</v>
      </c>
      <c r="BV52" s="131" t="s">
        <v>77</v>
      </c>
      <c r="BW52" s="131" t="s">
        <v>84</v>
      </c>
      <c r="BX52" s="131" t="s">
        <v>8</v>
      </c>
      <c r="CL52" s="131" t="s">
        <v>22</v>
      </c>
      <c r="CM52" s="131" t="s">
        <v>85</v>
      </c>
    </row>
    <row r="53" spans="1:91" s="5" customFormat="1" ht="31.5" customHeight="1">
      <c r="A53" s="119" t="s">
        <v>79</v>
      </c>
      <c r="B53" s="120"/>
      <c r="C53" s="121"/>
      <c r="D53" s="122" t="s">
        <v>86</v>
      </c>
      <c r="E53" s="122"/>
      <c r="F53" s="122"/>
      <c r="G53" s="122"/>
      <c r="H53" s="122"/>
      <c r="I53" s="123"/>
      <c r="J53" s="122" t="s">
        <v>87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'2018010-01 - SO 01 Obnova...'!K29</f>
        <v>0</v>
      </c>
      <c r="AH53" s="123"/>
      <c r="AI53" s="123"/>
      <c r="AJ53" s="123"/>
      <c r="AK53" s="123"/>
      <c r="AL53" s="123"/>
      <c r="AM53" s="123"/>
      <c r="AN53" s="124">
        <f>SUM(AG53,AV53)</f>
        <v>0</v>
      </c>
      <c r="AO53" s="123"/>
      <c r="AP53" s="123"/>
      <c r="AQ53" s="125" t="s">
        <v>82</v>
      </c>
      <c r="AR53" s="126"/>
      <c r="AS53" s="127">
        <f>'2018010-01 - SO 01 Obnova...'!K27</f>
        <v>0</v>
      </c>
      <c r="AT53" s="128">
        <f>'2018010-01 - SO 01 Obnova...'!K28</f>
        <v>0</v>
      </c>
      <c r="AU53" s="128">
        <v>0</v>
      </c>
      <c r="AV53" s="128">
        <f>ROUND(SUM(AX53:AY53),2)</f>
        <v>0</v>
      </c>
      <c r="AW53" s="129">
        <f>'2018010-01 - SO 01 Obnova...'!T85</f>
        <v>0</v>
      </c>
      <c r="AX53" s="128">
        <f>'2018010-01 - SO 01 Obnova...'!K32</f>
        <v>0</v>
      </c>
      <c r="AY53" s="128">
        <f>'2018010-01 - SO 01 Obnova...'!K33</f>
        <v>0</v>
      </c>
      <c r="AZ53" s="128">
        <f>'2018010-01 - SO 01 Obnova...'!K34</f>
        <v>0</v>
      </c>
      <c r="BA53" s="128">
        <f>'2018010-01 - SO 01 Obnova...'!K35</f>
        <v>0</v>
      </c>
      <c r="BB53" s="128">
        <f>'2018010-01 - SO 01 Obnova...'!F32</f>
        <v>0</v>
      </c>
      <c r="BC53" s="128">
        <f>'2018010-01 - SO 01 Obnova...'!F33</f>
        <v>0</v>
      </c>
      <c r="BD53" s="128">
        <f>'2018010-01 - SO 01 Obnova...'!F34</f>
        <v>0</v>
      </c>
      <c r="BE53" s="128">
        <f>'2018010-01 - SO 01 Obnova...'!F35</f>
        <v>0</v>
      </c>
      <c r="BF53" s="130">
        <f>'2018010-01 - SO 01 Obnova...'!F36</f>
        <v>0</v>
      </c>
      <c r="BT53" s="131" t="s">
        <v>83</v>
      </c>
      <c r="BV53" s="131" t="s">
        <v>77</v>
      </c>
      <c r="BW53" s="131" t="s">
        <v>88</v>
      </c>
      <c r="BX53" s="131" t="s">
        <v>8</v>
      </c>
      <c r="CL53" s="131" t="s">
        <v>22</v>
      </c>
      <c r="CM53" s="131" t="s">
        <v>85</v>
      </c>
    </row>
    <row r="54" spans="1:91" s="5" customFormat="1" ht="31.5" customHeight="1">
      <c r="A54" s="119" t="s">
        <v>79</v>
      </c>
      <c r="B54" s="120"/>
      <c r="C54" s="121"/>
      <c r="D54" s="122" t="s">
        <v>89</v>
      </c>
      <c r="E54" s="122"/>
      <c r="F54" s="122"/>
      <c r="G54" s="122"/>
      <c r="H54" s="122"/>
      <c r="I54" s="123"/>
      <c r="J54" s="122" t="s">
        <v>90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'2018010-02 - SO 02 Kamenn...'!K29</f>
        <v>0</v>
      </c>
      <c r="AH54" s="123"/>
      <c r="AI54" s="123"/>
      <c r="AJ54" s="123"/>
      <c r="AK54" s="123"/>
      <c r="AL54" s="123"/>
      <c r="AM54" s="123"/>
      <c r="AN54" s="124">
        <f>SUM(AG54,AV54)</f>
        <v>0</v>
      </c>
      <c r="AO54" s="123"/>
      <c r="AP54" s="123"/>
      <c r="AQ54" s="125" t="s">
        <v>82</v>
      </c>
      <c r="AR54" s="126"/>
      <c r="AS54" s="127">
        <f>'2018010-02 - SO 02 Kamenn...'!K27</f>
        <v>0</v>
      </c>
      <c r="AT54" s="128">
        <f>'2018010-02 - SO 02 Kamenn...'!K28</f>
        <v>0</v>
      </c>
      <c r="AU54" s="128">
        <v>0</v>
      </c>
      <c r="AV54" s="128">
        <f>ROUND(SUM(AX54:AY54),2)</f>
        <v>0</v>
      </c>
      <c r="AW54" s="129">
        <f>'2018010-02 - SO 02 Kamenn...'!T85</f>
        <v>0</v>
      </c>
      <c r="AX54" s="128">
        <f>'2018010-02 - SO 02 Kamenn...'!K32</f>
        <v>0</v>
      </c>
      <c r="AY54" s="128">
        <f>'2018010-02 - SO 02 Kamenn...'!K33</f>
        <v>0</v>
      </c>
      <c r="AZ54" s="128">
        <f>'2018010-02 - SO 02 Kamenn...'!K34</f>
        <v>0</v>
      </c>
      <c r="BA54" s="128">
        <f>'2018010-02 - SO 02 Kamenn...'!K35</f>
        <v>0</v>
      </c>
      <c r="BB54" s="128">
        <f>'2018010-02 - SO 02 Kamenn...'!F32</f>
        <v>0</v>
      </c>
      <c r="BC54" s="128">
        <f>'2018010-02 - SO 02 Kamenn...'!F33</f>
        <v>0</v>
      </c>
      <c r="BD54" s="128">
        <f>'2018010-02 - SO 02 Kamenn...'!F34</f>
        <v>0</v>
      </c>
      <c r="BE54" s="128">
        <f>'2018010-02 - SO 02 Kamenn...'!F35</f>
        <v>0</v>
      </c>
      <c r="BF54" s="130">
        <f>'2018010-02 - SO 02 Kamenn...'!F36</f>
        <v>0</v>
      </c>
      <c r="BT54" s="131" t="s">
        <v>83</v>
      </c>
      <c r="BV54" s="131" t="s">
        <v>77</v>
      </c>
      <c r="BW54" s="131" t="s">
        <v>91</v>
      </c>
      <c r="BX54" s="131" t="s">
        <v>8</v>
      </c>
      <c r="CL54" s="131" t="s">
        <v>22</v>
      </c>
      <c r="CM54" s="131" t="s">
        <v>85</v>
      </c>
    </row>
    <row r="55" spans="1:91" s="5" customFormat="1" ht="31.5" customHeight="1">
      <c r="A55" s="119" t="s">
        <v>79</v>
      </c>
      <c r="B55" s="120"/>
      <c r="C55" s="121"/>
      <c r="D55" s="122" t="s">
        <v>92</v>
      </c>
      <c r="E55" s="122"/>
      <c r="F55" s="122"/>
      <c r="G55" s="122"/>
      <c r="H55" s="122"/>
      <c r="I55" s="123"/>
      <c r="J55" s="122" t="s">
        <v>93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'2018010-03 - SO 03 Konstr...'!K29</f>
        <v>0</v>
      </c>
      <c r="AH55" s="123"/>
      <c r="AI55" s="123"/>
      <c r="AJ55" s="123"/>
      <c r="AK55" s="123"/>
      <c r="AL55" s="123"/>
      <c r="AM55" s="123"/>
      <c r="AN55" s="124">
        <f>SUM(AG55,AV55)</f>
        <v>0</v>
      </c>
      <c r="AO55" s="123"/>
      <c r="AP55" s="123"/>
      <c r="AQ55" s="125" t="s">
        <v>82</v>
      </c>
      <c r="AR55" s="126"/>
      <c r="AS55" s="127">
        <f>'2018010-03 - SO 03 Konstr...'!K27</f>
        <v>0</v>
      </c>
      <c r="AT55" s="128">
        <f>'2018010-03 - SO 03 Konstr...'!K28</f>
        <v>0</v>
      </c>
      <c r="AU55" s="128">
        <v>0</v>
      </c>
      <c r="AV55" s="128">
        <f>ROUND(SUM(AX55:AY55),2)</f>
        <v>0</v>
      </c>
      <c r="AW55" s="129">
        <f>'2018010-03 - SO 03 Konstr...'!T83</f>
        <v>0</v>
      </c>
      <c r="AX55" s="128">
        <f>'2018010-03 - SO 03 Konstr...'!K32</f>
        <v>0</v>
      </c>
      <c r="AY55" s="128">
        <f>'2018010-03 - SO 03 Konstr...'!K33</f>
        <v>0</v>
      </c>
      <c r="AZ55" s="128">
        <f>'2018010-03 - SO 03 Konstr...'!K34</f>
        <v>0</v>
      </c>
      <c r="BA55" s="128">
        <f>'2018010-03 - SO 03 Konstr...'!K35</f>
        <v>0</v>
      </c>
      <c r="BB55" s="128">
        <f>'2018010-03 - SO 03 Konstr...'!F32</f>
        <v>0</v>
      </c>
      <c r="BC55" s="128">
        <f>'2018010-03 - SO 03 Konstr...'!F33</f>
        <v>0</v>
      </c>
      <c r="BD55" s="128">
        <f>'2018010-03 - SO 03 Konstr...'!F34</f>
        <v>0</v>
      </c>
      <c r="BE55" s="128">
        <f>'2018010-03 - SO 03 Konstr...'!F35</f>
        <v>0</v>
      </c>
      <c r="BF55" s="130">
        <f>'2018010-03 - SO 03 Konstr...'!F36</f>
        <v>0</v>
      </c>
      <c r="BT55" s="131" t="s">
        <v>83</v>
      </c>
      <c r="BV55" s="131" t="s">
        <v>77</v>
      </c>
      <c r="BW55" s="131" t="s">
        <v>94</v>
      </c>
      <c r="BX55" s="131" t="s">
        <v>8</v>
      </c>
      <c r="CL55" s="131" t="s">
        <v>22</v>
      </c>
      <c r="CM55" s="131" t="s">
        <v>85</v>
      </c>
    </row>
    <row r="56" spans="1:91" s="5" customFormat="1" ht="31.5" customHeight="1">
      <c r="A56" s="119" t="s">
        <v>79</v>
      </c>
      <c r="B56" s="120"/>
      <c r="C56" s="121"/>
      <c r="D56" s="122" t="s">
        <v>95</v>
      </c>
      <c r="E56" s="122"/>
      <c r="F56" s="122"/>
      <c r="G56" s="122"/>
      <c r="H56" s="122"/>
      <c r="I56" s="123"/>
      <c r="J56" s="122" t="s">
        <v>96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'2018010-04 - SO 04 Mobiliář'!K29</f>
        <v>0</v>
      </c>
      <c r="AH56" s="123"/>
      <c r="AI56" s="123"/>
      <c r="AJ56" s="123"/>
      <c r="AK56" s="123"/>
      <c r="AL56" s="123"/>
      <c r="AM56" s="123"/>
      <c r="AN56" s="124">
        <f>SUM(AG56,AV56)</f>
        <v>0</v>
      </c>
      <c r="AO56" s="123"/>
      <c r="AP56" s="123"/>
      <c r="AQ56" s="125" t="s">
        <v>82</v>
      </c>
      <c r="AR56" s="126"/>
      <c r="AS56" s="127">
        <f>'2018010-04 - SO 04 Mobiliář'!K27</f>
        <v>0</v>
      </c>
      <c r="AT56" s="128">
        <f>'2018010-04 - SO 04 Mobiliář'!K28</f>
        <v>0</v>
      </c>
      <c r="AU56" s="128">
        <v>0</v>
      </c>
      <c r="AV56" s="128">
        <f>ROUND(SUM(AX56:AY56),2)</f>
        <v>0</v>
      </c>
      <c r="AW56" s="129">
        <f>'2018010-04 - SO 04 Mobiliář'!T83</f>
        <v>0</v>
      </c>
      <c r="AX56" s="128">
        <f>'2018010-04 - SO 04 Mobiliář'!K32</f>
        <v>0</v>
      </c>
      <c r="AY56" s="128">
        <f>'2018010-04 - SO 04 Mobiliář'!K33</f>
        <v>0</v>
      </c>
      <c r="AZ56" s="128">
        <f>'2018010-04 - SO 04 Mobiliář'!K34</f>
        <v>0</v>
      </c>
      <c r="BA56" s="128">
        <f>'2018010-04 - SO 04 Mobiliář'!K35</f>
        <v>0</v>
      </c>
      <c r="BB56" s="128">
        <f>'2018010-04 - SO 04 Mobiliář'!F32</f>
        <v>0</v>
      </c>
      <c r="BC56" s="128">
        <f>'2018010-04 - SO 04 Mobiliář'!F33</f>
        <v>0</v>
      </c>
      <c r="BD56" s="128">
        <f>'2018010-04 - SO 04 Mobiliář'!F34</f>
        <v>0</v>
      </c>
      <c r="BE56" s="128">
        <f>'2018010-04 - SO 04 Mobiliář'!F35</f>
        <v>0</v>
      </c>
      <c r="BF56" s="130">
        <f>'2018010-04 - SO 04 Mobiliář'!F36</f>
        <v>0</v>
      </c>
      <c r="BT56" s="131" t="s">
        <v>83</v>
      </c>
      <c r="BV56" s="131" t="s">
        <v>77</v>
      </c>
      <c r="BW56" s="131" t="s">
        <v>97</v>
      </c>
      <c r="BX56" s="131" t="s">
        <v>8</v>
      </c>
      <c r="CL56" s="131" t="s">
        <v>22</v>
      </c>
      <c r="CM56" s="131" t="s">
        <v>85</v>
      </c>
    </row>
    <row r="57" spans="2:91" s="5" customFormat="1" ht="31.5" customHeight="1">
      <c r="B57" s="120"/>
      <c r="C57" s="121"/>
      <c r="D57" s="122" t="s">
        <v>98</v>
      </c>
      <c r="E57" s="122"/>
      <c r="F57" s="122"/>
      <c r="G57" s="122"/>
      <c r="H57" s="122"/>
      <c r="I57" s="123"/>
      <c r="J57" s="122" t="s">
        <v>99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32">
        <f>ROUND(SUM(AG58:AG60),2)</f>
        <v>0</v>
      </c>
      <c r="AH57" s="123"/>
      <c r="AI57" s="123"/>
      <c r="AJ57" s="123"/>
      <c r="AK57" s="123"/>
      <c r="AL57" s="123"/>
      <c r="AM57" s="123"/>
      <c r="AN57" s="124">
        <f>SUM(AG57,AV57)</f>
        <v>0</v>
      </c>
      <c r="AO57" s="123"/>
      <c r="AP57" s="123"/>
      <c r="AQ57" s="125" t="s">
        <v>82</v>
      </c>
      <c r="AR57" s="126"/>
      <c r="AS57" s="133">
        <f>ROUND(SUM(AS58:AS60),2)</f>
        <v>0</v>
      </c>
      <c r="AT57" s="134">
        <f>ROUND(SUM(AT58:AT60),2)</f>
        <v>0</v>
      </c>
      <c r="AU57" s="128">
        <f>ROUND(SUM(AU58:AU60),2)</f>
        <v>0</v>
      </c>
      <c r="AV57" s="128">
        <f>ROUND(SUM(AX57:AY57),2)</f>
        <v>0</v>
      </c>
      <c r="AW57" s="129">
        <f>ROUND(SUM(AW58:AW60),5)</f>
        <v>0</v>
      </c>
      <c r="AX57" s="128">
        <f>ROUND(BB57*L26,2)</f>
        <v>0</v>
      </c>
      <c r="AY57" s="128">
        <f>ROUND(BC57*L27,2)</f>
        <v>0</v>
      </c>
      <c r="AZ57" s="128">
        <f>ROUND(BD57*L26,2)</f>
        <v>0</v>
      </c>
      <c r="BA57" s="128">
        <f>ROUND(BE57*L27,2)</f>
        <v>0</v>
      </c>
      <c r="BB57" s="128">
        <f>ROUND(SUM(BB58:BB60),2)</f>
        <v>0</v>
      </c>
      <c r="BC57" s="128">
        <f>ROUND(SUM(BC58:BC60),2)</f>
        <v>0</v>
      </c>
      <c r="BD57" s="128">
        <f>ROUND(SUM(BD58:BD60),2)</f>
        <v>0</v>
      </c>
      <c r="BE57" s="128">
        <f>ROUND(SUM(BE58:BE60),2)</f>
        <v>0</v>
      </c>
      <c r="BF57" s="130">
        <f>ROUND(SUM(BF58:BF60),2)</f>
        <v>0</v>
      </c>
      <c r="BS57" s="131" t="s">
        <v>74</v>
      </c>
      <c r="BT57" s="131" t="s">
        <v>83</v>
      </c>
      <c r="BU57" s="131" t="s">
        <v>76</v>
      </c>
      <c r="BV57" s="131" t="s">
        <v>77</v>
      </c>
      <c r="BW57" s="131" t="s">
        <v>100</v>
      </c>
      <c r="BX57" s="131" t="s">
        <v>8</v>
      </c>
      <c r="CL57" s="131" t="s">
        <v>22</v>
      </c>
      <c r="CM57" s="131" t="s">
        <v>75</v>
      </c>
    </row>
    <row r="58" spans="1:90" s="6" customFormat="1" ht="28.5" customHeight="1">
      <c r="A58" s="119" t="s">
        <v>79</v>
      </c>
      <c r="B58" s="135"/>
      <c r="C58" s="136"/>
      <c r="D58" s="136"/>
      <c r="E58" s="137" t="s">
        <v>101</v>
      </c>
      <c r="F58" s="137"/>
      <c r="G58" s="137"/>
      <c r="H58" s="137"/>
      <c r="I58" s="137"/>
      <c r="J58" s="136"/>
      <c r="K58" s="137" t="s">
        <v>102</v>
      </c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8">
        <f>'SO 05.01 - Revitalizace a...'!K31</f>
        <v>0</v>
      </c>
      <c r="AH58" s="136"/>
      <c r="AI58" s="136"/>
      <c r="AJ58" s="136"/>
      <c r="AK58" s="136"/>
      <c r="AL58" s="136"/>
      <c r="AM58" s="136"/>
      <c r="AN58" s="138">
        <f>SUM(AG58,AV58)</f>
        <v>0</v>
      </c>
      <c r="AO58" s="136"/>
      <c r="AP58" s="136"/>
      <c r="AQ58" s="139" t="s">
        <v>103</v>
      </c>
      <c r="AR58" s="140"/>
      <c r="AS58" s="141">
        <f>'SO 05.01 - Revitalizace a...'!K29</f>
        <v>0</v>
      </c>
      <c r="AT58" s="142">
        <f>'SO 05.01 - Revitalizace a...'!K30</f>
        <v>0</v>
      </c>
      <c r="AU58" s="142">
        <v>0</v>
      </c>
      <c r="AV58" s="142">
        <f>ROUND(SUM(AX58:AY58),2)</f>
        <v>0</v>
      </c>
      <c r="AW58" s="143">
        <f>'SO 05.01 - Revitalizace a...'!T86</f>
        <v>0</v>
      </c>
      <c r="AX58" s="142">
        <f>'SO 05.01 - Revitalizace a...'!K34</f>
        <v>0</v>
      </c>
      <c r="AY58" s="142">
        <f>'SO 05.01 - Revitalizace a...'!K35</f>
        <v>0</v>
      </c>
      <c r="AZ58" s="142">
        <f>'SO 05.01 - Revitalizace a...'!K36</f>
        <v>0</v>
      </c>
      <c r="BA58" s="142">
        <f>'SO 05.01 - Revitalizace a...'!K37</f>
        <v>0</v>
      </c>
      <c r="BB58" s="142">
        <f>'SO 05.01 - Revitalizace a...'!F34</f>
        <v>0</v>
      </c>
      <c r="BC58" s="142">
        <f>'SO 05.01 - Revitalizace a...'!F35</f>
        <v>0</v>
      </c>
      <c r="BD58" s="142">
        <f>'SO 05.01 - Revitalizace a...'!F36</f>
        <v>0</v>
      </c>
      <c r="BE58" s="142">
        <f>'SO 05.01 - Revitalizace a...'!F37</f>
        <v>0</v>
      </c>
      <c r="BF58" s="144">
        <f>'SO 05.01 - Revitalizace a...'!F38</f>
        <v>0</v>
      </c>
      <c r="BT58" s="145" t="s">
        <v>85</v>
      </c>
      <c r="BV58" s="145" t="s">
        <v>77</v>
      </c>
      <c r="BW58" s="145" t="s">
        <v>104</v>
      </c>
      <c r="BX58" s="145" t="s">
        <v>100</v>
      </c>
      <c r="CL58" s="145" t="s">
        <v>22</v>
      </c>
    </row>
    <row r="59" spans="1:90" s="6" customFormat="1" ht="28.5" customHeight="1">
      <c r="A59" s="119" t="s">
        <v>79</v>
      </c>
      <c r="B59" s="135"/>
      <c r="C59" s="136"/>
      <c r="D59" s="136"/>
      <c r="E59" s="137" t="s">
        <v>105</v>
      </c>
      <c r="F59" s="137"/>
      <c r="G59" s="137"/>
      <c r="H59" s="137"/>
      <c r="I59" s="137"/>
      <c r="J59" s="136"/>
      <c r="K59" s="137" t="s">
        <v>106</v>
      </c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8">
        <f>'SO 05.02 - Založení trval...'!K31</f>
        <v>0</v>
      </c>
      <c r="AH59" s="136"/>
      <c r="AI59" s="136"/>
      <c r="AJ59" s="136"/>
      <c r="AK59" s="136"/>
      <c r="AL59" s="136"/>
      <c r="AM59" s="136"/>
      <c r="AN59" s="138">
        <f>SUM(AG59,AV59)</f>
        <v>0</v>
      </c>
      <c r="AO59" s="136"/>
      <c r="AP59" s="136"/>
      <c r="AQ59" s="139" t="s">
        <v>103</v>
      </c>
      <c r="AR59" s="140"/>
      <c r="AS59" s="141">
        <f>'SO 05.02 - Založení trval...'!K29</f>
        <v>0</v>
      </c>
      <c r="AT59" s="142">
        <f>'SO 05.02 - Založení trval...'!K30</f>
        <v>0</v>
      </c>
      <c r="AU59" s="142">
        <v>0</v>
      </c>
      <c r="AV59" s="142">
        <f>ROUND(SUM(AX59:AY59),2)</f>
        <v>0</v>
      </c>
      <c r="AW59" s="143">
        <f>'SO 05.02 - Založení trval...'!T87</f>
        <v>0</v>
      </c>
      <c r="AX59" s="142">
        <f>'SO 05.02 - Založení trval...'!K34</f>
        <v>0</v>
      </c>
      <c r="AY59" s="142">
        <f>'SO 05.02 - Založení trval...'!K35</f>
        <v>0</v>
      </c>
      <c r="AZ59" s="142">
        <f>'SO 05.02 - Založení trval...'!K36</f>
        <v>0</v>
      </c>
      <c r="BA59" s="142">
        <f>'SO 05.02 - Založení trval...'!K37</f>
        <v>0</v>
      </c>
      <c r="BB59" s="142">
        <f>'SO 05.02 - Založení trval...'!F34</f>
        <v>0</v>
      </c>
      <c r="BC59" s="142">
        <f>'SO 05.02 - Založení trval...'!F35</f>
        <v>0</v>
      </c>
      <c r="BD59" s="142">
        <f>'SO 05.02 - Založení trval...'!F36</f>
        <v>0</v>
      </c>
      <c r="BE59" s="142">
        <f>'SO 05.02 - Založení trval...'!F37</f>
        <v>0</v>
      </c>
      <c r="BF59" s="144">
        <f>'SO 05.02 - Založení trval...'!F38</f>
        <v>0</v>
      </c>
      <c r="BT59" s="145" t="s">
        <v>85</v>
      </c>
      <c r="BV59" s="145" t="s">
        <v>77</v>
      </c>
      <c r="BW59" s="145" t="s">
        <v>107</v>
      </c>
      <c r="BX59" s="145" t="s">
        <v>100</v>
      </c>
      <c r="CL59" s="145" t="s">
        <v>22</v>
      </c>
    </row>
    <row r="60" spans="1:90" s="6" customFormat="1" ht="28.5" customHeight="1">
      <c r="A60" s="119" t="s">
        <v>79</v>
      </c>
      <c r="B60" s="135"/>
      <c r="C60" s="136"/>
      <c r="D60" s="136"/>
      <c r="E60" s="137" t="s">
        <v>108</v>
      </c>
      <c r="F60" s="137"/>
      <c r="G60" s="137"/>
      <c r="H60" s="137"/>
      <c r="I60" s="137"/>
      <c r="J60" s="136"/>
      <c r="K60" s="137" t="s">
        <v>109</v>
      </c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8">
        <f>'SO 05.03 - Výsadba stromů...'!K31</f>
        <v>0</v>
      </c>
      <c r="AH60" s="136"/>
      <c r="AI60" s="136"/>
      <c r="AJ60" s="136"/>
      <c r="AK60" s="136"/>
      <c r="AL60" s="136"/>
      <c r="AM60" s="136"/>
      <c r="AN60" s="138">
        <f>SUM(AG60,AV60)</f>
        <v>0</v>
      </c>
      <c r="AO60" s="136"/>
      <c r="AP60" s="136"/>
      <c r="AQ60" s="139" t="s">
        <v>103</v>
      </c>
      <c r="AR60" s="140"/>
      <c r="AS60" s="146">
        <f>'SO 05.03 - Výsadba stromů...'!K29</f>
        <v>0</v>
      </c>
      <c r="AT60" s="147">
        <f>'SO 05.03 - Výsadba stromů...'!K30</f>
        <v>0</v>
      </c>
      <c r="AU60" s="147">
        <v>0</v>
      </c>
      <c r="AV60" s="147">
        <f>ROUND(SUM(AX60:AY60),2)</f>
        <v>0</v>
      </c>
      <c r="AW60" s="148">
        <f>'SO 05.03 - Výsadba stromů...'!T87</f>
        <v>0</v>
      </c>
      <c r="AX60" s="147">
        <f>'SO 05.03 - Výsadba stromů...'!K34</f>
        <v>0</v>
      </c>
      <c r="AY60" s="147">
        <f>'SO 05.03 - Výsadba stromů...'!K35</f>
        <v>0</v>
      </c>
      <c r="AZ60" s="147">
        <f>'SO 05.03 - Výsadba stromů...'!K36</f>
        <v>0</v>
      </c>
      <c r="BA60" s="147">
        <f>'SO 05.03 - Výsadba stromů...'!K37</f>
        <v>0</v>
      </c>
      <c r="BB60" s="147">
        <f>'SO 05.03 - Výsadba stromů...'!F34</f>
        <v>0</v>
      </c>
      <c r="BC60" s="147">
        <f>'SO 05.03 - Výsadba stromů...'!F35</f>
        <v>0</v>
      </c>
      <c r="BD60" s="147">
        <f>'SO 05.03 - Výsadba stromů...'!F36</f>
        <v>0</v>
      </c>
      <c r="BE60" s="147">
        <f>'SO 05.03 - Výsadba stromů...'!F37</f>
        <v>0</v>
      </c>
      <c r="BF60" s="149">
        <f>'SO 05.03 - Výsadba stromů...'!F38</f>
        <v>0</v>
      </c>
      <c r="BT60" s="145" t="s">
        <v>85</v>
      </c>
      <c r="BV60" s="145" t="s">
        <v>77</v>
      </c>
      <c r="BW60" s="145" t="s">
        <v>110</v>
      </c>
      <c r="BX60" s="145" t="s">
        <v>100</v>
      </c>
      <c r="CL60" s="145" t="s">
        <v>22</v>
      </c>
    </row>
    <row r="61" spans="2:44" s="1" customFormat="1" ht="30" customHeight="1">
      <c r="B61" s="45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1"/>
    </row>
    <row r="62" spans="2:44" s="1" customFormat="1" ht="6.9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71"/>
    </row>
  </sheetData>
  <sheetProtection password="CC35" sheet="1" objects="1" scenarios="1" formatColumns="0" formatRows="0"/>
  <mergeCells count="73">
    <mergeCell ref="BG5:BG32"/>
    <mergeCell ref="W30:AE30"/>
    <mergeCell ref="X32:AB32"/>
    <mergeCell ref="AK32:AO32"/>
    <mergeCell ref="AR2:BG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60:AP60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E58:I58"/>
    <mergeCell ref="C49:G49"/>
    <mergeCell ref="D52:H52"/>
    <mergeCell ref="D53:H53"/>
    <mergeCell ref="D54:H54"/>
    <mergeCell ref="D55:H55"/>
    <mergeCell ref="D56:H56"/>
    <mergeCell ref="D57:H57"/>
    <mergeCell ref="E59:I59"/>
    <mergeCell ref="E60:I60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K58:AF58"/>
    <mergeCell ref="K59:AF59"/>
    <mergeCell ref="K60:AF60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2018010-00 - Přípravné práce'!C2" display="/"/>
    <hyperlink ref="A53" location="'2018010-01 - SO 01 Obnova...'!C2" display="/"/>
    <hyperlink ref="A54" location="'2018010-02 - SO 02 Kamenn...'!C2" display="/"/>
    <hyperlink ref="A55" location="'2018010-03 - SO 03 Konstr...'!C2" display="/"/>
    <hyperlink ref="A56" location="'2018010-04 - SO 04 Mobiliář'!C2" display="/"/>
    <hyperlink ref="A58" location="'SO 05.01 - Revitalizace a...'!C2" display="/"/>
    <hyperlink ref="A59" location="'SO 05.02 - Založení trval...'!C2" display="/"/>
    <hyperlink ref="A60" location="'SO 05.03 - Výsadba stromů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3" customWidth="1"/>
    <col min="2" max="2" width="1.66796875" style="303" customWidth="1"/>
    <col min="3" max="4" width="5" style="303" customWidth="1"/>
    <col min="5" max="5" width="11.66015625" style="303" customWidth="1"/>
    <col min="6" max="6" width="9.16015625" style="303" customWidth="1"/>
    <col min="7" max="7" width="5" style="303" customWidth="1"/>
    <col min="8" max="8" width="77.83203125" style="303" customWidth="1"/>
    <col min="9" max="10" width="20" style="303" customWidth="1"/>
    <col min="11" max="11" width="1.66796875" style="303" customWidth="1"/>
  </cols>
  <sheetData>
    <row r="1" ht="37.5" customHeight="1"/>
    <row r="2" spans="2:1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4" customFormat="1" ht="45" customHeight="1">
      <c r="B3" s="307"/>
      <c r="C3" s="308" t="s">
        <v>909</v>
      </c>
      <c r="D3" s="308"/>
      <c r="E3" s="308"/>
      <c r="F3" s="308"/>
      <c r="G3" s="308"/>
      <c r="H3" s="308"/>
      <c r="I3" s="308"/>
      <c r="J3" s="308"/>
      <c r="K3" s="309"/>
    </row>
    <row r="4" spans="2:11" ht="25.5" customHeight="1">
      <c r="B4" s="310"/>
      <c r="C4" s="311" t="s">
        <v>910</v>
      </c>
      <c r="D4" s="311"/>
      <c r="E4" s="311"/>
      <c r="F4" s="311"/>
      <c r="G4" s="311"/>
      <c r="H4" s="311"/>
      <c r="I4" s="311"/>
      <c r="J4" s="311"/>
      <c r="K4" s="312"/>
    </row>
    <row r="5" spans="2:1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ht="15" customHeight="1">
      <c r="B6" s="310"/>
      <c r="C6" s="314" t="s">
        <v>911</v>
      </c>
      <c r="D6" s="314"/>
      <c r="E6" s="314"/>
      <c r="F6" s="314"/>
      <c r="G6" s="314"/>
      <c r="H6" s="314"/>
      <c r="I6" s="314"/>
      <c r="J6" s="314"/>
      <c r="K6" s="312"/>
    </row>
    <row r="7" spans="2:11" ht="15" customHeight="1">
      <c r="B7" s="315"/>
      <c r="C7" s="314" t="s">
        <v>912</v>
      </c>
      <c r="D7" s="314"/>
      <c r="E7" s="314"/>
      <c r="F7" s="314"/>
      <c r="G7" s="314"/>
      <c r="H7" s="314"/>
      <c r="I7" s="314"/>
      <c r="J7" s="314"/>
      <c r="K7" s="312"/>
    </row>
    <row r="8" spans="2:1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ht="15" customHeight="1">
      <c r="B9" s="315"/>
      <c r="C9" s="314" t="s">
        <v>913</v>
      </c>
      <c r="D9" s="314"/>
      <c r="E9" s="314"/>
      <c r="F9" s="314"/>
      <c r="G9" s="314"/>
      <c r="H9" s="314"/>
      <c r="I9" s="314"/>
      <c r="J9" s="314"/>
      <c r="K9" s="312"/>
    </row>
    <row r="10" spans="2:11" ht="15" customHeight="1">
      <c r="B10" s="315"/>
      <c r="C10" s="314"/>
      <c r="D10" s="314" t="s">
        <v>914</v>
      </c>
      <c r="E10" s="314"/>
      <c r="F10" s="314"/>
      <c r="G10" s="314"/>
      <c r="H10" s="314"/>
      <c r="I10" s="314"/>
      <c r="J10" s="314"/>
      <c r="K10" s="312"/>
    </row>
    <row r="11" spans="2:11" ht="15" customHeight="1">
      <c r="B11" s="315"/>
      <c r="C11" s="316"/>
      <c r="D11" s="314" t="s">
        <v>915</v>
      </c>
      <c r="E11" s="314"/>
      <c r="F11" s="314"/>
      <c r="G11" s="314"/>
      <c r="H11" s="314"/>
      <c r="I11" s="314"/>
      <c r="J11" s="314"/>
      <c r="K11" s="312"/>
    </row>
    <row r="12" spans="2:11" ht="12.75" customHeight="1">
      <c r="B12" s="315"/>
      <c r="C12" s="316"/>
      <c r="D12" s="316"/>
      <c r="E12" s="316"/>
      <c r="F12" s="316"/>
      <c r="G12" s="316"/>
      <c r="H12" s="316"/>
      <c r="I12" s="316"/>
      <c r="J12" s="316"/>
      <c r="K12" s="312"/>
    </row>
    <row r="13" spans="2:11" ht="15" customHeight="1">
      <c r="B13" s="315"/>
      <c r="C13" s="316"/>
      <c r="D13" s="314" t="s">
        <v>916</v>
      </c>
      <c r="E13" s="314"/>
      <c r="F13" s="314"/>
      <c r="G13" s="314"/>
      <c r="H13" s="314"/>
      <c r="I13" s="314"/>
      <c r="J13" s="314"/>
      <c r="K13" s="312"/>
    </row>
    <row r="14" spans="2:11" ht="15" customHeight="1">
      <c r="B14" s="315"/>
      <c r="C14" s="316"/>
      <c r="D14" s="314" t="s">
        <v>917</v>
      </c>
      <c r="E14" s="314"/>
      <c r="F14" s="314"/>
      <c r="G14" s="314"/>
      <c r="H14" s="314"/>
      <c r="I14" s="314"/>
      <c r="J14" s="314"/>
      <c r="K14" s="312"/>
    </row>
    <row r="15" spans="2:11" ht="15" customHeight="1">
      <c r="B15" s="315"/>
      <c r="C15" s="316"/>
      <c r="D15" s="314" t="s">
        <v>918</v>
      </c>
      <c r="E15" s="314"/>
      <c r="F15" s="314"/>
      <c r="G15" s="314"/>
      <c r="H15" s="314"/>
      <c r="I15" s="314"/>
      <c r="J15" s="314"/>
      <c r="K15" s="312"/>
    </row>
    <row r="16" spans="2:11" ht="15" customHeight="1">
      <c r="B16" s="315"/>
      <c r="C16" s="316"/>
      <c r="D16" s="316"/>
      <c r="E16" s="317" t="s">
        <v>82</v>
      </c>
      <c r="F16" s="314" t="s">
        <v>919</v>
      </c>
      <c r="G16" s="314"/>
      <c r="H16" s="314"/>
      <c r="I16" s="314"/>
      <c r="J16" s="314"/>
      <c r="K16" s="312"/>
    </row>
    <row r="17" spans="2:11" ht="15" customHeight="1">
      <c r="B17" s="315"/>
      <c r="C17" s="316"/>
      <c r="D17" s="316"/>
      <c r="E17" s="317" t="s">
        <v>920</v>
      </c>
      <c r="F17" s="314" t="s">
        <v>921</v>
      </c>
      <c r="G17" s="314"/>
      <c r="H17" s="314"/>
      <c r="I17" s="314"/>
      <c r="J17" s="314"/>
      <c r="K17" s="312"/>
    </row>
    <row r="18" spans="2:11" ht="15" customHeight="1">
      <c r="B18" s="315"/>
      <c r="C18" s="316"/>
      <c r="D18" s="316"/>
      <c r="E18" s="317" t="s">
        <v>922</v>
      </c>
      <c r="F18" s="314" t="s">
        <v>923</v>
      </c>
      <c r="G18" s="314"/>
      <c r="H18" s="314"/>
      <c r="I18" s="314"/>
      <c r="J18" s="314"/>
      <c r="K18" s="312"/>
    </row>
    <row r="19" spans="2:11" ht="15" customHeight="1">
      <c r="B19" s="315"/>
      <c r="C19" s="316"/>
      <c r="D19" s="316"/>
      <c r="E19" s="317" t="s">
        <v>924</v>
      </c>
      <c r="F19" s="314" t="s">
        <v>925</v>
      </c>
      <c r="G19" s="314"/>
      <c r="H19" s="314"/>
      <c r="I19" s="314"/>
      <c r="J19" s="314"/>
      <c r="K19" s="312"/>
    </row>
    <row r="20" spans="2:11" ht="15" customHeight="1">
      <c r="B20" s="315"/>
      <c r="C20" s="316"/>
      <c r="D20" s="316"/>
      <c r="E20" s="317" t="s">
        <v>926</v>
      </c>
      <c r="F20" s="314" t="s">
        <v>927</v>
      </c>
      <c r="G20" s="314"/>
      <c r="H20" s="314"/>
      <c r="I20" s="314"/>
      <c r="J20" s="314"/>
      <c r="K20" s="312"/>
    </row>
    <row r="21" spans="2:11" ht="15" customHeight="1">
      <c r="B21" s="315"/>
      <c r="C21" s="316"/>
      <c r="D21" s="316"/>
      <c r="E21" s="317" t="s">
        <v>103</v>
      </c>
      <c r="F21" s="314" t="s">
        <v>928</v>
      </c>
      <c r="G21" s="314"/>
      <c r="H21" s="314"/>
      <c r="I21" s="314"/>
      <c r="J21" s="314"/>
      <c r="K21" s="312"/>
    </row>
    <row r="22" spans="2:11" ht="12.75" customHeight="1">
      <c r="B22" s="315"/>
      <c r="C22" s="316"/>
      <c r="D22" s="316"/>
      <c r="E22" s="316"/>
      <c r="F22" s="316"/>
      <c r="G22" s="316"/>
      <c r="H22" s="316"/>
      <c r="I22" s="316"/>
      <c r="J22" s="316"/>
      <c r="K22" s="312"/>
    </row>
    <row r="23" spans="2:11" ht="15" customHeight="1">
      <c r="B23" s="315"/>
      <c r="C23" s="314" t="s">
        <v>929</v>
      </c>
      <c r="D23" s="314"/>
      <c r="E23" s="314"/>
      <c r="F23" s="314"/>
      <c r="G23" s="314"/>
      <c r="H23" s="314"/>
      <c r="I23" s="314"/>
      <c r="J23" s="314"/>
      <c r="K23" s="312"/>
    </row>
    <row r="24" spans="2:11" ht="15" customHeight="1">
      <c r="B24" s="315"/>
      <c r="C24" s="314" t="s">
        <v>930</v>
      </c>
      <c r="D24" s="314"/>
      <c r="E24" s="314"/>
      <c r="F24" s="314"/>
      <c r="G24" s="314"/>
      <c r="H24" s="314"/>
      <c r="I24" s="314"/>
      <c r="J24" s="314"/>
      <c r="K24" s="312"/>
    </row>
    <row r="25" spans="2:11" ht="15" customHeight="1">
      <c r="B25" s="315"/>
      <c r="C25" s="314"/>
      <c r="D25" s="314" t="s">
        <v>931</v>
      </c>
      <c r="E25" s="314"/>
      <c r="F25" s="314"/>
      <c r="G25" s="314"/>
      <c r="H25" s="314"/>
      <c r="I25" s="314"/>
      <c r="J25" s="314"/>
      <c r="K25" s="312"/>
    </row>
    <row r="26" spans="2:11" ht="15" customHeight="1">
      <c r="B26" s="315"/>
      <c r="C26" s="316"/>
      <c r="D26" s="314" t="s">
        <v>932</v>
      </c>
      <c r="E26" s="314"/>
      <c r="F26" s="314"/>
      <c r="G26" s="314"/>
      <c r="H26" s="314"/>
      <c r="I26" s="314"/>
      <c r="J26" s="314"/>
      <c r="K26" s="312"/>
    </row>
    <row r="27" spans="2:11" ht="12.75" customHeight="1">
      <c r="B27" s="315"/>
      <c r="C27" s="316"/>
      <c r="D27" s="316"/>
      <c r="E27" s="316"/>
      <c r="F27" s="316"/>
      <c r="G27" s="316"/>
      <c r="H27" s="316"/>
      <c r="I27" s="316"/>
      <c r="J27" s="316"/>
      <c r="K27" s="312"/>
    </row>
    <row r="28" spans="2:11" ht="15" customHeight="1">
      <c r="B28" s="315"/>
      <c r="C28" s="316"/>
      <c r="D28" s="314" t="s">
        <v>933</v>
      </c>
      <c r="E28" s="314"/>
      <c r="F28" s="314"/>
      <c r="G28" s="314"/>
      <c r="H28" s="314"/>
      <c r="I28" s="314"/>
      <c r="J28" s="314"/>
      <c r="K28" s="312"/>
    </row>
    <row r="29" spans="2:11" ht="15" customHeight="1">
      <c r="B29" s="315"/>
      <c r="C29" s="316"/>
      <c r="D29" s="314" t="s">
        <v>934</v>
      </c>
      <c r="E29" s="314"/>
      <c r="F29" s="314"/>
      <c r="G29" s="314"/>
      <c r="H29" s="314"/>
      <c r="I29" s="314"/>
      <c r="J29" s="314"/>
      <c r="K29" s="312"/>
    </row>
    <row r="30" spans="2:11" ht="12.75" customHeight="1">
      <c r="B30" s="315"/>
      <c r="C30" s="316"/>
      <c r="D30" s="316"/>
      <c r="E30" s="316"/>
      <c r="F30" s="316"/>
      <c r="G30" s="316"/>
      <c r="H30" s="316"/>
      <c r="I30" s="316"/>
      <c r="J30" s="316"/>
      <c r="K30" s="312"/>
    </row>
    <row r="31" spans="2:11" ht="15" customHeight="1">
      <c r="B31" s="315"/>
      <c r="C31" s="316"/>
      <c r="D31" s="314" t="s">
        <v>935</v>
      </c>
      <c r="E31" s="314"/>
      <c r="F31" s="314"/>
      <c r="G31" s="314"/>
      <c r="H31" s="314"/>
      <c r="I31" s="314"/>
      <c r="J31" s="314"/>
      <c r="K31" s="312"/>
    </row>
    <row r="32" spans="2:11" ht="15" customHeight="1">
      <c r="B32" s="315"/>
      <c r="C32" s="316"/>
      <c r="D32" s="314" t="s">
        <v>936</v>
      </c>
      <c r="E32" s="314"/>
      <c r="F32" s="314"/>
      <c r="G32" s="314"/>
      <c r="H32" s="314"/>
      <c r="I32" s="314"/>
      <c r="J32" s="314"/>
      <c r="K32" s="312"/>
    </row>
    <row r="33" spans="2:11" ht="15" customHeight="1">
      <c r="B33" s="315"/>
      <c r="C33" s="316"/>
      <c r="D33" s="314" t="s">
        <v>937</v>
      </c>
      <c r="E33" s="314"/>
      <c r="F33" s="314"/>
      <c r="G33" s="314"/>
      <c r="H33" s="314"/>
      <c r="I33" s="314"/>
      <c r="J33" s="314"/>
      <c r="K33" s="312"/>
    </row>
    <row r="34" spans="2:11" ht="15" customHeight="1">
      <c r="B34" s="315"/>
      <c r="C34" s="316"/>
      <c r="D34" s="314"/>
      <c r="E34" s="318" t="s">
        <v>134</v>
      </c>
      <c r="F34" s="314"/>
      <c r="G34" s="314" t="s">
        <v>938</v>
      </c>
      <c r="H34" s="314"/>
      <c r="I34" s="314"/>
      <c r="J34" s="314"/>
      <c r="K34" s="312"/>
    </row>
    <row r="35" spans="2:11" ht="30.75" customHeight="1">
      <c r="B35" s="315"/>
      <c r="C35" s="316"/>
      <c r="D35" s="314"/>
      <c r="E35" s="318" t="s">
        <v>939</v>
      </c>
      <c r="F35" s="314"/>
      <c r="G35" s="314" t="s">
        <v>940</v>
      </c>
      <c r="H35" s="314"/>
      <c r="I35" s="314"/>
      <c r="J35" s="314"/>
      <c r="K35" s="312"/>
    </row>
    <row r="36" spans="2:11" ht="15" customHeight="1">
      <c r="B36" s="315"/>
      <c r="C36" s="316"/>
      <c r="D36" s="314"/>
      <c r="E36" s="318" t="s">
        <v>54</v>
      </c>
      <c r="F36" s="314"/>
      <c r="G36" s="314" t="s">
        <v>941</v>
      </c>
      <c r="H36" s="314"/>
      <c r="I36" s="314"/>
      <c r="J36" s="314"/>
      <c r="K36" s="312"/>
    </row>
    <row r="37" spans="2:11" ht="15" customHeight="1">
      <c r="B37" s="315"/>
      <c r="C37" s="316"/>
      <c r="D37" s="314"/>
      <c r="E37" s="318" t="s">
        <v>135</v>
      </c>
      <c r="F37" s="314"/>
      <c r="G37" s="314" t="s">
        <v>942</v>
      </c>
      <c r="H37" s="314"/>
      <c r="I37" s="314"/>
      <c r="J37" s="314"/>
      <c r="K37" s="312"/>
    </row>
    <row r="38" spans="2:11" ht="15" customHeight="1">
      <c r="B38" s="315"/>
      <c r="C38" s="316"/>
      <c r="D38" s="314"/>
      <c r="E38" s="318" t="s">
        <v>136</v>
      </c>
      <c r="F38" s="314"/>
      <c r="G38" s="314" t="s">
        <v>943</v>
      </c>
      <c r="H38" s="314"/>
      <c r="I38" s="314"/>
      <c r="J38" s="314"/>
      <c r="K38" s="312"/>
    </row>
    <row r="39" spans="2:11" ht="15" customHeight="1">
      <c r="B39" s="315"/>
      <c r="C39" s="316"/>
      <c r="D39" s="314"/>
      <c r="E39" s="318" t="s">
        <v>137</v>
      </c>
      <c r="F39" s="314"/>
      <c r="G39" s="314" t="s">
        <v>944</v>
      </c>
      <c r="H39" s="314"/>
      <c r="I39" s="314"/>
      <c r="J39" s="314"/>
      <c r="K39" s="312"/>
    </row>
    <row r="40" spans="2:11" ht="15" customHeight="1">
      <c r="B40" s="315"/>
      <c r="C40" s="316"/>
      <c r="D40" s="314"/>
      <c r="E40" s="318" t="s">
        <v>945</v>
      </c>
      <c r="F40" s="314"/>
      <c r="G40" s="314" t="s">
        <v>946</v>
      </c>
      <c r="H40" s="314"/>
      <c r="I40" s="314"/>
      <c r="J40" s="314"/>
      <c r="K40" s="312"/>
    </row>
    <row r="41" spans="2:11" ht="15" customHeight="1">
      <c r="B41" s="315"/>
      <c r="C41" s="316"/>
      <c r="D41" s="314"/>
      <c r="E41" s="318"/>
      <c r="F41" s="314"/>
      <c r="G41" s="314" t="s">
        <v>947</v>
      </c>
      <c r="H41" s="314"/>
      <c r="I41" s="314"/>
      <c r="J41" s="314"/>
      <c r="K41" s="312"/>
    </row>
    <row r="42" spans="2:11" ht="15" customHeight="1">
      <c r="B42" s="315"/>
      <c r="C42" s="316"/>
      <c r="D42" s="314"/>
      <c r="E42" s="318" t="s">
        <v>948</v>
      </c>
      <c r="F42" s="314"/>
      <c r="G42" s="314" t="s">
        <v>949</v>
      </c>
      <c r="H42" s="314"/>
      <c r="I42" s="314"/>
      <c r="J42" s="314"/>
      <c r="K42" s="312"/>
    </row>
    <row r="43" spans="2:11" ht="15" customHeight="1">
      <c r="B43" s="315"/>
      <c r="C43" s="316"/>
      <c r="D43" s="314"/>
      <c r="E43" s="318" t="s">
        <v>140</v>
      </c>
      <c r="F43" s="314"/>
      <c r="G43" s="314" t="s">
        <v>950</v>
      </c>
      <c r="H43" s="314"/>
      <c r="I43" s="314"/>
      <c r="J43" s="314"/>
      <c r="K43" s="312"/>
    </row>
    <row r="44" spans="2:11" ht="12.75" customHeight="1">
      <c r="B44" s="315"/>
      <c r="C44" s="316"/>
      <c r="D44" s="314"/>
      <c r="E44" s="314"/>
      <c r="F44" s="314"/>
      <c r="G44" s="314"/>
      <c r="H44" s="314"/>
      <c r="I44" s="314"/>
      <c r="J44" s="314"/>
      <c r="K44" s="312"/>
    </row>
    <row r="45" spans="2:11" ht="15" customHeight="1">
      <c r="B45" s="315"/>
      <c r="C45" s="316"/>
      <c r="D45" s="314" t="s">
        <v>951</v>
      </c>
      <c r="E45" s="314"/>
      <c r="F45" s="314"/>
      <c r="G45" s="314"/>
      <c r="H45" s="314"/>
      <c r="I45" s="314"/>
      <c r="J45" s="314"/>
      <c r="K45" s="312"/>
    </row>
    <row r="46" spans="2:11" ht="15" customHeight="1">
      <c r="B46" s="315"/>
      <c r="C46" s="316"/>
      <c r="D46" s="316"/>
      <c r="E46" s="314" t="s">
        <v>952</v>
      </c>
      <c r="F46" s="314"/>
      <c r="G46" s="314"/>
      <c r="H46" s="314"/>
      <c r="I46" s="314"/>
      <c r="J46" s="314"/>
      <c r="K46" s="312"/>
    </row>
    <row r="47" spans="2:11" ht="15" customHeight="1">
      <c r="B47" s="315"/>
      <c r="C47" s="316"/>
      <c r="D47" s="316"/>
      <c r="E47" s="314" t="s">
        <v>953</v>
      </c>
      <c r="F47" s="314"/>
      <c r="G47" s="314"/>
      <c r="H47" s="314"/>
      <c r="I47" s="314"/>
      <c r="J47" s="314"/>
      <c r="K47" s="312"/>
    </row>
    <row r="48" spans="2:11" ht="15" customHeight="1">
      <c r="B48" s="315"/>
      <c r="C48" s="316"/>
      <c r="D48" s="316"/>
      <c r="E48" s="314" t="s">
        <v>954</v>
      </c>
      <c r="F48" s="314"/>
      <c r="G48" s="314"/>
      <c r="H48" s="314"/>
      <c r="I48" s="314"/>
      <c r="J48" s="314"/>
      <c r="K48" s="312"/>
    </row>
    <row r="49" spans="2:11" ht="15" customHeight="1">
      <c r="B49" s="315"/>
      <c r="C49" s="316"/>
      <c r="D49" s="314" t="s">
        <v>955</v>
      </c>
      <c r="E49" s="314"/>
      <c r="F49" s="314"/>
      <c r="G49" s="314"/>
      <c r="H49" s="314"/>
      <c r="I49" s="314"/>
      <c r="J49" s="314"/>
      <c r="K49" s="312"/>
    </row>
    <row r="50" spans="2:11" ht="25.5" customHeight="1">
      <c r="B50" s="310"/>
      <c r="C50" s="311" t="s">
        <v>956</v>
      </c>
      <c r="D50" s="311"/>
      <c r="E50" s="311"/>
      <c r="F50" s="311"/>
      <c r="G50" s="311"/>
      <c r="H50" s="311"/>
      <c r="I50" s="311"/>
      <c r="J50" s="311"/>
      <c r="K50" s="312"/>
    </row>
    <row r="51" spans="2:11" ht="5.25" customHeight="1">
      <c r="B51" s="310"/>
      <c r="C51" s="313"/>
      <c r="D51" s="313"/>
      <c r="E51" s="313"/>
      <c r="F51" s="313"/>
      <c r="G51" s="313"/>
      <c r="H51" s="313"/>
      <c r="I51" s="313"/>
      <c r="J51" s="313"/>
      <c r="K51" s="312"/>
    </row>
    <row r="52" spans="2:11" ht="15" customHeight="1">
      <c r="B52" s="310"/>
      <c r="C52" s="314" t="s">
        <v>957</v>
      </c>
      <c r="D52" s="314"/>
      <c r="E52" s="314"/>
      <c r="F52" s="314"/>
      <c r="G52" s="314"/>
      <c r="H52" s="314"/>
      <c r="I52" s="314"/>
      <c r="J52" s="314"/>
      <c r="K52" s="312"/>
    </row>
    <row r="53" spans="2:11" ht="15" customHeight="1">
      <c r="B53" s="310"/>
      <c r="C53" s="314" t="s">
        <v>958</v>
      </c>
      <c r="D53" s="314"/>
      <c r="E53" s="314"/>
      <c r="F53" s="314"/>
      <c r="G53" s="314"/>
      <c r="H53" s="314"/>
      <c r="I53" s="314"/>
      <c r="J53" s="314"/>
      <c r="K53" s="312"/>
    </row>
    <row r="54" spans="2:11" ht="12.75" customHeight="1">
      <c r="B54" s="310"/>
      <c r="C54" s="314"/>
      <c r="D54" s="314"/>
      <c r="E54" s="314"/>
      <c r="F54" s="314"/>
      <c r="G54" s="314"/>
      <c r="H54" s="314"/>
      <c r="I54" s="314"/>
      <c r="J54" s="314"/>
      <c r="K54" s="312"/>
    </row>
    <row r="55" spans="2:11" ht="15" customHeight="1">
      <c r="B55" s="310"/>
      <c r="C55" s="314" t="s">
        <v>959</v>
      </c>
      <c r="D55" s="314"/>
      <c r="E55" s="314"/>
      <c r="F55" s="314"/>
      <c r="G55" s="314"/>
      <c r="H55" s="314"/>
      <c r="I55" s="314"/>
      <c r="J55" s="314"/>
      <c r="K55" s="312"/>
    </row>
    <row r="56" spans="2:11" ht="15" customHeight="1">
      <c r="B56" s="310"/>
      <c r="C56" s="316"/>
      <c r="D56" s="314" t="s">
        <v>960</v>
      </c>
      <c r="E56" s="314"/>
      <c r="F56" s="314"/>
      <c r="G56" s="314"/>
      <c r="H56" s="314"/>
      <c r="I56" s="314"/>
      <c r="J56" s="314"/>
      <c r="K56" s="312"/>
    </row>
    <row r="57" spans="2:11" ht="15" customHeight="1">
      <c r="B57" s="310"/>
      <c r="C57" s="316"/>
      <c r="D57" s="314" t="s">
        <v>961</v>
      </c>
      <c r="E57" s="314"/>
      <c r="F57" s="314"/>
      <c r="G57" s="314"/>
      <c r="H57" s="314"/>
      <c r="I57" s="314"/>
      <c r="J57" s="314"/>
      <c r="K57" s="312"/>
    </row>
    <row r="58" spans="2:11" ht="15" customHeight="1">
      <c r="B58" s="310"/>
      <c r="C58" s="316"/>
      <c r="D58" s="314" t="s">
        <v>962</v>
      </c>
      <c r="E58" s="314"/>
      <c r="F58" s="314"/>
      <c r="G58" s="314"/>
      <c r="H58" s="314"/>
      <c r="I58" s="314"/>
      <c r="J58" s="314"/>
      <c r="K58" s="312"/>
    </row>
    <row r="59" spans="2:11" ht="15" customHeight="1">
      <c r="B59" s="310"/>
      <c r="C59" s="316"/>
      <c r="D59" s="314" t="s">
        <v>963</v>
      </c>
      <c r="E59" s="314"/>
      <c r="F59" s="314"/>
      <c r="G59" s="314"/>
      <c r="H59" s="314"/>
      <c r="I59" s="314"/>
      <c r="J59" s="314"/>
      <c r="K59" s="312"/>
    </row>
    <row r="60" spans="2:11" ht="15" customHeight="1">
      <c r="B60" s="310"/>
      <c r="C60" s="316"/>
      <c r="D60" s="319" t="s">
        <v>964</v>
      </c>
      <c r="E60" s="319"/>
      <c r="F60" s="319"/>
      <c r="G60" s="319"/>
      <c r="H60" s="319"/>
      <c r="I60" s="319"/>
      <c r="J60" s="319"/>
      <c r="K60" s="312"/>
    </row>
    <row r="61" spans="2:11" ht="15" customHeight="1">
      <c r="B61" s="310"/>
      <c r="C61" s="316"/>
      <c r="D61" s="314" t="s">
        <v>965</v>
      </c>
      <c r="E61" s="314"/>
      <c r="F61" s="314"/>
      <c r="G61" s="314"/>
      <c r="H61" s="314"/>
      <c r="I61" s="314"/>
      <c r="J61" s="314"/>
      <c r="K61" s="312"/>
    </row>
    <row r="62" spans="2:11" ht="12.75" customHeight="1">
      <c r="B62" s="310"/>
      <c r="C62" s="316"/>
      <c r="D62" s="316"/>
      <c r="E62" s="320"/>
      <c r="F62" s="316"/>
      <c r="G62" s="316"/>
      <c r="H62" s="316"/>
      <c r="I62" s="316"/>
      <c r="J62" s="316"/>
      <c r="K62" s="312"/>
    </row>
    <row r="63" spans="2:11" ht="15" customHeight="1">
      <c r="B63" s="310"/>
      <c r="C63" s="316"/>
      <c r="D63" s="314" t="s">
        <v>966</v>
      </c>
      <c r="E63" s="314"/>
      <c r="F63" s="314"/>
      <c r="G63" s="314"/>
      <c r="H63" s="314"/>
      <c r="I63" s="314"/>
      <c r="J63" s="314"/>
      <c r="K63" s="312"/>
    </row>
    <row r="64" spans="2:11" ht="15" customHeight="1">
      <c r="B64" s="310"/>
      <c r="C64" s="316"/>
      <c r="D64" s="319" t="s">
        <v>967</v>
      </c>
      <c r="E64" s="319"/>
      <c r="F64" s="319"/>
      <c r="G64" s="319"/>
      <c r="H64" s="319"/>
      <c r="I64" s="319"/>
      <c r="J64" s="319"/>
      <c r="K64" s="312"/>
    </row>
    <row r="65" spans="2:11" ht="15" customHeight="1">
      <c r="B65" s="310"/>
      <c r="C65" s="316"/>
      <c r="D65" s="314" t="s">
        <v>968</v>
      </c>
      <c r="E65" s="314"/>
      <c r="F65" s="314"/>
      <c r="G65" s="314"/>
      <c r="H65" s="314"/>
      <c r="I65" s="314"/>
      <c r="J65" s="314"/>
      <c r="K65" s="312"/>
    </row>
    <row r="66" spans="2:11" ht="15" customHeight="1">
      <c r="B66" s="310"/>
      <c r="C66" s="316"/>
      <c r="D66" s="314" t="s">
        <v>969</v>
      </c>
      <c r="E66" s="314"/>
      <c r="F66" s="314"/>
      <c r="G66" s="314"/>
      <c r="H66" s="314"/>
      <c r="I66" s="314"/>
      <c r="J66" s="314"/>
      <c r="K66" s="312"/>
    </row>
    <row r="67" spans="2:11" ht="15" customHeight="1">
      <c r="B67" s="310"/>
      <c r="C67" s="316"/>
      <c r="D67" s="314" t="s">
        <v>970</v>
      </c>
      <c r="E67" s="314"/>
      <c r="F67" s="314"/>
      <c r="G67" s="314"/>
      <c r="H67" s="314"/>
      <c r="I67" s="314"/>
      <c r="J67" s="314"/>
      <c r="K67" s="312"/>
    </row>
    <row r="68" spans="2:11" ht="15" customHeight="1">
      <c r="B68" s="310"/>
      <c r="C68" s="316"/>
      <c r="D68" s="314" t="s">
        <v>971</v>
      </c>
      <c r="E68" s="314"/>
      <c r="F68" s="314"/>
      <c r="G68" s="314"/>
      <c r="H68" s="314"/>
      <c r="I68" s="314"/>
      <c r="J68" s="314"/>
      <c r="K68" s="312"/>
    </row>
    <row r="69" spans="2:11" ht="12.75" customHeight="1">
      <c r="B69" s="321"/>
      <c r="C69" s="322"/>
      <c r="D69" s="322"/>
      <c r="E69" s="322"/>
      <c r="F69" s="322"/>
      <c r="G69" s="322"/>
      <c r="H69" s="322"/>
      <c r="I69" s="322"/>
      <c r="J69" s="322"/>
      <c r="K69" s="323"/>
    </row>
    <row r="70" spans="2:11" ht="18.75" customHeight="1">
      <c r="B70" s="324"/>
      <c r="C70" s="324"/>
      <c r="D70" s="324"/>
      <c r="E70" s="324"/>
      <c r="F70" s="324"/>
      <c r="G70" s="324"/>
      <c r="H70" s="324"/>
      <c r="I70" s="324"/>
      <c r="J70" s="324"/>
      <c r="K70" s="325"/>
    </row>
    <row r="71" spans="2:11" ht="18.75" customHeight="1">
      <c r="B71" s="325"/>
      <c r="C71" s="325"/>
      <c r="D71" s="325"/>
      <c r="E71" s="325"/>
      <c r="F71" s="325"/>
      <c r="G71" s="325"/>
      <c r="H71" s="325"/>
      <c r="I71" s="325"/>
      <c r="J71" s="325"/>
      <c r="K71" s="325"/>
    </row>
    <row r="72" spans="2:11" ht="7.5" customHeight="1">
      <c r="B72" s="326"/>
      <c r="C72" s="327"/>
      <c r="D72" s="327"/>
      <c r="E72" s="327"/>
      <c r="F72" s="327"/>
      <c r="G72" s="327"/>
      <c r="H72" s="327"/>
      <c r="I72" s="327"/>
      <c r="J72" s="327"/>
      <c r="K72" s="328"/>
    </row>
    <row r="73" spans="2:11" ht="45" customHeight="1">
      <c r="B73" s="329"/>
      <c r="C73" s="330" t="s">
        <v>115</v>
      </c>
      <c r="D73" s="330"/>
      <c r="E73" s="330"/>
      <c r="F73" s="330"/>
      <c r="G73" s="330"/>
      <c r="H73" s="330"/>
      <c r="I73" s="330"/>
      <c r="J73" s="330"/>
      <c r="K73" s="331"/>
    </row>
    <row r="74" spans="2:11" ht="17.25" customHeight="1">
      <c r="B74" s="329"/>
      <c r="C74" s="332" t="s">
        <v>972</v>
      </c>
      <c r="D74" s="332"/>
      <c r="E74" s="332"/>
      <c r="F74" s="332" t="s">
        <v>973</v>
      </c>
      <c r="G74" s="333"/>
      <c r="H74" s="332" t="s">
        <v>135</v>
      </c>
      <c r="I74" s="332" t="s">
        <v>58</v>
      </c>
      <c r="J74" s="332" t="s">
        <v>974</v>
      </c>
      <c r="K74" s="331"/>
    </row>
    <row r="75" spans="2:11" ht="17.25" customHeight="1">
      <c r="B75" s="329"/>
      <c r="C75" s="334" t="s">
        <v>975</v>
      </c>
      <c r="D75" s="334"/>
      <c r="E75" s="334"/>
      <c r="F75" s="335" t="s">
        <v>976</v>
      </c>
      <c r="G75" s="336"/>
      <c r="H75" s="334"/>
      <c r="I75" s="334"/>
      <c r="J75" s="334" t="s">
        <v>977</v>
      </c>
      <c r="K75" s="331"/>
    </row>
    <row r="76" spans="2:11" ht="5.25" customHeight="1">
      <c r="B76" s="329"/>
      <c r="C76" s="337"/>
      <c r="D76" s="337"/>
      <c r="E76" s="337"/>
      <c r="F76" s="337"/>
      <c r="G76" s="338"/>
      <c r="H76" s="337"/>
      <c r="I76" s="337"/>
      <c r="J76" s="337"/>
      <c r="K76" s="331"/>
    </row>
    <row r="77" spans="2:11" ht="15" customHeight="1">
      <c r="B77" s="329"/>
      <c r="C77" s="318" t="s">
        <v>54</v>
      </c>
      <c r="D77" s="337"/>
      <c r="E77" s="337"/>
      <c r="F77" s="339" t="s">
        <v>978</v>
      </c>
      <c r="G77" s="338"/>
      <c r="H77" s="318" t="s">
        <v>979</v>
      </c>
      <c r="I77" s="318" t="s">
        <v>980</v>
      </c>
      <c r="J77" s="318">
        <v>20</v>
      </c>
      <c r="K77" s="331"/>
    </row>
    <row r="78" spans="2:11" ht="15" customHeight="1">
      <c r="B78" s="329"/>
      <c r="C78" s="318" t="s">
        <v>981</v>
      </c>
      <c r="D78" s="318"/>
      <c r="E78" s="318"/>
      <c r="F78" s="339" t="s">
        <v>978</v>
      </c>
      <c r="G78" s="338"/>
      <c r="H78" s="318" t="s">
        <v>982</v>
      </c>
      <c r="I78" s="318" t="s">
        <v>980</v>
      </c>
      <c r="J78" s="318">
        <v>120</v>
      </c>
      <c r="K78" s="331"/>
    </row>
    <row r="79" spans="2:11" ht="15" customHeight="1">
      <c r="B79" s="340"/>
      <c r="C79" s="318" t="s">
        <v>983</v>
      </c>
      <c r="D79" s="318"/>
      <c r="E79" s="318"/>
      <c r="F79" s="339" t="s">
        <v>984</v>
      </c>
      <c r="G79" s="338"/>
      <c r="H79" s="318" t="s">
        <v>985</v>
      </c>
      <c r="I79" s="318" t="s">
        <v>980</v>
      </c>
      <c r="J79" s="318">
        <v>50</v>
      </c>
      <c r="K79" s="331"/>
    </row>
    <row r="80" spans="2:11" ht="15" customHeight="1">
      <c r="B80" s="340"/>
      <c r="C80" s="318" t="s">
        <v>986</v>
      </c>
      <c r="D80" s="318"/>
      <c r="E80" s="318"/>
      <c r="F80" s="339" t="s">
        <v>978</v>
      </c>
      <c r="G80" s="338"/>
      <c r="H80" s="318" t="s">
        <v>987</v>
      </c>
      <c r="I80" s="318" t="s">
        <v>988</v>
      </c>
      <c r="J80" s="318"/>
      <c r="K80" s="331"/>
    </row>
    <row r="81" spans="2:11" ht="15" customHeight="1">
      <c r="B81" s="340"/>
      <c r="C81" s="341" t="s">
        <v>989</v>
      </c>
      <c r="D81" s="341"/>
      <c r="E81" s="341"/>
      <c r="F81" s="342" t="s">
        <v>984</v>
      </c>
      <c r="G81" s="341"/>
      <c r="H81" s="341" t="s">
        <v>990</v>
      </c>
      <c r="I81" s="341" t="s">
        <v>980</v>
      </c>
      <c r="J81" s="341">
        <v>15</v>
      </c>
      <c r="K81" s="331"/>
    </row>
    <row r="82" spans="2:11" ht="15" customHeight="1">
      <c r="B82" s="340"/>
      <c r="C82" s="341" t="s">
        <v>991</v>
      </c>
      <c r="D82" s="341"/>
      <c r="E82" s="341"/>
      <c r="F82" s="342" t="s">
        <v>984</v>
      </c>
      <c r="G82" s="341"/>
      <c r="H82" s="341" t="s">
        <v>992</v>
      </c>
      <c r="I82" s="341" t="s">
        <v>980</v>
      </c>
      <c r="J82" s="341">
        <v>15</v>
      </c>
      <c r="K82" s="331"/>
    </row>
    <row r="83" spans="2:11" ht="15" customHeight="1">
      <c r="B83" s="340"/>
      <c r="C83" s="341" t="s">
        <v>993</v>
      </c>
      <c r="D83" s="341"/>
      <c r="E83" s="341"/>
      <c r="F83" s="342" t="s">
        <v>984</v>
      </c>
      <c r="G83" s="341"/>
      <c r="H83" s="341" t="s">
        <v>994</v>
      </c>
      <c r="I83" s="341" t="s">
        <v>980</v>
      </c>
      <c r="J83" s="341">
        <v>20</v>
      </c>
      <c r="K83" s="331"/>
    </row>
    <row r="84" spans="2:11" ht="15" customHeight="1">
      <c r="B84" s="340"/>
      <c r="C84" s="341" t="s">
        <v>995</v>
      </c>
      <c r="D84" s="341"/>
      <c r="E84" s="341"/>
      <c r="F84" s="342" t="s">
        <v>984</v>
      </c>
      <c r="G84" s="341"/>
      <c r="H84" s="341" t="s">
        <v>996</v>
      </c>
      <c r="I84" s="341" t="s">
        <v>980</v>
      </c>
      <c r="J84" s="341">
        <v>20</v>
      </c>
      <c r="K84" s="331"/>
    </row>
    <row r="85" spans="2:11" ht="15" customHeight="1">
      <c r="B85" s="340"/>
      <c r="C85" s="318" t="s">
        <v>997</v>
      </c>
      <c r="D85" s="318"/>
      <c r="E85" s="318"/>
      <c r="F85" s="339" t="s">
        <v>984</v>
      </c>
      <c r="G85" s="338"/>
      <c r="H85" s="318" t="s">
        <v>998</v>
      </c>
      <c r="I85" s="318" t="s">
        <v>980</v>
      </c>
      <c r="J85" s="318">
        <v>50</v>
      </c>
      <c r="K85" s="331"/>
    </row>
    <row r="86" spans="2:11" ht="15" customHeight="1">
      <c r="B86" s="340"/>
      <c r="C86" s="318" t="s">
        <v>999</v>
      </c>
      <c r="D86" s="318"/>
      <c r="E86" s="318"/>
      <c r="F86" s="339" t="s">
        <v>984</v>
      </c>
      <c r="G86" s="338"/>
      <c r="H86" s="318" t="s">
        <v>1000</v>
      </c>
      <c r="I86" s="318" t="s">
        <v>980</v>
      </c>
      <c r="J86" s="318">
        <v>20</v>
      </c>
      <c r="K86" s="331"/>
    </row>
    <row r="87" spans="2:11" ht="15" customHeight="1">
      <c r="B87" s="340"/>
      <c r="C87" s="318" t="s">
        <v>1001</v>
      </c>
      <c r="D87" s="318"/>
      <c r="E87" s="318"/>
      <c r="F87" s="339" t="s">
        <v>984</v>
      </c>
      <c r="G87" s="338"/>
      <c r="H87" s="318" t="s">
        <v>1002</v>
      </c>
      <c r="I87" s="318" t="s">
        <v>980</v>
      </c>
      <c r="J87" s="318">
        <v>20</v>
      </c>
      <c r="K87" s="331"/>
    </row>
    <row r="88" spans="2:11" ht="15" customHeight="1">
      <c r="B88" s="340"/>
      <c r="C88" s="318" t="s">
        <v>1003</v>
      </c>
      <c r="D88" s="318"/>
      <c r="E88" s="318"/>
      <c r="F88" s="339" t="s">
        <v>984</v>
      </c>
      <c r="G88" s="338"/>
      <c r="H88" s="318" t="s">
        <v>1004</v>
      </c>
      <c r="I88" s="318" t="s">
        <v>980</v>
      </c>
      <c r="J88" s="318">
        <v>50</v>
      </c>
      <c r="K88" s="331"/>
    </row>
    <row r="89" spans="2:11" ht="15" customHeight="1">
      <c r="B89" s="340"/>
      <c r="C89" s="318" t="s">
        <v>1005</v>
      </c>
      <c r="D89" s="318"/>
      <c r="E89" s="318"/>
      <c r="F89" s="339" t="s">
        <v>984</v>
      </c>
      <c r="G89" s="338"/>
      <c r="H89" s="318" t="s">
        <v>1005</v>
      </c>
      <c r="I89" s="318" t="s">
        <v>980</v>
      </c>
      <c r="J89" s="318">
        <v>50</v>
      </c>
      <c r="K89" s="331"/>
    </row>
    <row r="90" spans="2:11" ht="15" customHeight="1">
      <c r="B90" s="340"/>
      <c r="C90" s="318" t="s">
        <v>141</v>
      </c>
      <c r="D90" s="318"/>
      <c r="E90" s="318"/>
      <c r="F90" s="339" t="s">
        <v>984</v>
      </c>
      <c r="G90" s="338"/>
      <c r="H90" s="318" t="s">
        <v>1006</v>
      </c>
      <c r="I90" s="318" t="s">
        <v>980</v>
      </c>
      <c r="J90" s="318">
        <v>255</v>
      </c>
      <c r="K90" s="331"/>
    </row>
    <row r="91" spans="2:11" ht="15" customHeight="1">
      <c r="B91" s="340"/>
      <c r="C91" s="318" t="s">
        <v>1007</v>
      </c>
      <c r="D91" s="318"/>
      <c r="E91" s="318"/>
      <c r="F91" s="339" t="s">
        <v>978</v>
      </c>
      <c r="G91" s="338"/>
      <c r="H91" s="318" t="s">
        <v>1008</v>
      </c>
      <c r="I91" s="318" t="s">
        <v>1009</v>
      </c>
      <c r="J91" s="318"/>
      <c r="K91" s="331"/>
    </row>
    <row r="92" spans="2:11" ht="15" customHeight="1">
      <c r="B92" s="340"/>
      <c r="C92" s="318" t="s">
        <v>1010</v>
      </c>
      <c r="D92" s="318"/>
      <c r="E92" s="318"/>
      <c r="F92" s="339" t="s">
        <v>978</v>
      </c>
      <c r="G92" s="338"/>
      <c r="H92" s="318" t="s">
        <v>1011</v>
      </c>
      <c r="I92" s="318" t="s">
        <v>1012</v>
      </c>
      <c r="J92" s="318"/>
      <c r="K92" s="331"/>
    </row>
    <row r="93" spans="2:11" ht="15" customHeight="1">
      <c r="B93" s="340"/>
      <c r="C93" s="318" t="s">
        <v>1013</v>
      </c>
      <c r="D93" s="318"/>
      <c r="E93" s="318"/>
      <c r="F93" s="339" t="s">
        <v>978</v>
      </c>
      <c r="G93" s="338"/>
      <c r="H93" s="318" t="s">
        <v>1013</v>
      </c>
      <c r="I93" s="318" t="s">
        <v>1012</v>
      </c>
      <c r="J93" s="318"/>
      <c r="K93" s="331"/>
    </row>
    <row r="94" spans="2:11" ht="15" customHeight="1">
      <c r="B94" s="340"/>
      <c r="C94" s="318" t="s">
        <v>39</v>
      </c>
      <c r="D94" s="318"/>
      <c r="E94" s="318"/>
      <c r="F94" s="339" t="s">
        <v>978</v>
      </c>
      <c r="G94" s="338"/>
      <c r="H94" s="318" t="s">
        <v>1014</v>
      </c>
      <c r="I94" s="318" t="s">
        <v>1012</v>
      </c>
      <c r="J94" s="318"/>
      <c r="K94" s="331"/>
    </row>
    <row r="95" spans="2:11" ht="15" customHeight="1">
      <c r="B95" s="340"/>
      <c r="C95" s="318" t="s">
        <v>49</v>
      </c>
      <c r="D95" s="318"/>
      <c r="E95" s="318"/>
      <c r="F95" s="339" t="s">
        <v>978</v>
      </c>
      <c r="G95" s="338"/>
      <c r="H95" s="318" t="s">
        <v>1015</v>
      </c>
      <c r="I95" s="318" t="s">
        <v>1012</v>
      </c>
      <c r="J95" s="318"/>
      <c r="K95" s="331"/>
    </row>
    <row r="96" spans="2:11" ht="15" customHeight="1">
      <c r="B96" s="343"/>
      <c r="C96" s="344"/>
      <c r="D96" s="344"/>
      <c r="E96" s="344"/>
      <c r="F96" s="344"/>
      <c r="G96" s="344"/>
      <c r="H96" s="344"/>
      <c r="I96" s="344"/>
      <c r="J96" s="344"/>
      <c r="K96" s="345"/>
    </row>
    <row r="97" spans="2:11" ht="18.75" customHeight="1">
      <c r="B97" s="346"/>
      <c r="C97" s="347"/>
      <c r="D97" s="347"/>
      <c r="E97" s="347"/>
      <c r="F97" s="347"/>
      <c r="G97" s="347"/>
      <c r="H97" s="347"/>
      <c r="I97" s="347"/>
      <c r="J97" s="347"/>
      <c r="K97" s="346"/>
    </row>
    <row r="98" spans="2:11" ht="18.75" customHeight="1">
      <c r="B98" s="325"/>
      <c r="C98" s="325"/>
      <c r="D98" s="325"/>
      <c r="E98" s="325"/>
      <c r="F98" s="325"/>
      <c r="G98" s="325"/>
      <c r="H98" s="325"/>
      <c r="I98" s="325"/>
      <c r="J98" s="325"/>
      <c r="K98" s="325"/>
    </row>
    <row r="99" spans="2:11" ht="7.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8"/>
    </row>
    <row r="100" spans="2:11" ht="45" customHeight="1">
      <c r="B100" s="329"/>
      <c r="C100" s="330" t="s">
        <v>1016</v>
      </c>
      <c r="D100" s="330"/>
      <c r="E100" s="330"/>
      <c r="F100" s="330"/>
      <c r="G100" s="330"/>
      <c r="H100" s="330"/>
      <c r="I100" s="330"/>
      <c r="J100" s="330"/>
      <c r="K100" s="331"/>
    </row>
    <row r="101" spans="2:11" ht="17.25" customHeight="1">
      <c r="B101" s="329"/>
      <c r="C101" s="332" t="s">
        <v>972</v>
      </c>
      <c r="D101" s="332"/>
      <c r="E101" s="332"/>
      <c r="F101" s="332" t="s">
        <v>973</v>
      </c>
      <c r="G101" s="333"/>
      <c r="H101" s="332" t="s">
        <v>135</v>
      </c>
      <c r="I101" s="332" t="s">
        <v>58</v>
      </c>
      <c r="J101" s="332" t="s">
        <v>974</v>
      </c>
      <c r="K101" s="331"/>
    </row>
    <row r="102" spans="2:11" ht="17.25" customHeight="1">
      <c r="B102" s="329"/>
      <c r="C102" s="334" t="s">
        <v>975</v>
      </c>
      <c r="D102" s="334"/>
      <c r="E102" s="334"/>
      <c r="F102" s="335" t="s">
        <v>976</v>
      </c>
      <c r="G102" s="336"/>
      <c r="H102" s="334"/>
      <c r="I102" s="334"/>
      <c r="J102" s="334" t="s">
        <v>977</v>
      </c>
      <c r="K102" s="331"/>
    </row>
    <row r="103" spans="2:11" ht="5.25" customHeight="1">
      <c r="B103" s="329"/>
      <c r="C103" s="332"/>
      <c r="D103" s="332"/>
      <c r="E103" s="332"/>
      <c r="F103" s="332"/>
      <c r="G103" s="348"/>
      <c r="H103" s="332"/>
      <c r="I103" s="332"/>
      <c r="J103" s="332"/>
      <c r="K103" s="331"/>
    </row>
    <row r="104" spans="2:11" ht="15" customHeight="1">
      <c r="B104" s="329"/>
      <c r="C104" s="318" t="s">
        <v>54</v>
      </c>
      <c r="D104" s="337"/>
      <c r="E104" s="337"/>
      <c r="F104" s="339" t="s">
        <v>978</v>
      </c>
      <c r="G104" s="348"/>
      <c r="H104" s="318" t="s">
        <v>1017</v>
      </c>
      <c r="I104" s="318" t="s">
        <v>980</v>
      </c>
      <c r="J104" s="318">
        <v>20</v>
      </c>
      <c r="K104" s="331"/>
    </row>
    <row r="105" spans="2:11" ht="15" customHeight="1">
      <c r="B105" s="329"/>
      <c r="C105" s="318" t="s">
        <v>981</v>
      </c>
      <c r="D105" s="318"/>
      <c r="E105" s="318"/>
      <c r="F105" s="339" t="s">
        <v>978</v>
      </c>
      <c r="G105" s="318"/>
      <c r="H105" s="318" t="s">
        <v>1017</v>
      </c>
      <c r="I105" s="318" t="s">
        <v>980</v>
      </c>
      <c r="J105" s="318">
        <v>120</v>
      </c>
      <c r="K105" s="331"/>
    </row>
    <row r="106" spans="2:11" ht="15" customHeight="1">
      <c r="B106" s="340"/>
      <c r="C106" s="318" t="s">
        <v>983</v>
      </c>
      <c r="D106" s="318"/>
      <c r="E106" s="318"/>
      <c r="F106" s="339" t="s">
        <v>984</v>
      </c>
      <c r="G106" s="318"/>
      <c r="H106" s="318" t="s">
        <v>1017</v>
      </c>
      <c r="I106" s="318" t="s">
        <v>980</v>
      </c>
      <c r="J106" s="318">
        <v>50</v>
      </c>
      <c r="K106" s="331"/>
    </row>
    <row r="107" spans="2:11" ht="15" customHeight="1">
      <c r="B107" s="340"/>
      <c r="C107" s="318" t="s">
        <v>986</v>
      </c>
      <c r="D107" s="318"/>
      <c r="E107" s="318"/>
      <c r="F107" s="339" t="s">
        <v>978</v>
      </c>
      <c r="G107" s="318"/>
      <c r="H107" s="318" t="s">
        <v>1017</v>
      </c>
      <c r="I107" s="318" t="s">
        <v>988</v>
      </c>
      <c r="J107" s="318"/>
      <c r="K107" s="331"/>
    </row>
    <row r="108" spans="2:11" ht="15" customHeight="1">
      <c r="B108" s="340"/>
      <c r="C108" s="318" t="s">
        <v>997</v>
      </c>
      <c r="D108" s="318"/>
      <c r="E108" s="318"/>
      <c r="F108" s="339" t="s">
        <v>984</v>
      </c>
      <c r="G108" s="318"/>
      <c r="H108" s="318" t="s">
        <v>1017</v>
      </c>
      <c r="I108" s="318" t="s">
        <v>980</v>
      </c>
      <c r="J108" s="318">
        <v>50</v>
      </c>
      <c r="K108" s="331"/>
    </row>
    <row r="109" spans="2:11" ht="15" customHeight="1">
      <c r="B109" s="340"/>
      <c r="C109" s="318" t="s">
        <v>1005</v>
      </c>
      <c r="D109" s="318"/>
      <c r="E109" s="318"/>
      <c r="F109" s="339" t="s">
        <v>984</v>
      </c>
      <c r="G109" s="318"/>
      <c r="H109" s="318" t="s">
        <v>1017</v>
      </c>
      <c r="I109" s="318" t="s">
        <v>980</v>
      </c>
      <c r="J109" s="318">
        <v>50</v>
      </c>
      <c r="K109" s="331"/>
    </row>
    <row r="110" spans="2:11" ht="15" customHeight="1">
      <c r="B110" s="340"/>
      <c r="C110" s="318" t="s">
        <v>1003</v>
      </c>
      <c r="D110" s="318"/>
      <c r="E110" s="318"/>
      <c r="F110" s="339" t="s">
        <v>984</v>
      </c>
      <c r="G110" s="318"/>
      <c r="H110" s="318" t="s">
        <v>1017</v>
      </c>
      <c r="I110" s="318" t="s">
        <v>980</v>
      </c>
      <c r="J110" s="318">
        <v>50</v>
      </c>
      <c r="K110" s="331"/>
    </row>
    <row r="111" spans="2:11" ht="15" customHeight="1">
      <c r="B111" s="340"/>
      <c r="C111" s="318" t="s">
        <v>54</v>
      </c>
      <c r="D111" s="318"/>
      <c r="E111" s="318"/>
      <c r="F111" s="339" t="s">
        <v>978</v>
      </c>
      <c r="G111" s="318"/>
      <c r="H111" s="318" t="s">
        <v>1018</v>
      </c>
      <c r="I111" s="318" t="s">
        <v>980</v>
      </c>
      <c r="J111" s="318">
        <v>20</v>
      </c>
      <c r="K111" s="331"/>
    </row>
    <row r="112" spans="2:11" ht="15" customHeight="1">
      <c r="B112" s="340"/>
      <c r="C112" s="318" t="s">
        <v>1019</v>
      </c>
      <c r="D112" s="318"/>
      <c r="E112" s="318"/>
      <c r="F112" s="339" t="s">
        <v>978</v>
      </c>
      <c r="G112" s="318"/>
      <c r="H112" s="318" t="s">
        <v>1020</v>
      </c>
      <c r="I112" s="318" t="s">
        <v>980</v>
      </c>
      <c r="J112" s="318">
        <v>120</v>
      </c>
      <c r="K112" s="331"/>
    </row>
    <row r="113" spans="2:11" ht="15" customHeight="1">
      <c r="B113" s="340"/>
      <c r="C113" s="318" t="s">
        <v>39</v>
      </c>
      <c r="D113" s="318"/>
      <c r="E113" s="318"/>
      <c r="F113" s="339" t="s">
        <v>978</v>
      </c>
      <c r="G113" s="318"/>
      <c r="H113" s="318" t="s">
        <v>1021</v>
      </c>
      <c r="I113" s="318" t="s">
        <v>1012</v>
      </c>
      <c r="J113" s="318"/>
      <c r="K113" s="331"/>
    </row>
    <row r="114" spans="2:11" ht="15" customHeight="1">
      <c r="B114" s="340"/>
      <c r="C114" s="318" t="s">
        <v>49</v>
      </c>
      <c r="D114" s="318"/>
      <c r="E114" s="318"/>
      <c r="F114" s="339" t="s">
        <v>978</v>
      </c>
      <c r="G114" s="318"/>
      <c r="H114" s="318" t="s">
        <v>1022</v>
      </c>
      <c r="I114" s="318" t="s">
        <v>1012</v>
      </c>
      <c r="J114" s="318"/>
      <c r="K114" s="331"/>
    </row>
    <row r="115" spans="2:11" ht="15" customHeight="1">
      <c r="B115" s="340"/>
      <c r="C115" s="318" t="s">
        <v>58</v>
      </c>
      <c r="D115" s="318"/>
      <c r="E115" s="318"/>
      <c r="F115" s="339" t="s">
        <v>978</v>
      </c>
      <c r="G115" s="318"/>
      <c r="H115" s="318" t="s">
        <v>1023</v>
      </c>
      <c r="I115" s="318" t="s">
        <v>1024</v>
      </c>
      <c r="J115" s="318"/>
      <c r="K115" s="331"/>
    </row>
    <row r="116" spans="2:11" ht="15" customHeight="1">
      <c r="B116" s="343"/>
      <c r="C116" s="349"/>
      <c r="D116" s="349"/>
      <c r="E116" s="349"/>
      <c r="F116" s="349"/>
      <c r="G116" s="349"/>
      <c r="H116" s="349"/>
      <c r="I116" s="349"/>
      <c r="J116" s="349"/>
      <c r="K116" s="345"/>
    </row>
    <row r="117" spans="2:11" ht="18.75" customHeight="1">
      <c r="B117" s="350"/>
      <c r="C117" s="314"/>
      <c r="D117" s="314"/>
      <c r="E117" s="314"/>
      <c r="F117" s="351"/>
      <c r="G117" s="314"/>
      <c r="H117" s="314"/>
      <c r="I117" s="314"/>
      <c r="J117" s="314"/>
      <c r="K117" s="350"/>
    </row>
    <row r="118" spans="2:11" ht="18.75" customHeight="1"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</row>
    <row r="119" spans="2:11" ht="7.5" customHeight="1">
      <c r="B119" s="352"/>
      <c r="C119" s="353"/>
      <c r="D119" s="353"/>
      <c r="E119" s="353"/>
      <c r="F119" s="353"/>
      <c r="G119" s="353"/>
      <c r="H119" s="353"/>
      <c r="I119" s="353"/>
      <c r="J119" s="353"/>
      <c r="K119" s="354"/>
    </row>
    <row r="120" spans="2:11" ht="45" customHeight="1">
      <c r="B120" s="355"/>
      <c r="C120" s="308" t="s">
        <v>1025</v>
      </c>
      <c r="D120" s="308"/>
      <c r="E120" s="308"/>
      <c r="F120" s="308"/>
      <c r="G120" s="308"/>
      <c r="H120" s="308"/>
      <c r="I120" s="308"/>
      <c r="J120" s="308"/>
      <c r="K120" s="356"/>
    </row>
    <row r="121" spans="2:11" ht="17.25" customHeight="1">
      <c r="B121" s="357"/>
      <c r="C121" s="332" t="s">
        <v>972</v>
      </c>
      <c r="D121" s="332"/>
      <c r="E121" s="332"/>
      <c r="F121" s="332" t="s">
        <v>973</v>
      </c>
      <c r="G121" s="333"/>
      <c r="H121" s="332" t="s">
        <v>135</v>
      </c>
      <c r="I121" s="332" t="s">
        <v>58</v>
      </c>
      <c r="J121" s="332" t="s">
        <v>974</v>
      </c>
      <c r="K121" s="358"/>
    </row>
    <row r="122" spans="2:11" ht="17.25" customHeight="1">
      <c r="B122" s="357"/>
      <c r="C122" s="334" t="s">
        <v>975</v>
      </c>
      <c r="D122" s="334"/>
      <c r="E122" s="334"/>
      <c r="F122" s="335" t="s">
        <v>976</v>
      </c>
      <c r="G122" s="336"/>
      <c r="H122" s="334"/>
      <c r="I122" s="334"/>
      <c r="J122" s="334" t="s">
        <v>977</v>
      </c>
      <c r="K122" s="358"/>
    </row>
    <row r="123" spans="2:11" ht="5.25" customHeight="1">
      <c r="B123" s="359"/>
      <c r="C123" s="337"/>
      <c r="D123" s="337"/>
      <c r="E123" s="337"/>
      <c r="F123" s="337"/>
      <c r="G123" s="318"/>
      <c r="H123" s="337"/>
      <c r="I123" s="337"/>
      <c r="J123" s="337"/>
      <c r="K123" s="360"/>
    </row>
    <row r="124" spans="2:11" ht="15" customHeight="1">
      <c r="B124" s="359"/>
      <c r="C124" s="318" t="s">
        <v>981</v>
      </c>
      <c r="D124" s="337"/>
      <c r="E124" s="337"/>
      <c r="F124" s="339" t="s">
        <v>978</v>
      </c>
      <c r="G124" s="318"/>
      <c r="H124" s="318" t="s">
        <v>1017</v>
      </c>
      <c r="I124" s="318" t="s">
        <v>980</v>
      </c>
      <c r="J124" s="318">
        <v>120</v>
      </c>
      <c r="K124" s="361"/>
    </row>
    <row r="125" spans="2:11" ht="15" customHeight="1">
      <c r="B125" s="359"/>
      <c r="C125" s="318" t="s">
        <v>1026</v>
      </c>
      <c r="D125" s="318"/>
      <c r="E125" s="318"/>
      <c r="F125" s="339" t="s">
        <v>978</v>
      </c>
      <c r="G125" s="318"/>
      <c r="H125" s="318" t="s">
        <v>1027</v>
      </c>
      <c r="I125" s="318" t="s">
        <v>980</v>
      </c>
      <c r="J125" s="318" t="s">
        <v>1028</v>
      </c>
      <c r="K125" s="361"/>
    </row>
    <row r="126" spans="2:11" ht="15" customHeight="1">
      <c r="B126" s="359"/>
      <c r="C126" s="318" t="s">
        <v>103</v>
      </c>
      <c r="D126" s="318"/>
      <c r="E126" s="318"/>
      <c r="F126" s="339" t="s">
        <v>978</v>
      </c>
      <c r="G126" s="318"/>
      <c r="H126" s="318" t="s">
        <v>1029</v>
      </c>
      <c r="I126" s="318" t="s">
        <v>980</v>
      </c>
      <c r="J126" s="318" t="s">
        <v>1028</v>
      </c>
      <c r="K126" s="361"/>
    </row>
    <row r="127" spans="2:11" ht="15" customHeight="1">
      <c r="B127" s="359"/>
      <c r="C127" s="318" t="s">
        <v>989</v>
      </c>
      <c r="D127" s="318"/>
      <c r="E127" s="318"/>
      <c r="F127" s="339" t="s">
        <v>984</v>
      </c>
      <c r="G127" s="318"/>
      <c r="H127" s="318" t="s">
        <v>990</v>
      </c>
      <c r="I127" s="318" t="s">
        <v>980</v>
      </c>
      <c r="J127" s="318">
        <v>15</v>
      </c>
      <c r="K127" s="361"/>
    </row>
    <row r="128" spans="2:11" ht="15" customHeight="1">
      <c r="B128" s="359"/>
      <c r="C128" s="341" t="s">
        <v>991</v>
      </c>
      <c r="D128" s="341"/>
      <c r="E128" s="341"/>
      <c r="F128" s="342" t="s">
        <v>984</v>
      </c>
      <c r="G128" s="341"/>
      <c r="H128" s="341" t="s">
        <v>992</v>
      </c>
      <c r="I128" s="341" t="s">
        <v>980</v>
      </c>
      <c r="J128" s="341">
        <v>15</v>
      </c>
      <c r="K128" s="361"/>
    </row>
    <row r="129" spans="2:11" ht="15" customHeight="1">
      <c r="B129" s="359"/>
      <c r="C129" s="341" t="s">
        <v>993</v>
      </c>
      <c r="D129" s="341"/>
      <c r="E129" s="341"/>
      <c r="F129" s="342" t="s">
        <v>984</v>
      </c>
      <c r="G129" s="341"/>
      <c r="H129" s="341" t="s">
        <v>994</v>
      </c>
      <c r="I129" s="341" t="s">
        <v>980</v>
      </c>
      <c r="J129" s="341">
        <v>20</v>
      </c>
      <c r="K129" s="361"/>
    </row>
    <row r="130" spans="2:11" ht="15" customHeight="1">
      <c r="B130" s="359"/>
      <c r="C130" s="341" t="s">
        <v>995</v>
      </c>
      <c r="D130" s="341"/>
      <c r="E130" s="341"/>
      <c r="F130" s="342" t="s">
        <v>984</v>
      </c>
      <c r="G130" s="341"/>
      <c r="H130" s="341" t="s">
        <v>996</v>
      </c>
      <c r="I130" s="341" t="s">
        <v>980</v>
      </c>
      <c r="J130" s="341">
        <v>20</v>
      </c>
      <c r="K130" s="361"/>
    </row>
    <row r="131" spans="2:11" ht="15" customHeight="1">
      <c r="B131" s="359"/>
      <c r="C131" s="318" t="s">
        <v>983</v>
      </c>
      <c r="D131" s="318"/>
      <c r="E131" s="318"/>
      <c r="F131" s="339" t="s">
        <v>984</v>
      </c>
      <c r="G131" s="318"/>
      <c r="H131" s="318" t="s">
        <v>1017</v>
      </c>
      <c r="I131" s="318" t="s">
        <v>980</v>
      </c>
      <c r="J131" s="318">
        <v>50</v>
      </c>
      <c r="K131" s="361"/>
    </row>
    <row r="132" spans="2:11" ht="15" customHeight="1">
      <c r="B132" s="359"/>
      <c r="C132" s="318" t="s">
        <v>997</v>
      </c>
      <c r="D132" s="318"/>
      <c r="E132" s="318"/>
      <c r="F132" s="339" t="s">
        <v>984</v>
      </c>
      <c r="G132" s="318"/>
      <c r="H132" s="318" t="s">
        <v>1017</v>
      </c>
      <c r="I132" s="318" t="s">
        <v>980</v>
      </c>
      <c r="J132" s="318">
        <v>50</v>
      </c>
      <c r="K132" s="361"/>
    </row>
    <row r="133" spans="2:11" ht="15" customHeight="1">
      <c r="B133" s="359"/>
      <c r="C133" s="318" t="s">
        <v>1003</v>
      </c>
      <c r="D133" s="318"/>
      <c r="E133" s="318"/>
      <c r="F133" s="339" t="s">
        <v>984</v>
      </c>
      <c r="G133" s="318"/>
      <c r="H133" s="318" t="s">
        <v>1017</v>
      </c>
      <c r="I133" s="318" t="s">
        <v>980</v>
      </c>
      <c r="J133" s="318">
        <v>50</v>
      </c>
      <c r="K133" s="361"/>
    </row>
    <row r="134" spans="2:11" ht="15" customHeight="1">
      <c r="B134" s="359"/>
      <c r="C134" s="318" t="s">
        <v>1005</v>
      </c>
      <c r="D134" s="318"/>
      <c r="E134" s="318"/>
      <c r="F134" s="339" t="s">
        <v>984</v>
      </c>
      <c r="G134" s="318"/>
      <c r="H134" s="318" t="s">
        <v>1017</v>
      </c>
      <c r="I134" s="318" t="s">
        <v>980</v>
      </c>
      <c r="J134" s="318">
        <v>50</v>
      </c>
      <c r="K134" s="361"/>
    </row>
    <row r="135" spans="2:11" ht="15" customHeight="1">
      <c r="B135" s="359"/>
      <c r="C135" s="318" t="s">
        <v>141</v>
      </c>
      <c r="D135" s="318"/>
      <c r="E135" s="318"/>
      <c r="F135" s="339" t="s">
        <v>984</v>
      </c>
      <c r="G135" s="318"/>
      <c r="H135" s="318" t="s">
        <v>1030</v>
      </c>
      <c r="I135" s="318" t="s">
        <v>980</v>
      </c>
      <c r="J135" s="318">
        <v>255</v>
      </c>
      <c r="K135" s="361"/>
    </row>
    <row r="136" spans="2:11" ht="15" customHeight="1">
      <c r="B136" s="359"/>
      <c r="C136" s="318" t="s">
        <v>1007</v>
      </c>
      <c r="D136" s="318"/>
      <c r="E136" s="318"/>
      <c r="F136" s="339" t="s">
        <v>978</v>
      </c>
      <c r="G136" s="318"/>
      <c r="H136" s="318" t="s">
        <v>1031</v>
      </c>
      <c r="I136" s="318" t="s">
        <v>1009</v>
      </c>
      <c r="J136" s="318"/>
      <c r="K136" s="361"/>
    </row>
    <row r="137" spans="2:11" ht="15" customHeight="1">
      <c r="B137" s="359"/>
      <c r="C137" s="318" t="s">
        <v>1010</v>
      </c>
      <c r="D137" s="318"/>
      <c r="E137" s="318"/>
      <c r="F137" s="339" t="s">
        <v>978</v>
      </c>
      <c r="G137" s="318"/>
      <c r="H137" s="318" t="s">
        <v>1032</v>
      </c>
      <c r="I137" s="318" t="s">
        <v>1012</v>
      </c>
      <c r="J137" s="318"/>
      <c r="K137" s="361"/>
    </row>
    <row r="138" spans="2:11" ht="15" customHeight="1">
      <c r="B138" s="359"/>
      <c r="C138" s="318" t="s">
        <v>1013</v>
      </c>
      <c r="D138" s="318"/>
      <c r="E138" s="318"/>
      <c r="F138" s="339" t="s">
        <v>978</v>
      </c>
      <c r="G138" s="318"/>
      <c r="H138" s="318" t="s">
        <v>1013</v>
      </c>
      <c r="I138" s="318" t="s">
        <v>1012</v>
      </c>
      <c r="J138" s="318"/>
      <c r="K138" s="361"/>
    </row>
    <row r="139" spans="2:11" ht="15" customHeight="1">
      <c r="B139" s="359"/>
      <c r="C139" s="318" t="s">
        <v>39</v>
      </c>
      <c r="D139" s="318"/>
      <c r="E139" s="318"/>
      <c r="F139" s="339" t="s">
        <v>978</v>
      </c>
      <c r="G139" s="318"/>
      <c r="H139" s="318" t="s">
        <v>1033</v>
      </c>
      <c r="I139" s="318" t="s">
        <v>1012</v>
      </c>
      <c r="J139" s="318"/>
      <c r="K139" s="361"/>
    </row>
    <row r="140" spans="2:11" ht="15" customHeight="1">
      <c r="B140" s="359"/>
      <c r="C140" s="318" t="s">
        <v>1034</v>
      </c>
      <c r="D140" s="318"/>
      <c r="E140" s="318"/>
      <c r="F140" s="339" t="s">
        <v>978</v>
      </c>
      <c r="G140" s="318"/>
      <c r="H140" s="318" t="s">
        <v>1035</v>
      </c>
      <c r="I140" s="318" t="s">
        <v>1012</v>
      </c>
      <c r="J140" s="318"/>
      <c r="K140" s="361"/>
    </row>
    <row r="141" spans="2:11" ht="15" customHeight="1">
      <c r="B141" s="362"/>
      <c r="C141" s="363"/>
      <c r="D141" s="363"/>
      <c r="E141" s="363"/>
      <c r="F141" s="363"/>
      <c r="G141" s="363"/>
      <c r="H141" s="363"/>
      <c r="I141" s="363"/>
      <c r="J141" s="363"/>
      <c r="K141" s="364"/>
    </row>
    <row r="142" spans="2:11" ht="18.75" customHeight="1">
      <c r="B142" s="314"/>
      <c r="C142" s="314"/>
      <c r="D142" s="314"/>
      <c r="E142" s="314"/>
      <c r="F142" s="351"/>
      <c r="G142" s="314"/>
      <c r="H142" s="314"/>
      <c r="I142" s="314"/>
      <c r="J142" s="314"/>
      <c r="K142" s="314"/>
    </row>
    <row r="143" spans="2:11" ht="18.75" customHeight="1"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</row>
    <row r="144" spans="2:11" ht="7.5" customHeight="1">
      <c r="B144" s="326"/>
      <c r="C144" s="327"/>
      <c r="D144" s="327"/>
      <c r="E144" s="327"/>
      <c r="F144" s="327"/>
      <c r="G144" s="327"/>
      <c r="H144" s="327"/>
      <c r="I144" s="327"/>
      <c r="J144" s="327"/>
      <c r="K144" s="328"/>
    </row>
    <row r="145" spans="2:11" ht="45" customHeight="1">
      <c r="B145" s="329"/>
      <c r="C145" s="330" t="s">
        <v>1036</v>
      </c>
      <c r="D145" s="330"/>
      <c r="E145" s="330"/>
      <c r="F145" s="330"/>
      <c r="G145" s="330"/>
      <c r="H145" s="330"/>
      <c r="I145" s="330"/>
      <c r="J145" s="330"/>
      <c r="K145" s="331"/>
    </row>
    <row r="146" spans="2:11" ht="17.25" customHeight="1">
      <c r="B146" s="329"/>
      <c r="C146" s="332" t="s">
        <v>972</v>
      </c>
      <c r="D146" s="332"/>
      <c r="E146" s="332"/>
      <c r="F146" s="332" t="s">
        <v>973</v>
      </c>
      <c r="G146" s="333"/>
      <c r="H146" s="332" t="s">
        <v>135</v>
      </c>
      <c r="I146" s="332" t="s">
        <v>58</v>
      </c>
      <c r="J146" s="332" t="s">
        <v>974</v>
      </c>
      <c r="K146" s="331"/>
    </row>
    <row r="147" spans="2:11" ht="17.25" customHeight="1">
      <c r="B147" s="329"/>
      <c r="C147" s="334" t="s">
        <v>975</v>
      </c>
      <c r="D147" s="334"/>
      <c r="E147" s="334"/>
      <c r="F147" s="335" t="s">
        <v>976</v>
      </c>
      <c r="G147" s="336"/>
      <c r="H147" s="334"/>
      <c r="I147" s="334"/>
      <c r="J147" s="334" t="s">
        <v>977</v>
      </c>
      <c r="K147" s="331"/>
    </row>
    <row r="148" spans="2:11" ht="5.25" customHeight="1">
      <c r="B148" s="340"/>
      <c r="C148" s="337"/>
      <c r="D148" s="337"/>
      <c r="E148" s="337"/>
      <c r="F148" s="337"/>
      <c r="G148" s="338"/>
      <c r="H148" s="337"/>
      <c r="I148" s="337"/>
      <c r="J148" s="337"/>
      <c r="K148" s="361"/>
    </row>
    <row r="149" spans="2:11" ht="15" customHeight="1">
      <c r="B149" s="340"/>
      <c r="C149" s="365" t="s">
        <v>981</v>
      </c>
      <c r="D149" s="318"/>
      <c r="E149" s="318"/>
      <c r="F149" s="366" t="s">
        <v>978</v>
      </c>
      <c r="G149" s="318"/>
      <c r="H149" s="365" t="s">
        <v>1017</v>
      </c>
      <c r="I149" s="365" t="s">
        <v>980</v>
      </c>
      <c r="J149" s="365">
        <v>120</v>
      </c>
      <c r="K149" s="361"/>
    </row>
    <row r="150" spans="2:11" ht="15" customHeight="1">
      <c r="B150" s="340"/>
      <c r="C150" s="365" t="s">
        <v>1026</v>
      </c>
      <c r="D150" s="318"/>
      <c r="E150" s="318"/>
      <c r="F150" s="366" t="s">
        <v>978</v>
      </c>
      <c r="G150" s="318"/>
      <c r="H150" s="365" t="s">
        <v>1037</v>
      </c>
      <c r="I150" s="365" t="s">
        <v>980</v>
      </c>
      <c r="J150" s="365" t="s">
        <v>1028</v>
      </c>
      <c r="K150" s="361"/>
    </row>
    <row r="151" spans="2:11" ht="15" customHeight="1">
      <c r="B151" s="340"/>
      <c r="C151" s="365" t="s">
        <v>103</v>
      </c>
      <c r="D151" s="318"/>
      <c r="E151" s="318"/>
      <c r="F151" s="366" t="s">
        <v>978</v>
      </c>
      <c r="G151" s="318"/>
      <c r="H151" s="365" t="s">
        <v>1038</v>
      </c>
      <c r="I151" s="365" t="s">
        <v>980</v>
      </c>
      <c r="J151" s="365" t="s">
        <v>1028</v>
      </c>
      <c r="K151" s="361"/>
    </row>
    <row r="152" spans="2:11" ht="15" customHeight="1">
      <c r="B152" s="340"/>
      <c r="C152" s="365" t="s">
        <v>983</v>
      </c>
      <c r="D152" s="318"/>
      <c r="E152" s="318"/>
      <c r="F152" s="366" t="s">
        <v>984</v>
      </c>
      <c r="G152" s="318"/>
      <c r="H152" s="365" t="s">
        <v>1017</v>
      </c>
      <c r="I152" s="365" t="s">
        <v>980</v>
      </c>
      <c r="J152" s="365">
        <v>50</v>
      </c>
      <c r="K152" s="361"/>
    </row>
    <row r="153" spans="2:11" ht="15" customHeight="1">
      <c r="B153" s="340"/>
      <c r="C153" s="365" t="s">
        <v>986</v>
      </c>
      <c r="D153" s="318"/>
      <c r="E153" s="318"/>
      <c r="F153" s="366" t="s">
        <v>978</v>
      </c>
      <c r="G153" s="318"/>
      <c r="H153" s="365" t="s">
        <v>1017</v>
      </c>
      <c r="I153" s="365" t="s">
        <v>988</v>
      </c>
      <c r="J153" s="365"/>
      <c r="K153" s="361"/>
    </row>
    <row r="154" spans="2:11" ht="15" customHeight="1">
      <c r="B154" s="340"/>
      <c r="C154" s="365" t="s">
        <v>997</v>
      </c>
      <c r="D154" s="318"/>
      <c r="E154" s="318"/>
      <c r="F154" s="366" t="s">
        <v>984</v>
      </c>
      <c r="G154" s="318"/>
      <c r="H154" s="365" t="s">
        <v>1017</v>
      </c>
      <c r="I154" s="365" t="s">
        <v>980</v>
      </c>
      <c r="J154" s="365">
        <v>50</v>
      </c>
      <c r="K154" s="361"/>
    </row>
    <row r="155" spans="2:11" ht="15" customHeight="1">
      <c r="B155" s="340"/>
      <c r="C155" s="365" t="s">
        <v>1005</v>
      </c>
      <c r="D155" s="318"/>
      <c r="E155" s="318"/>
      <c r="F155" s="366" t="s">
        <v>984</v>
      </c>
      <c r="G155" s="318"/>
      <c r="H155" s="365" t="s">
        <v>1017</v>
      </c>
      <c r="I155" s="365" t="s">
        <v>980</v>
      </c>
      <c r="J155" s="365">
        <v>50</v>
      </c>
      <c r="K155" s="361"/>
    </row>
    <row r="156" spans="2:11" ht="15" customHeight="1">
      <c r="B156" s="340"/>
      <c r="C156" s="365" t="s">
        <v>1003</v>
      </c>
      <c r="D156" s="318"/>
      <c r="E156" s="318"/>
      <c r="F156" s="366" t="s">
        <v>984</v>
      </c>
      <c r="G156" s="318"/>
      <c r="H156" s="365" t="s">
        <v>1017</v>
      </c>
      <c r="I156" s="365" t="s">
        <v>980</v>
      </c>
      <c r="J156" s="365">
        <v>50</v>
      </c>
      <c r="K156" s="361"/>
    </row>
    <row r="157" spans="2:11" ht="15" customHeight="1">
      <c r="B157" s="340"/>
      <c r="C157" s="365" t="s">
        <v>122</v>
      </c>
      <c r="D157" s="318"/>
      <c r="E157" s="318"/>
      <c r="F157" s="366" t="s">
        <v>978</v>
      </c>
      <c r="G157" s="318"/>
      <c r="H157" s="365" t="s">
        <v>1039</v>
      </c>
      <c r="I157" s="365" t="s">
        <v>980</v>
      </c>
      <c r="J157" s="365" t="s">
        <v>1040</v>
      </c>
      <c r="K157" s="361"/>
    </row>
    <row r="158" spans="2:11" ht="15" customHeight="1">
      <c r="B158" s="340"/>
      <c r="C158" s="365" t="s">
        <v>1041</v>
      </c>
      <c r="D158" s="318"/>
      <c r="E158" s="318"/>
      <c r="F158" s="366" t="s">
        <v>978</v>
      </c>
      <c r="G158" s="318"/>
      <c r="H158" s="365" t="s">
        <v>1042</v>
      </c>
      <c r="I158" s="365" t="s">
        <v>1012</v>
      </c>
      <c r="J158" s="365"/>
      <c r="K158" s="361"/>
    </row>
    <row r="159" spans="2:11" ht="15" customHeight="1">
      <c r="B159" s="367"/>
      <c r="C159" s="349"/>
      <c r="D159" s="349"/>
      <c r="E159" s="349"/>
      <c r="F159" s="349"/>
      <c r="G159" s="349"/>
      <c r="H159" s="349"/>
      <c r="I159" s="349"/>
      <c r="J159" s="349"/>
      <c r="K159" s="368"/>
    </row>
    <row r="160" spans="2:11" ht="18.75" customHeight="1">
      <c r="B160" s="314"/>
      <c r="C160" s="318"/>
      <c r="D160" s="318"/>
      <c r="E160" s="318"/>
      <c r="F160" s="339"/>
      <c r="G160" s="318"/>
      <c r="H160" s="318"/>
      <c r="I160" s="318"/>
      <c r="J160" s="318"/>
      <c r="K160" s="314"/>
    </row>
    <row r="161" spans="2:11" ht="18.75" customHeight="1"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</row>
    <row r="162" spans="2:11" ht="7.5" customHeight="1">
      <c r="B162" s="304"/>
      <c r="C162" s="305"/>
      <c r="D162" s="305"/>
      <c r="E162" s="305"/>
      <c r="F162" s="305"/>
      <c r="G162" s="305"/>
      <c r="H162" s="305"/>
      <c r="I162" s="305"/>
      <c r="J162" s="305"/>
      <c r="K162" s="306"/>
    </row>
    <row r="163" spans="2:11" ht="45" customHeight="1">
      <c r="B163" s="307"/>
      <c r="C163" s="308" t="s">
        <v>1043</v>
      </c>
      <c r="D163" s="308"/>
      <c r="E163" s="308"/>
      <c r="F163" s="308"/>
      <c r="G163" s="308"/>
      <c r="H163" s="308"/>
      <c r="I163" s="308"/>
      <c r="J163" s="308"/>
      <c r="K163" s="309"/>
    </row>
    <row r="164" spans="2:11" ht="17.25" customHeight="1">
      <c r="B164" s="307"/>
      <c r="C164" s="332" t="s">
        <v>972</v>
      </c>
      <c r="D164" s="332"/>
      <c r="E164" s="332"/>
      <c r="F164" s="332" t="s">
        <v>973</v>
      </c>
      <c r="G164" s="369"/>
      <c r="H164" s="370" t="s">
        <v>135</v>
      </c>
      <c r="I164" s="370" t="s">
        <v>58</v>
      </c>
      <c r="J164" s="332" t="s">
        <v>974</v>
      </c>
      <c r="K164" s="309"/>
    </row>
    <row r="165" spans="2:11" ht="17.25" customHeight="1">
      <c r="B165" s="310"/>
      <c r="C165" s="334" t="s">
        <v>975</v>
      </c>
      <c r="D165" s="334"/>
      <c r="E165" s="334"/>
      <c r="F165" s="335" t="s">
        <v>976</v>
      </c>
      <c r="G165" s="371"/>
      <c r="H165" s="372"/>
      <c r="I165" s="372"/>
      <c r="J165" s="334" t="s">
        <v>977</v>
      </c>
      <c r="K165" s="312"/>
    </row>
    <row r="166" spans="2:11" ht="5.25" customHeight="1">
      <c r="B166" s="340"/>
      <c r="C166" s="337"/>
      <c r="D166" s="337"/>
      <c r="E166" s="337"/>
      <c r="F166" s="337"/>
      <c r="G166" s="338"/>
      <c r="H166" s="337"/>
      <c r="I166" s="337"/>
      <c r="J166" s="337"/>
      <c r="K166" s="361"/>
    </row>
    <row r="167" spans="2:11" ht="15" customHeight="1">
      <c r="B167" s="340"/>
      <c r="C167" s="318" t="s">
        <v>981</v>
      </c>
      <c r="D167" s="318"/>
      <c r="E167" s="318"/>
      <c r="F167" s="339" t="s">
        <v>978</v>
      </c>
      <c r="G167" s="318"/>
      <c r="H167" s="318" t="s">
        <v>1017</v>
      </c>
      <c r="I167" s="318" t="s">
        <v>980</v>
      </c>
      <c r="J167" s="318">
        <v>120</v>
      </c>
      <c r="K167" s="361"/>
    </row>
    <row r="168" spans="2:11" ht="15" customHeight="1">
      <c r="B168" s="340"/>
      <c r="C168" s="318" t="s">
        <v>1026</v>
      </c>
      <c r="D168" s="318"/>
      <c r="E168" s="318"/>
      <c r="F168" s="339" t="s">
        <v>978</v>
      </c>
      <c r="G168" s="318"/>
      <c r="H168" s="318" t="s">
        <v>1027</v>
      </c>
      <c r="I168" s="318" t="s">
        <v>980</v>
      </c>
      <c r="J168" s="318" t="s">
        <v>1028</v>
      </c>
      <c r="K168" s="361"/>
    </row>
    <row r="169" spans="2:11" ht="15" customHeight="1">
      <c r="B169" s="340"/>
      <c r="C169" s="318" t="s">
        <v>103</v>
      </c>
      <c r="D169" s="318"/>
      <c r="E169" s="318"/>
      <c r="F169" s="339" t="s">
        <v>978</v>
      </c>
      <c r="G169" s="318"/>
      <c r="H169" s="318" t="s">
        <v>1044</v>
      </c>
      <c r="I169" s="318" t="s">
        <v>980</v>
      </c>
      <c r="J169" s="318" t="s">
        <v>1028</v>
      </c>
      <c r="K169" s="361"/>
    </row>
    <row r="170" spans="2:11" ht="15" customHeight="1">
      <c r="B170" s="340"/>
      <c r="C170" s="318" t="s">
        <v>983</v>
      </c>
      <c r="D170" s="318"/>
      <c r="E170" s="318"/>
      <c r="F170" s="339" t="s">
        <v>984</v>
      </c>
      <c r="G170" s="318"/>
      <c r="H170" s="318" t="s">
        <v>1044</v>
      </c>
      <c r="I170" s="318" t="s">
        <v>980</v>
      </c>
      <c r="J170" s="318">
        <v>50</v>
      </c>
      <c r="K170" s="361"/>
    </row>
    <row r="171" spans="2:11" ht="15" customHeight="1">
      <c r="B171" s="340"/>
      <c r="C171" s="318" t="s">
        <v>986</v>
      </c>
      <c r="D171" s="318"/>
      <c r="E171" s="318"/>
      <c r="F171" s="339" t="s">
        <v>978</v>
      </c>
      <c r="G171" s="318"/>
      <c r="H171" s="318" t="s">
        <v>1044</v>
      </c>
      <c r="I171" s="318" t="s">
        <v>988</v>
      </c>
      <c r="J171" s="318"/>
      <c r="K171" s="361"/>
    </row>
    <row r="172" spans="2:11" ht="15" customHeight="1">
      <c r="B172" s="340"/>
      <c r="C172" s="318" t="s">
        <v>997</v>
      </c>
      <c r="D172" s="318"/>
      <c r="E172" s="318"/>
      <c r="F172" s="339" t="s">
        <v>984</v>
      </c>
      <c r="G172" s="318"/>
      <c r="H172" s="318" t="s">
        <v>1044</v>
      </c>
      <c r="I172" s="318" t="s">
        <v>980</v>
      </c>
      <c r="J172" s="318">
        <v>50</v>
      </c>
      <c r="K172" s="361"/>
    </row>
    <row r="173" spans="2:11" ht="15" customHeight="1">
      <c r="B173" s="340"/>
      <c r="C173" s="318" t="s">
        <v>1005</v>
      </c>
      <c r="D173" s="318"/>
      <c r="E173" s="318"/>
      <c r="F173" s="339" t="s">
        <v>984</v>
      </c>
      <c r="G173" s="318"/>
      <c r="H173" s="318" t="s">
        <v>1044</v>
      </c>
      <c r="I173" s="318" t="s">
        <v>980</v>
      </c>
      <c r="J173" s="318">
        <v>50</v>
      </c>
      <c r="K173" s="361"/>
    </row>
    <row r="174" spans="2:11" ht="15" customHeight="1">
      <c r="B174" s="340"/>
      <c r="C174" s="318" t="s">
        <v>1003</v>
      </c>
      <c r="D174" s="318"/>
      <c r="E174" s="318"/>
      <c r="F174" s="339" t="s">
        <v>984</v>
      </c>
      <c r="G174" s="318"/>
      <c r="H174" s="318" t="s">
        <v>1044</v>
      </c>
      <c r="I174" s="318" t="s">
        <v>980</v>
      </c>
      <c r="J174" s="318">
        <v>50</v>
      </c>
      <c r="K174" s="361"/>
    </row>
    <row r="175" spans="2:11" ht="15" customHeight="1">
      <c r="B175" s="340"/>
      <c r="C175" s="318" t="s">
        <v>134</v>
      </c>
      <c r="D175" s="318"/>
      <c r="E175" s="318"/>
      <c r="F175" s="339" t="s">
        <v>978</v>
      </c>
      <c r="G175" s="318"/>
      <c r="H175" s="318" t="s">
        <v>1045</v>
      </c>
      <c r="I175" s="318" t="s">
        <v>1046</v>
      </c>
      <c r="J175" s="318"/>
      <c r="K175" s="361"/>
    </row>
    <row r="176" spans="2:11" ht="15" customHeight="1">
      <c r="B176" s="340"/>
      <c r="C176" s="318" t="s">
        <v>58</v>
      </c>
      <c r="D176" s="318"/>
      <c r="E176" s="318"/>
      <c r="F176" s="339" t="s">
        <v>978</v>
      </c>
      <c r="G176" s="318"/>
      <c r="H176" s="318" t="s">
        <v>1047</v>
      </c>
      <c r="I176" s="318" t="s">
        <v>1048</v>
      </c>
      <c r="J176" s="318">
        <v>1</v>
      </c>
      <c r="K176" s="361"/>
    </row>
    <row r="177" spans="2:11" ht="15" customHeight="1">
      <c r="B177" s="340"/>
      <c r="C177" s="318" t="s">
        <v>54</v>
      </c>
      <c r="D177" s="318"/>
      <c r="E177" s="318"/>
      <c r="F177" s="339" t="s">
        <v>978</v>
      </c>
      <c r="G177" s="318"/>
      <c r="H177" s="318" t="s">
        <v>1049</v>
      </c>
      <c r="I177" s="318" t="s">
        <v>980</v>
      </c>
      <c r="J177" s="318">
        <v>20</v>
      </c>
      <c r="K177" s="361"/>
    </row>
    <row r="178" spans="2:11" ht="15" customHeight="1">
      <c r="B178" s="340"/>
      <c r="C178" s="318" t="s">
        <v>135</v>
      </c>
      <c r="D178" s="318"/>
      <c r="E178" s="318"/>
      <c r="F178" s="339" t="s">
        <v>978</v>
      </c>
      <c r="G178" s="318"/>
      <c r="H178" s="318" t="s">
        <v>1050</v>
      </c>
      <c r="I178" s="318" t="s">
        <v>980</v>
      </c>
      <c r="J178" s="318">
        <v>255</v>
      </c>
      <c r="K178" s="361"/>
    </row>
    <row r="179" spans="2:11" ht="15" customHeight="1">
      <c r="B179" s="340"/>
      <c r="C179" s="318" t="s">
        <v>136</v>
      </c>
      <c r="D179" s="318"/>
      <c r="E179" s="318"/>
      <c r="F179" s="339" t="s">
        <v>978</v>
      </c>
      <c r="G179" s="318"/>
      <c r="H179" s="318" t="s">
        <v>943</v>
      </c>
      <c r="I179" s="318" t="s">
        <v>980</v>
      </c>
      <c r="J179" s="318">
        <v>10</v>
      </c>
      <c r="K179" s="361"/>
    </row>
    <row r="180" spans="2:11" ht="15" customHeight="1">
      <c r="B180" s="340"/>
      <c r="C180" s="318" t="s">
        <v>137</v>
      </c>
      <c r="D180" s="318"/>
      <c r="E180" s="318"/>
      <c r="F180" s="339" t="s">
        <v>978</v>
      </c>
      <c r="G180" s="318"/>
      <c r="H180" s="318" t="s">
        <v>1051</v>
      </c>
      <c r="I180" s="318" t="s">
        <v>1012</v>
      </c>
      <c r="J180" s="318"/>
      <c r="K180" s="361"/>
    </row>
    <row r="181" spans="2:11" ht="15" customHeight="1">
      <c r="B181" s="340"/>
      <c r="C181" s="318" t="s">
        <v>1052</v>
      </c>
      <c r="D181" s="318"/>
      <c r="E181" s="318"/>
      <c r="F181" s="339" t="s">
        <v>978</v>
      </c>
      <c r="G181" s="318"/>
      <c r="H181" s="318" t="s">
        <v>1053</v>
      </c>
      <c r="I181" s="318" t="s">
        <v>1012</v>
      </c>
      <c r="J181" s="318"/>
      <c r="K181" s="361"/>
    </row>
    <row r="182" spans="2:11" ht="15" customHeight="1">
      <c r="B182" s="340"/>
      <c r="C182" s="318" t="s">
        <v>1041</v>
      </c>
      <c r="D182" s="318"/>
      <c r="E182" s="318"/>
      <c r="F182" s="339" t="s">
        <v>978</v>
      </c>
      <c r="G182" s="318"/>
      <c r="H182" s="318" t="s">
        <v>1054</v>
      </c>
      <c r="I182" s="318" t="s">
        <v>1012</v>
      </c>
      <c r="J182" s="318"/>
      <c r="K182" s="361"/>
    </row>
    <row r="183" spans="2:11" ht="15" customHeight="1">
      <c r="B183" s="340"/>
      <c r="C183" s="318" t="s">
        <v>140</v>
      </c>
      <c r="D183" s="318"/>
      <c r="E183" s="318"/>
      <c r="F183" s="339" t="s">
        <v>984</v>
      </c>
      <c r="G183" s="318"/>
      <c r="H183" s="318" t="s">
        <v>1055</v>
      </c>
      <c r="I183" s="318" t="s">
        <v>980</v>
      </c>
      <c r="J183" s="318">
        <v>50</v>
      </c>
      <c r="K183" s="361"/>
    </row>
    <row r="184" spans="2:11" ht="15" customHeight="1">
      <c r="B184" s="340"/>
      <c r="C184" s="318" t="s">
        <v>1056</v>
      </c>
      <c r="D184" s="318"/>
      <c r="E184" s="318"/>
      <c r="F184" s="339" t="s">
        <v>984</v>
      </c>
      <c r="G184" s="318"/>
      <c r="H184" s="318" t="s">
        <v>1057</v>
      </c>
      <c r="I184" s="318" t="s">
        <v>1058</v>
      </c>
      <c r="J184" s="318"/>
      <c r="K184" s="361"/>
    </row>
    <row r="185" spans="2:11" ht="15" customHeight="1">
      <c r="B185" s="340"/>
      <c r="C185" s="318" t="s">
        <v>1059</v>
      </c>
      <c r="D185" s="318"/>
      <c r="E185" s="318"/>
      <c r="F185" s="339" t="s">
        <v>984</v>
      </c>
      <c r="G185" s="318"/>
      <c r="H185" s="318" t="s">
        <v>1060</v>
      </c>
      <c r="I185" s="318" t="s">
        <v>1058</v>
      </c>
      <c r="J185" s="318"/>
      <c r="K185" s="361"/>
    </row>
    <row r="186" spans="2:11" ht="15" customHeight="1">
      <c r="B186" s="340"/>
      <c r="C186" s="318" t="s">
        <v>1061</v>
      </c>
      <c r="D186" s="318"/>
      <c r="E186" s="318"/>
      <c r="F186" s="339" t="s">
        <v>984</v>
      </c>
      <c r="G186" s="318"/>
      <c r="H186" s="318" t="s">
        <v>1062</v>
      </c>
      <c r="I186" s="318" t="s">
        <v>1058</v>
      </c>
      <c r="J186" s="318"/>
      <c r="K186" s="361"/>
    </row>
    <row r="187" spans="2:11" ht="15" customHeight="1">
      <c r="B187" s="340"/>
      <c r="C187" s="373" t="s">
        <v>1063</v>
      </c>
      <c r="D187" s="318"/>
      <c r="E187" s="318"/>
      <c r="F187" s="339" t="s">
        <v>984</v>
      </c>
      <c r="G187" s="318"/>
      <c r="H187" s="318" t="s">
        <v>1064</v>
      </c>
      <c r="I187" s="318" t="s">
        <v>1065</v>
      </c>
      <c r="J187" s="374" t="s">
        <v>1066</v>
      </c>
      <c r="K187" s="361"/>
    </row>
    <row r="188" spans="2:11" ht="15" customHeight="1">
      <c r="B188" s="340"/>
      <c r="C188" s="324" t="s">
        <v>43</v>
      </c>
      <c r="D188" s="318"/>
      <c r="E188" s="318"/>
      <c r="F188" s="339" t="s">
        <v>978</v>
      </c>
      <c r="G188" s="318"/>
      <c r="H188" s="314" t="s">
        <v>1067</v>
      </c>
      <c r="I188" s="318" t="s">
        <v>1068</v>
      </c>
      <c r="J188" s="318"/>
      <c r="K188" s="361"/>
    </row>
    <row r="189" spans="2:11" ht="15" customHeight="1">
      <c r="B189" s="340"/>
      <c r="C189" s="324" t="s">
        <v>1069</v>
      </c>
      <c r="D189" s="318"/>
      <c r="E189" s="318"/>
      <c r="F189" s="339" t="s">
        <v>978</v>
      </c>
      <c r="G189" s="318"/>
      <c r="H189" s="318" t="s">
        <v>1070</v>
      </c>
      <c r="I189" s="318" t="s">
        <v>1012</v>
      </c>
      <c r="J189" s="318"/>
      <c r="K189" s="361"/>
    </row>
    <row r="190" spans="2:11" ht="15" customHeight="1">
      <c r="B190" s="340"/>
      <c r="C190" s="324" t="s">
        <v>1071</v>
      </c>
      <c r="D190" s="318"/>
      <c r="E190" s="318"/>
      <c r="F190" s="339" t="s">
        <v>978</v>
      </c>
      <c r="G190" s="318"/>
      <c r="H190" s="318" t="s">
        <v>1072</v>
      </c>
      <c r="I190" s="318" t="s">
        <v>1012</v>
      </c>
      <c r="J190" s="318"/>
      <c r="K190" s="361"/>
    </row>
    <row r="191" spans="2:11" ht="15" customHeight="1">
      <c r="B191" s="340"/>
      <c r="C191" s="324" t="s">
        <v>1073</v>
      </c>
      <c r="D191" s="318"/>
      <c r="E191" s="318"/>
      <c r="F191" s="339" t="s">
        <v>984</v>
      </c>
      <c r="G191" s="318"/>
      <c r="H191" s="318" t="s">
        <v>1074</v>
      </c>
      <c r="I191" s="318" t="s">
        <v>1012</v>
      </c>
      <c r="J191" s="318"/>
      <c r="K191" s="361"/>
    </row>
    <row r="192" spans="2:11" ht="15" customHeight="1">
      <c r="B192" s="367"/>
      <c r="C192" s="375"/>
      <c r="D192" s="349"/>
      <c r="E192" s="349"/>
      <c r="F192" s="349"/>
      <c r="G192" s="349"/>
      <c r="H192" s="349"/>
      <c r="I192" s="349"/>
      <c r="J192" s="349"/>
      <c r="K192" s="368"/>
    </row>
    <row r="193" spans="2:11" ht="18.75" customHeight="1">
      <c r="B193" s="314"/>
      <c r="C193" s="318"/>
      <c r="D193" s="318"/>
      <c r="E193" s="318"/>
      <c r="F193" s="339"/>
      <c r="G193" s="318"/>
      <c r="H193" s="318"/>
      <c r="I193" s="318"/>
      <c r="J193" s="318"/>
      <c r="K193" s="314"/>
    </row>
    <row r="194" spans="2:11" ht="18.75" customHeight="1">
      <c r="B194" s="314"/>
      <c r="C194" s="318"/>
      <c r="D194" s="318"/>
      <c r="E194" s="318"/>
      <c r="F194" s="339"/>
      <c r="G194" s="318"/>
      <c r="H194" s="318"/>
      <c r="I194" s="318"/>
      <c r="J194" s="318"/>
      <c r="K194" s="314"/>
    </row>
    <row r="195" spans="2:11" ht="18.75" customHeight="1">
      <c r="B195" s="325"/>
      <c r="C195" s="325"/>
      <c r="D195" s="325"/>
      <c r="E195" s="325"/>
      <c r="F195" s="325"/>
      <c r="G195" s="325"/>
      <c r="H195" s="325"/>
      <c r="I195" s="325"/>
      <c r="J195" s="325"/>
      <c r="K195" s="325"/>
    </row>
    <row r="196" spans="2:11" ht="13.5">
      <c r="B196" s="304"/>
      <c r="C196" s="305"/>
      <c r="D196" s="305"/>
      <c r="E196" s="305"/>
      <c r="F196" s="305"/>
      <c r="G196" s="305"/>
      <c r="H196" s="305"/>
      <c r="I196" s="305"/>
      <c r="J196" s="305"/>
      <c r="K196" s="306"/>
    </row>
    <row r="197" spans="2:11" ht="21">
      <c r="B197" s="307"/>
      <c r="C197" s="308" t="s">
        <v>1075</v>
      </c>
      <c r="D197" s="308"/>
      <c r="E197" s="308"/>
      <c r="F197" s="308"/>
      <c r="G197" s="308"/>
      <c r="H197" s="308"/>
      <c r="I197" s="308"/>
      <c r="J197" s="308"/>
      <c r="K197" s="309"/>
    </row>
    <row r="198" spans="2:11" ht="25.5" customHeight="1">
      <c r="B198" s="307"/>
      <c r="C198" s="376" t="s">
        <v>1076</v>
      </c>
      <c r="D198" s="376"/>
      <c r="E198" s="376"/>
      <c r="F198" s="376" t="s">
        <v>1077</v>
      </c>
      <c r="G198" s="377"/>
      <c r="H198" s="376" t="s">
        <v>1078</v>
      </c>
      <c r="I198" s="376"/>
      <c r="J198" s="376"/>
      <c r="K198" s="309"/>
    </row>
    <row r="199" spans="2:11" ht="5.25" customHeight="1">
      <c r="B199" s="340"/>
      <c r="C199" s="337"/>
      <c r="D199" s="337"/>
      <c r="E199" s="337"/>
      <c r="F199" s="337"/>
      <c r="G199" s="318"/>
      <c r="H199" s="337"/>
      <c r="I199" s="337"/>
      <c r="J199" s="337"/>
      <c r="K199" s="361"/>
    </row>
    <row r="200" spans="2:11" ht="15" customHeight="1">
      <c r="B200" s="340"/>
      <c r="C200" s="318" t="s">
        <v>1068</v>
      </c>
      <c r="D200" s="318"/>
      <c r="E200" s="318"/>
      <c r="F200" s="339" t="s">
        <v>44</v>
      </c>
      <c r="G200" s="318"/>
      <c r="H200" s="318" t="s">
        <v>1079</v>
      </c>
      <c r="I200" s="318"/>
      <c r="J200" s="318"/>
      <c r="K200" s="361"/>
    </row>
    <row r="201" spans="2:11" ht="15" customHeight="1">
      <c r="B201" s="340"/>
      <c r="C201" s="346"/>
      <c r="D201" s="318"/>
      <c r="E201" s="318"/>
      <c r="F201" s="339" t="s">
        <v>45</v>
      </c>
      <c r="G201" s="318"/>
      <c r="H201" s="318" t="s">
        <v>1080</v>
      </c>
      <c r="I201" s="318"/>
      <c r="J201" s="318"/>
      <c r="K201" s="361"/>
    </row>
    <row r="202" spans="2:11" ht="15" customHeight="1">
      <c r="B202" s="340"/>
      <c r="C202" s="346"/>
      <c r="D202" s="318"/>
      <c r="E202" s="318"/>
      <c r="F202" s="339" t="s">
        <v>48</v>
      </c>
      <c r="G202" s="318"/>
      <c r="H202" s="318" t="s">
        <v>1081</v>
      </c>
      <c r="I202" s="318"/>
      <c r="J202" s="318"/>
      <c r="K202" s="361"/>
    </row>
    <row r="203" spans="2:11" ht="15" customHeight="1">
      <c r="B203" s="340"/>
      <c r="C203" s="318"/>
      <c r="D203" s="318"/>
      <c r="E203" s="318"/>
      <c r="F203" s="339" t="s">
        <v>46</v>
      </c>
      <c r="G203" s="318"/>
      <c r="H203" s="318" t="s">
        <v>1082</v>
      </c>
      <c r="I203" s="318"/>
      <c r="J203" s="318"/>
      <c r="K203" s="361"/>
    </row>
    <row r="204" spans="2:11" ht="15" customHeight="1">
      <c r="B204" s="340"/>
      <c r="C204" s="318"/>
      <c r="D204" s="318"/>
      <c r="E204" s="318"/>
      <c r="F204" s="339" t="s">
        <v>47</v>
      </c>
      <c r="G204" s="318"/>
      <c r="H204" s="318" t="s">
        <v>1083</v>
      </c>
      <c r="I204" s="318"/>
      <c r="J204" s="318"/>
      <c r="K204" s="361"/>
    </row>
    <row r="205" spans="2:11" ht="15" customHeight="1">
      <c r="B205" s="340"/>
      <c r="C205" s="318"/>
      <c r="D205" s="318"/>
      <c r="E205" s="318"/>
      <c r="F205" s="339"/>
      <c r="G205" s="318"/>
      <c r="H205" s="318"/>
      <c r="I205" s="318"/>
      <c r="J205" s="318"/>
      <c r="K205" s="361"/>
    </row>
    <row r="206" spans="2:11" ht="15" customHeight="1">
      <c r="B206" s="340"/>
      <c r="C206" s="318" t="s">
        <v>1024</v>
      </c>
      <c r="D206" s="318"/>
      <c r="E206" s="318"/>
      <c r="F206" s="339" t="s">
        <v>82</v>
      </c>
      <c r="G206" s="318"/>
      <c r="H206" s="318" t="s">
        <v>1084</v>
      </c>
      <c r="I206" s="318"/>
      <c r="J206" s="318"/>
      <c r="K206" s="361"/>
    </row>
    <row r="207" spans="2:11" ht="15" customHeight="1">
      <c r="B207" s="340"/>
      <c r="C207" s="346"/>
      <c r="D207" s="318"/>
      <c r="E207" s="318"/>
      <c r="F207" s="339" t="s">
        <v>922</v>
      </c>
      <c r="G207" s="318"/>
      <c r="H207" s="318" t="s">
        <v>923</v>
      </c>
      <c r="I207" s="318"/>
      <c r="J207" s="318"/>
      <c r="K207" s="361"/>
    </row>
    <row r="208" spans="2:11" ht="15" customHeight="1">
      <c r="B208" s="340"/>
      <c r="C208" s="318"/>
      <c r="D208" s="318"/>
      <c r="E208" s="318"/>
      <c r="F208" s="339" t="s">
        <v>920</v>
      </c>
      <c r="G208" s="318"/>
      <c r="H208" s="318" t="s">
        <v>1085</v>
      </c>
      <c r="I208" s="318"/>
      <c r="J208" s="318"/>
      <c r="K208" s="361"/>
    </row>
    <row r="209" spans="2:11" ht="15" customHeight="1">
      <c r="B209" s="378"/>
      <c r="C209" s="346"/>
      <c r="D209" s="346"/>
      <c r="E209" s="346"/>
      <c r="F209" s="339" t="s">
        <v>924</v>
      </c>
      <c r="G209" s="324"/>
      <c r="H209" s="365" t="s">
        <v>925</v>
      </c>
      <c r="I209" s="365"/>
      <c r="J209" s="365"/>
      <c r="K209" s="379"/>
    </row>
    <row r="210" spans="2:11" ht="15" customHeight="1">
      <c r="B210" s="378"/>
      <c r="C210" s="346"/>
      <c r="D210" s="346"/>
      <c r="E210" s="346"/>
      <c r="F210" s="339" t="s">
        <v>926</v>
      </c>
      <c r="G210" s="324"/>
      <c r="H210" s="365" t="s">
        <v>1086</v>
      </c>
      <c r="I210" s="365"/>
      <c r="J210" s="365"/>
      <c r="K210" s="379"/>
    </row>
    <row r="211" spans="2:11" ht="15" customHeight="1">
      <c r="B211" s="378"/>
      <c r="C211" s="346"/>
      <c r="D211" s="346"/>
      <c r="E211" s="346"/>
      <c r="F211" s="380"/>
      <c r="G211" s="324"/>
      <c r="H211" s="381"/>
      <c r="I211" s="381"/>
      <c r="J211" s="381"/>
      <c r="K211" s="379"/>
    </row>
    <row r="212" spans="2:11" ht="15" customHeight="1">
      <c r="B212" s="378"/>
      <c r="C212" s="318" t="s">
        <v>1048</v>
      </c>
      <c r="D212" s="346"/>
      <c r="E212" s="346"/>
      <c r="F212" s="339">
        <v>1</v>
      </c>
      <c r="G212" s="324"/>
      <c r="H212" s="365" t="s">
        <v>1087</v>
      </c>
      <c r="I212" s="365"/>
      <c r="J212" s="365"/>
      <c r="K212" s="379"/>
    </row>
    <row r="213" spans="2:11" ht="15" customHeight="1">
      <c r="B213" s="378"/>
      <c r="C213" s="346"/>
      <c r="D213" s="346"/>
      <c r="E213" s="346"/>
      <c r="F213" s="339">
        <v>2</v>
      </c>
      <c r="G213" s="324"/>
      <c r="H213" s="365" t="s">
        <v>1088</v>
      </c>
      <c r="I213" s="365"/>
      <c r="J213" s="365"/>
      <c r="K213" s="379"/>
    </row>
    <row r="214" spans="2:11" ht="15" customHeight="1">
      <c r="B214" s="378"/>
      <c r="C214" s="346"/>
      <c r="D214" s="346"/>
      <c r="E214" s="346"/>
      <c r="F214" s="339">
        <v>3</v>
      </c>
      <c r="G214" s="324"/>
      <c r="H214" s="365" t="s">
        <v>1089</v>
      </c>
      <c r="I214" s="365"/>
      <c r="J214" s="365"/>
      <c r="K214" s="379"/>
    </row>
    <row r="215" spans="2:11" ht="15" customHeight="1">
      <c r="B215" s="378"/>
      <c r="C215" s="346"/>
      <c r="D215" s="346"/>
      <c r="E215" s="346"/>
      <c r="F215" s="339">
        <v>4</v>
      </c>
      <c r="G215" s="324"/>
      <c r="H215" s="365" t="s">
        <v>1090</v>
      </c>
      <c r="I215" s="365"/>
      <c r="J215" s="365"/>
      <c r="K215" s="379"/>
    </row>
    <row r="216" spans="2:11" ht="12.75" customHeight="1">
      <c r="B216" s="382"/>
      <c r="C216" s="383"/>
      <c r="D216" s="383"/>
      <c r="E216" s="383"/>
      <c r="F216" s="383"/>
      <c r="G216" s="383"/>
      <c r="H216" s="383"/>
      <c r="I216" s="383"/>
      <c r="J216" s="383"/>
      <c r="K216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s="1" customFormat="1" ht="13.5">
      <c r="B8" s="45"/>
      <c r="C8" s="46"/>
      <c r="D8" s="39" t="s">
        <v>117</v>
      </c>
      <c r="E8" s="46"/>
      <c r="F8" s="46"/>
      <c r="G8" s="46"/>
      <c r="H8" s="46"/>
      <c r="I8" s="159"/>
      <c r="J8" s="159"/>
      <c r="K8" s="46"/>
      <c r="L8" s="50"/>
    </row>
    <row r="9" spans="2:12" s="1" customFormat="1" ht="36.95" customHeight="1">
      <c r="B9" s="45"/>
      <c r="C9" s="46"/>
      <c r="D9" s="46"/>
      <c r="E9" s="160" t="s">
        <v>118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46"/>
      <c r="E10" s="46"/>
      <c r="F10" s="46"/>
      <c r="G10" s="46"/>
      <c r="H10" s="46"/>
      <c r="I10" s="159"/>
      <c r="J10" s="159"/>
      <c r="K10" s="46"/>
      <c r="L10" s="50"/>
    </row>
    <row r="11" spans="2:12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61" t="s">
        <v>23</v>
      </c>
      <c r="J11" s="162" t="s">
        <v>22</v>
      </c>
      <c r="K11" s="46"/>
      <c r="L11" s="50"/>
    </row>
    <row r="12" spans="2: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61" t="s">
        <v>26</v>
      </c>
      <c r="J12" s="163" t="str">
        <f>'Rekapitulace stavby'!AN8</f>
        <v>9. 8. 2018</v>
      </c>
      <c r="K12" s="46"/>
      <c r="L12" s="50"/>
    </row>
    <row r="13" spans="2:12" s="1" customFormat="1" ht="10.8" customHeight="1">
      <c r="B13" s="45"/>
      <c r="C13" s="46"/>
      <c r="D13" s="46"/>
      <c r="E13" s="46"/>
      <c r="F13" s="46"/>
      <c r="G13" s="46"/>
      <c r="H13" s="46"/>
      <c r="I13" s="159"/>
      <c r="J13" s="159"/>
      <c r="K13" s="46"/>
      <c r="L13" s="50"/>
    </row>
    <row r="14" spans="2:12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61" t="s">
        <v>29</v>
      </c>
      <c r="J14" s="162" t="s">
        <v>30</v>
      </c>
      <c r="K14" s="46"/>
      <c r="L14" s="50"/>
    </row>
    <row r="15" spans="2:12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61" t="s">
        <v>32</v>
      </c>
      <c r="J15" s="162" t="s">
        <v>22</v>
      </c>
      <c r="K15" s="46"/>
      <c r="L15" s="50"/>
    </row>
    <row r="16" spans="2:12" s="1" customFormat="1" ht="6.95" customHeight="1">
      <c r="B16" s="45"/>
      <c r="C16" s="46"/>
      <c r="D16" s="46"/>
      <c r="E16" s="46"/>
      <c r="F16" s="46"/>
      <c r="G16" s="46"/>
      <c r="H16" s="46"/>
      <c r="I16" s="159"/>
      <c r="J16" s="159"/>
      <c r="K16" s="46"/>
      <c r="L16" s="50"/>
    </row>
    <row r="17" spans="2:12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61" t="s">
        <v>29</v>
      </c>
      <c r="J17" s="162" t="str">
        <f>IF('Rekapitulace stavby'!AN13="Vyplň údaj","",IF('Rekapitulace stavby'!AN13="","",'Rekapitulace stavby'!AN13))</f>
        <v/>
      </c>
      <c r="K17" s="46"/>
      <c r="L17" s="50"/>
    </row>
    <row r="18" spans="2:12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61" t="s">
        <v>32</v>
      </c>
      <c r="J18" s="162" t="str">
        <f>IF('Rekapitulace stavby'!AN14="Vyplň údaj","",IF('Rekapitulace stavby'!AN14="","",'Rekapitulace stavby'!AN14))</f>
        <v/>
      </c>
      <c r="K18" s="46"/>
      <c r="L18" s="50"/>
    </row>
    <row r="19" spans="2:12" s="1" customFormat="1" ht="6.95" customHeight="1">
      <c r="B19" s="45"/>
      <c r="C19" s="46"/>
      <c r="D19" s="46"/>
      <c r="E19" s="46"/>
      <c r="F19" s="46"/>
      <c r="G19" s="46"/>
      <c r="H19" s="46"/>
      <c r="I19" s="159"/>
      <c r="J19" s="159"/>
      <c r="K19" s="46"/>
      <c r="L19" s="50"/>
    </row>
    <row r="20" spans="2:12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61" t="s">
        <v>29</v>
      </c>
      <c r="J20" s="162" t="s">
        <v>36</v>
      </c>
      <c r="K20" s="46"/>
      <c r="L20" s="50"/>
    </row>
    <row r="21" spans="2:12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61" t="s">
        <v>32</v>
      </c>
      <c r="J21" s="162" t="s">
        <v>22</v>
      </c>
      <c r="K21" s="46"/>
      <c r="L21" s="50"/>
    </row>
    <row r="22" spans="2:12" s="1" customFormat="1" ht="6.95" customHeight="1">
      <c r="B22" s="45"/>
      <c r="C22" s="46"/>
      <c r="D22" s="46"/>
      <c r="E22" s="46"/>
      <c r="F22" s="46"/>
      <c r="G22" s="46"/>
      <c r="H22" s="46"/>
      <c r="I22" s="159"/>
      <c r="J22" s="159"/>
      <c r="K22" s="46"/>
      <c r="L22" s="50"/>
    </row>
    <row r="23" spans="2:12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59"/>
      <c r="J23" s="159"/>
      <c r="K23" s="46"/>
      <c r="L23" s="50"/>
    </row>
    <row r="24" spans="2:12" s="7" customFormat="1" ht="16.5" customHeight="1">
      <c r="B24" s="164"/>
      <c r="C24" s="165"/>
      <c r="D24" s="165"/>
      <c r="E24" s="43" t="s">
        <v>22</v>
      </c>
      <c r="F24" s="43"/>
      <c r="G24" s="43"/>
      <c r="H24" s="43"/>
      <c r="I24" s="166"/>
      <c r="J24" s="166"/>
      <c r="K24" s="165"/>
      <c r="L24" s="167"/>
    </row>
    <row r="25" spans="2:12" s="1" customFormat="1" ht="6.95" customHeight="1">
      <c r="B25" s="45"/>
      <c r="C25" s="46"/>
      <c r="D25" s="46"/>
      <c r="E25" s="46"/>
      <c r="F25" s="46"/>
      <c r="G25" s="46"/>
      <c r="H25" s="46"/>
      <c r="I25" s="159"/>
      <c r="J25" s="159"/>
      <c r="K25" s="46"/>
      <c r="L25" s="50"/>
    </row>
    <row r="26" spans="2:12" s="1" customFormat="1" ht="6.95" customHeight="1">
      <c r="B26" s="45"/>
      <c r="C26" s="46"/>
      <c r="D26" s="105"/>
      <c r="E26" s="105"/>
      <c r="F26" s="105"/>
      <c r="G26" s="105"/>
      <c r="H26" s="105"/>
      <c r="I26" s="168"/>
      <c r="J26" s="168"/>
      <c r="K26" s="105"/>
      <c r="L26" s="169"/>
    </row>
    <row r="27" spans="2:12" s="1" customFormat="1" ht="13.5">
      <c r="B27" s="45"/>
      <c r="C27" s="46"/>
      <c r="D27" s="46"/>
      <c r="E27" s="39" t="s">
        <v>119</v>
      </c>
      <c r="F27" s="46"/>
      <c r="G27" s="46"/>
      <c r="H27" s="46"/>
      <c r="I27" s="159"/>
      <c r="J27" s="159"/>
      <c r="K27" s="170">
        <f>I58</f>
        <v>0</v>
      </c>
      <c r="L27" s="50"/>
    </row>
    <row r="28" spans="2:12" s="1" customFormat="1" ht="13.5">
      <c r="B28" s="45"/>
      <c r="C28" s="46"/>
      <c r="D28" s="46"/>
      <c r="E28" s="39" t="s">
        <v>120</v>
      </c>
      <c r="F28" s="46"/>
      <c r="G28" s="46"/>
      <c r="H28" s="46"/>
      <c r="I28" s="159"/>
      <c r="J28" s="159"/>
      <c r="K28" s="170">
        <f>J58</f>
        <v>0</v>
      </c>
      <c r="L28" s="50"/>
    </row>
    <row r="29" spans="2:12" s="1" customFormat="1" ht="25.4" customHeight="1">
      <c r="B29" s="45"/>
      <c r="C29" s="46"/>
      <c r="D29" s="171" t="s">
        <v>39</v>
      </c>
      <c r="E29" s="46"/>
      <c r="F29" s="46"/>
      <c r="G29" s="46"/>
      <c r="H29" s="46"/>
      <c r="I29" s="159"/>
      <c r="J29" s="159"/>
      <c r="K29" s="172">
        <f>ROUND(K83,2)</f>
        <v>0</v>
      </c>
      <c r="L29" s="50"/>
    </row>
    <row r="30" spans="2:12" s="1" customFormat="1" ht="6.95" customHeight="1">
      <c r="B30" s="45"/>
      <c r="C30" s="46"/>
      <c r="D30" s="105"/>
      <c r="E30" s="105"/>
      <c r="F30" s="105"/>
      <c r="G30" s="105"/>
      <c r="H30" s="105"/>
      <c r="I30" s="168"/>
      <c r="J30" s="168"/>
      <c r="K30" s="105"/>
      <c r="L30" s="169"/>
    </row>
    <row r="31" spans="2:12" s="1" customFormat="1" ht="14.4" customHeight="1">
      <c r="B31" s="45"/>
      <c r="C31" s="46"/>
      <c r="D31" s="46"/>
      <c r="E31" s="46"/>
      <c r="F31" s="51" t="s">
        <v>41</v>
      </c>
      <c r="G31" s="46"/>
      <c r="H31" s="46"/>
      <c r="I31" s="173" t="s">
        <v>40</v>
      </c>
      <c r="J31" s="159"/>
      <c r="K31" s="51" t="s">
        <v>42</v>
      </c>
      <c r="L31" s="50"/>
    </row>
    <row r="32" spans="2:12" s="1" customFormat="1" ht="14.4" customHeight="1">
      <c r="B32" s="45"/>
      <c r="C32" s="46"/>
      <c r="D32" s="54" t="s">
        <v>43</v>
      </c>
      <c r="E32" s="54" t="s">
        <v>44</v>
      </c>
      <c r="F32" s="174">
        <f>ROUND(SUM(BE83:BE119),2)</f>
        <v>0</v>
      </c>
      <c r="G32" s="46"/>
      <c r="H32" s="46"/>
      <c r="I32" s="175">
        <v>0.21</v>
      </c>
      <c r="J32" s="159"/>
      <c r="K32" s="174">
        <f>ROUND(ROUND((SUM(BE83:BE119)),2)*I32,2)</f>
        <v>0</v>
      </c>
      <c r="L32" s="50"/>
    </row>
    <row r="33" spans="2:12" s="1" customFormat="1" ht="14.4" customHeight="1">
      <c r="B33" s="45"/>
      <c r="C33" s="46"/>
      <c r="D33" s="46"/>
      <c r="E33" s="54" t="s">
        <v>45</v>
      </c>
      <c r="F33" s="174">
        <f>ROUND(SUM(BF83:BF119),2)</f>
        <v>0</v>
      </c>
      <c r="G33" s="46"/>
      <c r="H33" s="46"/>
      <c r="I33" s="175">
        <v>0.15</v>
      </c>
      <c r="J33" s="159"/>
      <c r="K33" s="174">
        <f>ROUND(ROUND((SUM(BF83:BF119)),2)*I33,2)</f>
        <v>0</v>
      </c>
      <c r="L33" s="50"/>
    </row>
    <row r="34" spans="2:12" s="1" customFormat="1" ht="14.4" customHeight="1" hidden="1">
      <c r="B34" s="45"/>
      <c r="C34" s="46"/>
      <c r="D34" s="46"/>
      <c r="E34" s="54" t="s">
        <v>46</v>
      </c>
      <c r="F34" s="174">
        <f>ROUND(SUM(BG83:BG119),2)</f>
        <v>0</v>
      </c>
      <c r="G34" s="46"/>
      <c r="H34" s="46"/>
      <c r="I34" s="175">
        <v>0.21</v>
      </c>
      <c r="J34" s="159"/>
      <c r="K34" s="174">
        <v>0</v>
      </c>
      <c r="L34" s="50"/>
    </row>
    <row r="35" spans="2:12" s="1" customFormat="1" ht="14.4" customHeight="1" hidden="1">
      <c r="B35" s="45"/>
      <c r="C35" s="46"/>
      <c r="D35" s="46"/>
      <c r="E35" s="54" t="s">
        <v>47</v>
      </c>
      <c r="F35" s="174">
        <f>ROUND(SUM(BH83:BH119),2)</f>
        <v>0</v>
      </c>
      <c r="G35" s="46"/>
      <c r="H35" s="46"/>
      <c r="I35" s="175">
        <v>0.15</v>
      </c>
      <c r="J35" s="159"/>
      <c r="K35" s="174">
        <v>0</v>
      </c>
      <c r="L35" s="50"/>
    </row>
    <row r="36" spans="2:12" s="1" customFormat="1" ht="14.4" customHeight="1" hidden="1">
      <c r="B36" s="45"/>
      <c r="C36" s="46"/>
      <c r="D36" s="46"/>
      <c r="E36" s="54" t="s">
        <v>48</v>
      </c>
      <c r="F36" s="174">
        <f>ROUND(SUM(BI83:BI119),2)</f>
        <v>0</v>
      </c>
      <c r="G36" s="46"/>
      <c r="H36" s="46"/>
      <c r="I36" s="175">
        <v>0</v>
      </c>
      <c r="J36" s="159"/>
      <c r="K36" s="174">
        <v>0</v>
      </c>
      <c r="L36" s="50"/>
    </row>
    <row r="37" spans="2:12" s="1" customFormat="1" ht="6.95" customHeight="1">
      <c r="B37" s="45"/>
      <c r="C37" s="46"/>
      <c r="D37" s="46"/>
      <c r="E37" s="46"/>
      <c r="F37" s="46"/>
      <c r="G37" s="46"/>
      <c r="H37" s="46"/>
      <c r="I37" s="159"/>
      <c r="J37" s="159"/>
      <c r="K37" s="46"/>
      <c r="L37" s="50"/>
    </row>
    <row r="38" spans="2:12" s="1" customFormat="1" ht="25.4" customHeight="1">
      <c r="B38" s="45"/>
      <c r="C38" s="176"/>
      <c r="D38" s="177" t="s">
        <v>49</v>
      </c>
      <c r="E38" s="97"/>
      <c r="F38" s="97"/>
      <c r="G38" s="178" t="s">
        <v>50</v>
      </c>
      <c r="H38" s="179" t="s">
        <v>51</v>
      </c>
      <c r="I38" s="180"/>
      <c r="J38" s="180"/>
      <c r="K38" s="181">
        <f>SUM(K29:K36)</f>
        <v>0</v>
      </c>
      <c r="L38" s="182"/>
    </row>
    <row r="39" spans="2:12" s="1" customFormat="1" ht="14.4" customHeight="1">
      <c r="B39" s="66"/>
      <c r="C39" s="67"/>
      <c r="D39" s="67"/>
      <c r="E39" s="67"/>
      <c r="F39" s="67"/>
      <c r="G39" s="67"/>
      <c r="H39" s="67"/>
      <c r="I39" s="183"/>
      <c r="J39" s="183"/>
      <c r="K39" s="67"/>
      <c r="L39" s="68"/>
    </row>
    <row r="43" spans="2:12" s="1" customFormat="1" ht="6.95" customHeight="1">
      <c r="B43" s="184"/>
      <c r="C43" s="185"/>
      <c r="D43" s="185"/>
      <c r="E43" s="185"/>
      <c r="F43" s="185"/>
      <c r="G43" s="185"/>
      <c r="H43" s="185"/>
      <c r="I43" s="186"/>
      <c r="J43" s="186"/>
      <c r="K43" s="185"/>
      <c r="L43" s="187"/>
    </row>
    <row r="44" spans="2:12" s="1" customFormat="1" ht="36.95" customHeight="1">
      <c r="B44" s="45"/>
      <c r="C44" s="29" t="s">
        <v>121</v>
      </c>
      <c r="D44" s="46"/>
      <c r="E44" s="46"/>
      <c r="F44" s="46"/>
      <c r="G44" s="46"/>
      <c r="H44" s="46"/>
      <c r="I44" s="159"/>
      <c r="J44" s="159"/>
      <c r="K44" s="46"/>
      <c r="L44" s="50"/>
    </row>
    <row r="45" spans="2:12" s="1" customFormat="1" ht="6.95" customHeight="1">
      <c r="B45" s="45"/>
      <c r="C45" s="46"/>
      <c r="D45" s="46"/>
      <c r="E45" s="46"/>
      <c r="F45" s="46"/>
      <c r="G45" s="46"/>
      <c r="H45" s="46"/>
      <c r="I45" s="159"/>
      <c r="J45" s="159"/>
      <c r="K45" s="46"/>
      <c r="L45" s="50"/>
    </row>
    <row r="46" spans="2:12" s="1" customFormat="1" ht="14.4" customHeight="1">
      <c r="B46" s="45"/>
      <c r="C46" s="39" t="s">
        <v>19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16.5" customHeight="1">
      <c r="B47" s="45"/>
      <c r="C47" s="46"/>
      <c r="D47" s="46"/>
      <c r="E47" s="158" t="str">
        <f>E7</f>
        <v>Řešení vnitřního prostoru sídliště Spláleniště</v>
      </c>
      <c r="F47" s="39"/>
      <c r="G47" s="39"/>
      <c r="H47" s="39"/>
      <c r="I47" s="159"/>
      <c r="J47" s="159"/>
      <c r="K47" s="46"/>
      <c r="L47" s="50"/>
    </row>
    <row r="48" spans="2:12" s="1" customFormat="1" ht="14.4" customHeight="1">
      <c r="B48" s="45"/>
      <c r="C48" s="39" t="s">
        <v>117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7.25" customHeight="1">
      <c r="B49" s="45"/>
      <c r="C49" s="46"/>
      <c r="D49" s="46"/>
      <c r="E49" s="160" t="str">
        <f>E9</f>
        <v>2018010-00 - Přípravné práce</v>
      </c>
      <c r="F49" s="46"/>
      <c r="G49" s="46"/>
      <c r="H49" s="46"/>
      <c r="I49" s="159"/>
      <c r="J49" s="159"/>
      <c r="K49" s="46"/>
      <c r="L49" s="50"/>
    </row>
    <row r="50" spans="2:12" s="1" customFormat="1" ht="6.95" customHeight="1">
      <c r="B50" s="45"/>
      <c r="C50" s="46"/>
      <c r="D50" s="46"/>
      <c r="E50" s="46"/>
      <c r="F50" s="46"/>
      <c r="G50" s="46"/>
      <c r="H50" s="46"/>
      <c r="I50" s="159"/>
      <c r="J50" s="159"/>
      <c r="K50" s="46"/>
      <c r="L50" s="50"/>
    </row>
    <row r="51" spans="2:12" s="1" customFormat="1" ht="18" customHeight="1">
      <c r="B51" s="45"/>
      <c r="C51" s="39" t="s">
        <v>24</v>
      </c>
      <c r="D51" s="46"/>
      <c r="E51" s="46"/>
      <c r="F51" s="34" t="str">
        <f>F12</f>
        <v>Cheb</v>
      </c>
      <c r="G51" s="46"/>
      <c r="H51" s="46"/>
      <c r="I51" s="161" t="s">
        <v>26</v>
      </c>
      <c r="J51" s="163" t="str">
        <f>IF(J12="","",J12)</f>
        <v>9. 8. 2018</v>
      </c>
      <c r="K51" s="46"/>
      <c r="L51" s="50"/>
    </row>
    <row r="52" spans="2:12" s="1" customFormat="1" ht="6.95" customHeight="1">
      <c r="B52" s="45"/>
      <c r="C52" s="46"/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3.5">
      <c r="B53" s="45"/>
      <c r="C53" s="39" t="s">
        <v>28</v>
      </c>
      <c r="D53" s="46"/>
      <c r="E53" s="46"/>
      <c r="F53" s="34" t="str">
        <f>E15</f>
        <v>Město Cheb</v>
      </c>
      <c r="G53" s="46"/>
      <c r="H53" s="46"/>
      <c r="I53" s="161" t="s">
        <v>35</v>
      </c>
      <c r="J53" s="188" t="str">
        <f>E21</f>
        <v>Ing. Tomáš Prinz</v>
      </c>
      <c r="K53" s="46"/>
      <c r="L53" s="50"/>
    </row>
    <row r="54" spans="2:12" s="1" customFormat="1" ht="14.4" customHeight="1">
      <c r="B54" s="45"/>
      <c r="C54" s="39" t="s">
        <v>33</v>
      </c>
      <c r="D54" s="46"/>
      <c r="E54" s="46"/>
      <c r="F54" s="34" t="str">
        <f>IF(E18="","",E18)</f>
        <v/>
      </c>
      <c r="G54" s="46"/>
      <c r="H54" s="46"/>
      <c r="I54" s="159"/>
      <c r="J54" s="189"/>
      <c r="K54" s="46"/>
      <c r="L54" s="50"/>
    </row>
    <row r="55" spans="2:12" s="1" customFormat="1" ht="10.3" customHeight="1">
      <c r="B55" s="45"/>
      <c r="C55" s="46"/>
      <c r="D55" s="46"/>
      <c r="E55" s="46"/>
      <c r="F55" s="46"/>
      <c r="G55" s="46"/>
      <c r="H55" s="46"/>
      <c r="I55" s="159"/>
      <c r="J55" s="159"/>
      <c r="K55" s="46"/>
      <c r="L55" s="50"/>
    </row>
    <row r="56" spans="2:12" s="1" customFormat="1" ht="29.25" customHeight="1">
      <c r="B56" s="45"/>
      <c r="C56" s="190" t="s">
        <v>122</v>
      </c>
      <c r="D56" s="176"/>
      <c r="E56" s="176"/>
      <c r="F56" s="176"/>
      <c r="G56" s="176"/>
      <c r="H56" s="176"/>
      <c r="I56" s="191" t="s">
        <v>123</v>
      </c>
      <c r="J56" s="191" t="s">
        <v>124</v>
      </c>
      <c r="K56" s="192" t="s">
        <v>125</v>
      </c>
      <c r="L56" s="193"/>
    </row>
    <row r="57" spans="2:12" s="1" customFormat="1" ht="10.3" customHeight="1">
      <c r="B57" s="45"/>
      <c r="C57" s="46"/>
      <c r="D57" s="46"/>
      <c r="E57" s="46"/>
      <c r="F57" s="46"/>
      <c r="G57" s="46"/>
      <c r="H57" s="46"/>
      <c r="I57" s="159"/>
      <c r="J57" s="159"/>
      <c r="K57" s="46"/>
      <c r="L57" s="50"/>
    </row>
    <row r="58" spans="2:47" s="1" customFormat="1" ht="29.25" customHeight="1">
      <c r="B58" s="45"/>
      <c r="C58" s="194" t="s">
        <v>126</v>
      </c>
      <c r="D58" s="46"/>
      <c r="E58" s="46"/>
      <c r="F58" s="46"/>
      <c r="G58" s="46"/>
      <c r="H58" s="46"/>
      <c r="I58" s="195">
        <f>Q83</f>
        <v>0</v>
      </c>
      <c r="J58" s="195">
        <f>R83</f>
        <v>0</v>
      </c>
      <c r="K58" s="172">
        <f>K83</f>
        <v>0</v>
      </c>
      <c r="L58" s="50"/>
      <c r="AU58" s="23" t="s">
        <v>127</v>
      </c>
    </row>
    <row r="59" spans="2:12" s="8" customFormat="1" ht="24.95" customHeight="1">
      <c r="B59" s="196"/>
      <c r="C59" s="197"/>
      <c r="D59" s="198" t="s">
        <v>128</v>
      </c>
      <c r="E59" s="199"/>
      <c r="F59" s="199"/>
      <c r="G59" s="199"/>
      <c r="H59" s="199"/>
      <c r="I59" s="200">
        <f>Q84</f>
        <v>0</v>
      </c>
      <c r="J59" s="200">
        <f>R84</f>
        <v>0</v>
      </c>
      <c r="K59" s="201">
        <f>K84</f>
        <v>0</v>
      </c>
      <c r="L59" s="202"/>
    </row>
    <row r="60" spans="2:12" s="9" customFormat="1" ht="19.9" customHeight="1">
      <c r="B60" s="203"/>
      <c r="C60" s="204"/>
      <c r="D60" s="205" t="s">
        <v>129</v>
      </c>
      <c r="E60" s="206"/>
      <c r="F60" s="206"/>
      <c r="G60" s="206"/>
      <c r="H60" s="206"/>
      <c r="I60" s="207">
        <f>Q85</f>
        <v>0</v>
      </c>
      <c r="J60" s="207">
        <f>R85</f>
        <v>0</v>
      </c>
      <c r="K60" s="208">
        <f>K85</f>
        <v>0</v>
      </c>
      <c r="L60" s="209"/>
    </row>
    <row r="61" spans="2:12" s="9" customFormat="1" ht="19.9" customHeight="1">
      <c r="B61" s="203"/>
      <c r="C61" s="204"/>
      <c r="D61" s="205" t="s">
        <v>130</v>
      </c>
      <c r="E61" s="206"/>
      <c r="F61" s="206"/>
      <c r="G61" s="206"/>
      <c r="H61" s="206"/>
      <c r="I61" s="207">
        <f>Q93</f>
        <v>0</v>
      </c>
      <c r="J61" s="207">
        <f>R93</f>
        <v>0</v>
      </c>
      <c r="K61" s="208">
        <f>K93</f>
        <v>0</v>
      </c>
      <c r="L61" s="209"/>
    </row>
    <row r="62" spans="2:12" s="9" customFormat="1" ht="19.9" customHeight="1">
      <c r="B62" s="203"/>
      <c r="C62" s="204"/>
      <c r="D62" s="205" t="s">
        <v>131</v>
      </c>
      <c r="E62" s="206"/>
      <c r="F62" s="206"/>
      <c r="G62" s="206"/>
      <c r="H62" s="206"/>
      <c r="I62" s="207">
        <f>Q102</f>
        <v>0</v>
      </c>
      <c r="J62" s="207">
        <f>R102</f>
        <v>0</v>
      </c>
      <c r="K62" s="208">
        <f>K102</f>
        <v>0</v>
      </c>
      <c r="L62" s="209"/>
    </row>
    <row r="63" spans="2:12" s="9" customFormat="1" ht="19.9" customHeight="1">
      <c r="B63" s="203"/>
      <c r="C63" s="204"/>
      <c r="D63" s="205" t="s">
        <v>132</v>
      </c>
      <c r="E63" s="206"/>
      <c r="F63" s="206"/>
      <c r="G63" s="206"/>
      <c r="H63" s="206"/>
      <c r="I63" s="207">
        <f>Q106</f>
        <v>0</v>
      </c>
      <c r="J63" s="207">
        <f>R106</f>
        <v>0</v>
      </c>
      <c r="K63" s="208">
        <f>K106</f>
        <v>0</v>
      </c>
      <c r="L63" s="209"/>
    </row>
    <row r="64" spans="2:12" s="1" customFormat="1" ht="21.8" customHeight="1">
      <c r="B64" s="45"/>
      <c r="C64" s="46"/>
      <c r="D64" s="46"/>
      <c r="E64" s="46"/>
      <c r="F64" s="46"/>
      <c r="G64" s="46"/>
      <c r="H64" s="46"/>
      <c r="I64" s="159"/>
      <c r="J64" s="159"/>
      <c r="K64" s="46"/>
      <c r="L64" s="50"/>
    </row>
    <row r="65" spans="2:12" s="1" customFormat="1" ht="6.95" customHeight="1">
      <c r="B65" s="66"/>
      <c r="C65" s="67"/>
      <c r="D65" s="67"/>
      <c r="E65" s="67"/>
      <c r="F65" s="67"/>
      <c r="G65" s="67"/>
      <c r="H65" s="67"/>
      <c r="I65" s="183"/>
      <c r="J65" s="183"/>
      <c r="K65" s="67"/>
      <c r="L65" s="68"/>
    </row>
    <row r="69" spans="2:13" s="1" customFormat="1" ht="6.95" customHeight="1">
      <c r="B69" s="69"/>
      <c r="C69" s="70"/>
      <c r="D69" s="70"/>
      <c r="E69" s="70"/>
      <c r="F69" s="70"/>
      <c r="G69" s="70"/>
      <c r="H69" s="70"/>
      <c r="I69" s="186"/>
      <c r="J69" s="186"/>
      <c r="K69" s="70"/>
      <c r="L69" s="70"/>
      <c r="M69" s="71"/>
    </row>
    <row r="70" spans="2:13" s="1" customFormat="1" ht="36.95" customHeight="1">
      <c r="B70" s="45"/>
      <c r="C70" s="72" t="s">
        <v>133</v>
      </c>
      <c r="D70" s="73"/>
      <c r="E70" s="73"/>
      <c r="F70" s="73"/>
      <c r="G70" s="73"/>
      <c r="H70" s="73"/>
      <c r="I70" s="210"/>
      <c r="J70" s="210"/>
      <c r="K70" s="73"/>
      <c r="L70" s="73"/>
      <c r="M70" s="71"/>
    </row>
    <row r="71" spans="2:13" s="1" customFormat="1" ht="6.95" customHeight="1">
      <c r="B71" s="45"/>
      <c r="C71" s="73"/>
      <c r="D71" s="73"/>
      <c r="E71" s="73"/>
      <c r="F71" s="73"/>
      <c r="G71" s="73"/>
      <c r="H71" s="73"/>
      <c r="I71" s="210"/>
      <c r="J71" s="210"/>
      <c r="K71" s="73"/>
      <c r="L71" s="73"/>
      <c r="M71" s="71"/>
    </row>
    <row r="72" spans="2:13" s="1" customFormat="1" ht="14.4" customHeight="1">
      <c r="B72" s="45"/>
      <c r="C72" s="75" t="s">
        <v>19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16.5" customHeight="1">
      <c r="B73" s="45"/>
      <c r="C73" s="73"/>
      <c r="D73" s="73"/>
      <c r="E73" s="211" t="str">
        <f>E7</f>
        <v>Řešení vnitřního prostoru sídliště Spláleniště</v>
      </c>
      <c r="F73" s="75"/>
      <c r="G73" s="75"/>
      <c r="H73" s="75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117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7.25" customHeight="1">
      <c r="B75" s="45"/>
      <c r="C75" s="73"/>
      <c r="D75" s="73"/>
      <c r="E75" s="81" t="str">
        <f>E9</f>
        <v>2018010-00 - Přípravné práce</v>
      </c>
      <c r="F75" s="73"/>
      <c r="G75" s="73"/>
      <c r="H75" s="73"/>
      <c r="I75" s="210"/>
      <c r="J75" s="210"/>
      <c r="K75" s="73"/>
      <c r="L75" s="73"/>
      <c r="M75" s="71"/>
    </row>
    <row r="76" spans="2:13" s="1" customFormat="1" ht="6.95" customHeight="1">
      <c r="B76" s="45"/>
      <c r="C76" s="73"/>
      <c r="D76" s="73"/>
      <c r="E76" s="73"/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8" customHeight="1">
      <c r="B77" s="45"/>
      <c r="C77" s="75" t="s">
        <v>24</v>
      </c>
      <c r="D77" s="73"/>
      <c r="E77" s="73"/>
      <c r="F77" s="212" t="str">
        <f>F12</f>
        <v>Cheb</v>
      </c>
      <c r="G77" s="73"/>
      <c r="H77" s="73"/>
      <c r="I77" s="213" t="s">
        <v>26</v>
      </c>
      <c r="J77" s="214" t="str">
        <f>IF(J12="","",J12)</f>
        <v>9. 8. 2018</v>
      </c>
      <c r="K77" s="73"/>
      <c r="L77" s="73"/>
      <c r="M77" s="71"/>
    </row>
    <row r="78" spans="2:13" s="1" customFormat="1" ht="6.95" customHeight="1">
      <c r="B78" s="45"/>
      <c r="C78" s="73"/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3.5">
      <c r="B79" s="45"/>
      <c r="C79" s="75" t="s">
        <v>28</v>
      </c>
      <c r="D79" s="73"/>
      <c r="E79" s="73"/>
      <c r="F79" s="212" t="str">
        <f>E15</f>
        <v>Město Cheb</v>
      </c>
      <c r="G79" s="73"/>
      <c r="H79" s="73"/>
      <c r="I79" s="213" t="s">
        <v>35</v>
      </c>
      <c r="J79" s="215" t="str">
        <f>E21</f>
        <v>Ing. Tomáš Prinz</v>
      </c>
      <c r="K79" s="73"/>
      <c r="L79" s="73"/>
      <c r="M79" s="71"/>
    </row>
    <row r="80" spans="2:13" s="1" customFormat="1" ht="14.4" customHeight="1">
      <c r="B80" s="45"/>
      <c r="C80" s="75" t="s">
        <v>33</v>
      </c>
      <c r="D80" s="73"/>
      <c r="E80" s="73"/>
      <c r="F80" s="212" t="str">
        <f>IF(E18="","",E18)</f>
        <v/>
      </c>
      <c r="G80" s="73"/>
      <c r="H80" s="73"/>
      <c r="I80" s="210"/>
      <c r="J80" s="210"/>
      <c r="K80" s="73"/>
      <c r="L80" s="73"/>
      <c r="M80" s="71"/>
    </row>
    <row r="81" spans="2:13" s="1" customFormat="1" ht="10.3" customHeight="1">
      <c r="B81" s="45"/>
      <c r="C81" s="73"/>
      <c r="D81" s="73"/>
      <c r="E81" s="73"/>
      <c r="F81" s="73"/>
      <c r="G81" s="73"/>
      <c r="H81" s="73"/>
      <c r="I81" s="210"/>
      <c r="J81" s="210"/>
      <c r="K81" s="73"/>
      <c r="L81" s="73"/>
      <c r="M81" s="71"/>
    </row>
    <row r="82" spans="2:24" s="10" customFormat="1" ht="29.25" customHeight="1">
      <c r="B82" s="216"/>
      <c r="C82" s="217" t="s">
        <v>134</v>
      </c>
      <c r="D82" s="218" t="s">
        <v>58</v>
      </c>
      <c r="E82" s="218" t="s">
        <v>54</v>
      </c>
      <c r="F82" s="218" t="s">
        <v>135</v>
      </c>
      <c r="G82" s="218" t="s">
        <v>136</v>
      </c>
      <c r="H82" s="218" t="s">
        <v>137</v>
      </c>
      <c r="I82" s="219" t="s">
        <v>138</v>
      </c>
      <c r="J82" s="219" t="s">
        <v>139</v>
      </c>
      <c r="K82" s="218" t="s">
        <v>125</v>
      </c>
      <c r="L82" s="220" t="s">
        <v>140</v>
      </c>
      <c r="M82" s="221"/>
      <c r="N82" s="101" t="s">
        <v>141</v>
      </c>
      <c r="O82" s="102" t="s">
        <v>43</v>
      </c>
      <c r="P82" s="102" t="s">
        <v>142</v>
      </c>
      <c r="Q82" s="102" t="s">
        <v>143</v>
      </c>
      <c r="R82" s="102" t="s">
        <v>144</v>
      </c>
      <c r="S82" s="102" t="s">
        <v>145</v>
      </c>
      <c r="T82" s="102" t="s">
        <v>146</v>
      </c>
      <c r="U82" s="102" t="s">
        <v>147</v>
      </c>
      <c r="V82" s="102" t="s">
        <v>148</v>
      </c>
      <c r="W82" s="102" t="s">
        <v>149</v>
      </c>
      <c r="X82" s="103" t="s">
        <v>150</v>
      </c>
    </row>
    <row r="83" spans="2:63" s="1" customFormat="1" ht="29.25" customHeight="1">
      <c r="B83" s="45"/>
      <c r="C83" s="107" t="s">
        <v>126</v>
      </c>
      <c r="D83" s="73"/>
      <c r="E83" s="73"/>
      <c r="F83" s="73"/>
      <c r="G83" s="73"/>
      <c r="H83" s="73"/>
      <c r="I83" s="210"/>
      <c r="J83" s="210"/>
      <c r="K83" s="222">
        <f>BK83</f>
        <v>0</v>
      </c>
      <c r="L83" s="73"/>
      <c r="M83" s="71"/>
      <c r="N83" s="104"/>
      <c r="O83" s="105"/>
      <c r="P83" s="105"/>
      <c r="Q83" s="223">
        <f>Q84</f>
        <v>0</v>
      </c>
      <c r="R83" s="223">
        <f>R84</f>
        <v>0</v>
      </c>
      <c r="S83" s="105"/>
      <c r="T83" s="224">
        <f>T84</f>
        <v>0</v>
      </c>
      <c r="U83" s="105"/>
      <c r="V83" s="224">
        <f>V84</f>
        <v>321.003</v>
      </c>
      <c r="W83" s="105"/>
      <c r="X83" s="225">
        <f>X84</f>
        <v>130.288</v>
      </c>
      <c r="AT83" s="23" t="s">
        <v>74</v>
      </c>
      <c r="AU83" s="23" t="s">
        <v>127</v>
      </c>
      <c r="BK83" s="226">
        <f>BK84</f>
        <v>0</v>
      </c>
    </row>
    <row r="84" spans="2:63" s="11" customFormat="1" ht="37.4" customHeight="1">
      <c r="B84" s="227"/>
      <c r="C84" s="228"/>
      <c r="D84" s="229" t="s">
        <v>74</v>
      </c>
      <c r="E84" s="230" t="s">
        <v>151</v>
      </c>
      <c r="F84" s="230" t="s">
        <v>152</v>
      </c>
      <c r="G84" s="228"/>
      <c r="H84" s="228"/>
      <c r="I84" s="231"/>
      <c r="J84" s="231"/>
      <c r="K84" s="232">
        <f>BK84</f>
        <v>0</v>
      </c>
      <c r="L84" s="228"/>
      <c r="M84" s="233"/>
      <c r="N84" s="234"/>
      <c r="O84" s="235"/>
      <c r="P84" s="235"/>
      <c r="Q84" s="236">
        <f>Q85+Q93+Q102+Q106</f>
        <v>0</v>
      </c>
      <c r="R84" s="236">
        <f>R85+R93+R102+R106</f>
        <v>0</v>
      </c>
      <c r="S84" s="235"/>
      <c r="T84" s="237">
        <f>T85+T93+T102+T106</f>
        <v>0</v>
      </c>
      <c r="U84" s="235"/>
      <c r="V84" s="237">
        <f>V85+V93+V102+V106</f>
        <v>321.003</v>
      </c>
      <c r="W84" s="235"/>
      <c r="X84" s="238">
        <f>X85+X93+X102+X106</f>
        <v>130.288</v>
      </c>
      <c r="AR84" s="239" t="s">
        <v>83</v>
      </c>
      <c r="AT84" s="240" t="s">
        <v>74</v>
      </c>
      <c r="AU84" s="240" t="s">
        <v>75</v>
      </c>
      <c r="AY84" s="239" t="s">
        <v>153</v>
      </c>
      <c r="BK84" s="241">
        <f>BK85+BK93+BK102+BK106</f>
        <v>0</v>
      </c>
    </row>
    <row r="85" spans="2:63" s="11" customFormat="1" ht="19.9" customHeight="1">
      <c r="B85" s="227"/>
      <c r="C85" s="228"/>
      <c r="D85" s="229" t="s">
        <v>74</v>
      </c>
      <c r="E85" s="242" t="s">
        <v>83</v>
      </c>
      <c r="F85" s="242" t="s">
        <v>154</v>
      </c>
      <c r="G85" s="228"/>
      <c r="H85" s="228"/>
      <c r="I85" s="231"/>
      <c r="J85" s="231"/>
      <c r="K85" s="243">
        <f>BK85</f>
        <v>0</v>
      </c>
      <c r="L85" s="228"/>
      <c r="M85" s="233"/>
      <c r="N85" s="234"/>
      <c r="O85" s="235"/>
      <c r="P85" s="235"/>
      <c r="Q85" s="236">
        <f>SUM(Q86:Q92)</f>
        <v>0</v>
      </c>
      <c r="R85" s="236">
        <f>SUM(R86:R92)</f>
        <v>0</v>
      </c>
      <c r="S85" s="235"/>
      <c r="T85" s="237">
        <f>SUM(T86:T92)</f>
        <v>0</v>
      </c>
      <c r="U85" s="235"/>
      <c r="V85" s="237">
        <f>SUM(V86:V92)</f>
        <v>0</v>
      </c>
      <c r="W85" s="235"/>
      <c r="X85" s="238">
        <f>SUM(X86:X92)</f>
        <v>122.598</v>
      </c>
      <c r="AR85" s="239" t="s">
        <v>83</v>
      </c>
      <c r="AT85" s="240" t="s">
        <v>74</v>
      </c>
      <c r="AU85" s="240" t="s">
        <v>83</v>
      </c>
      <c r="AY85" s="239" t="s">
        <v>153</v>
      </c>
      <c r="BK85" s="241">
        <f>SUM(BK86:BK92)</f>
        <v>0</v>
      </c>
    </row>
    <row r="86" spans="2:65" s="1" customFormat="1" ht="38.25" customHeight="1">
      <c r="B86" s="45"/>
      <c r="C86" s="244" t="s">
        <v>83</v>
      </c>
      <c r="D86" s="244" t="s">
        <v>155</v>
      </c>
      <c r="E86" s="245" t="s">
        <v>156</v>
      </c>
      <c r="F86" s="246" t="s">
        <v>157</v>
      </c>
      <c r="G86" s="247" t="s">
        <v>158</v>
      </c>
      <c r="H86" s="248">
        <v>1251</v>
      </c>
      <c r="I86" s="249"/>
      <c r="J86" s="249"/>
      <c r="K86" s="250">
        <f>ROUND(P86*H86,2)</f>
        <v>0</v>
      </c>
      <c r="L86" s="246" t="s">
        <v>159</v>
      </c>
      <c r="M86" s="71"/>
      <c r="N86" s="251" t="s">
        <v>22</v>
      </c>
      <c r="O86" s="252" t="s">
        <v>44</v>
      </c>
      <c r="P86" s="174">
        <f>I86+J86</f>
        <v>0</v>
      </c>
      <c r="Q86" s="174">
        <f>ROUND(I86*H86,2)</f>
        <v>0</v>
      </c>
      <c r="R86" s="174">
        <f>ROUND(J86*H86,2)</f>
        <v>0</v>
      </c>
      <c r="S86" s="46"/>
      <c r="T86" s="253">
        <f>S86*H86</f>
        <v>0</v>
      </c>
      <c r="U86" s="253">
        <v>0</v>
      </c>
      <c r="V86" s="253">
        <f>U86*H86</f>
        <v>0</v>
      </c>
      <c r="W86" s="253">
        <v>0.098</v>
      </c>
      <c r="X86" s="254">
        <f>W86*H86</f>
        <v>122.598</v>
      </c>
      <c r="AR86" s="23" t="s">
        <v>160</v>
      </c>
      <c r="AT86" s="23" t="s">
        <v>155</v>
      </c>
      <c r="AU86" s="23" t="s">
        <v>85</v>
      </c>
      <c r="AY86" s="23" t="s">
        <v>153</v>
      </c>
      <c r="BE86" s="255">
        <f>IF(O86="základní",K86,0)</f>
        <v>0</v>
      </c>
      <c r="BF86" s="255">
        <f>IF(O86="snížená",K86,0)</f>
        <v>0</v>
      </c>
      <c r="BG86" s="255">
        <f>IF(O86="zákl. přenesená",K86,0)</f>
        <v>0</v>
      </c>
      <c r="BH86" s="255">
        <f>IF(O86="sníž. přenesená",K86,0)</f>
        <v>0</v>
      </c>
      <c r="BI86" s="255">
        <f>IF(O86="nulová",K86,0)</f>
        <v>0</v>
      </c>
      <c r="BJ86" s="23" t="s">
        <v>83</v>
      </c>
      <c r="BK86" s="255">
        <f>ROUND(P86*H86,2)</f>
        <v>0</v>
      </c>
      <c r="BL86" s="23" t="s">
        <v>160</v>
      </c>
      <c r="BM86" s="23" t="s">
        <v>161</v>
      </c>
    </row>
    <row r="87" spans="2:65" s="1" customFormat="1" ht="38.25" customHeight="1">
      <c r="B87" s="45"/>
      <c r="C87" s="244" t="s">
        <v>85</v>
      </c>
      <c r="D87" s="244" t="s">
        <v>155</v>
      </c>
      <c r="E87" s="245" t="s">
        <v>162</v>
      </c>
      <c r="F87" s="246" t="s">
        <v>163</v>
      </c>
      <c r="G87" s="247" t="s">
        <v>164</v>
      </c>
      <c r="H87" s="248">
        <v>178.335</v>
      </c>
      <c r="I87" s="249"/>
      <c r="J87" s="249"/>
      <c r="K87" s="250">
        <f>ROUND(P87*H87,2)</f>
        <v>0</v>
      </c>
      <c r="L87" s="246" t="s">
        <v>159</v>
      </c>
      <c r="M87" s="71"/>
      <c r="N87" s="251" t="s">
        <v>22</v>
      </c>
      <c r="O87" s="252" t="s">
        <v>44</v>
      </c>
      <c r="P87" s="174">
        <f>I87+J87</f>
        <v>0</v>
      </c>
      <c r="Q87" s="174">
        <f>ROUND(I87*H87,2)</f>
        <v>0</v>
      </c>
      <c r="R87" s="174">
        <f>ROUND(J87*H87,2)</f>
        <v>0</v>
      </c>
      <c r="S87" s="46"/>
      <c r="T87" s="253">
        <f>S87*H87</f>
        <v>0</v>
      </c>
      <c r="U87" s="253">
        <v>0</v>
      </c>
      <c r="V87" s="253">
        <f>U87*H87</f>
        <v>0</v>
      </c>
      <c r="W87" s="253">
        <v>0</v>
      </c>
      <c r="X87" s="254">
        <f>W87*H87</f>
        <v>0</v>
      </c>
      <c r="AR87" s="23" t="s">
        <v>160</v>
      </c>
      <c r="AT87" s="23" t="s">
        <v>155</v>
      </c>
      <c r="AU87" s="23" t="s">
        <v>85</v>
      </c>
      <c r="AY87" s="23" t="s">
        <v>153</v>
      </c>
      <c r="BE87" s="255">
        <f>IF(O87="základní",K87,0)</f>
        <v>0</v>
      </c>
      <c r="BF87" s="255">
        <f>IF(O87="snížená",K87,0)</f>
        <v>0</v>
      </c>
      <c r="BG87" s="255">
        <f>IF(O87="zákl. přenesená",K87,0)</f>
        <v>0</v>
      </c>
      <c r="BH87" s="255">
        <f>IF(O87="sníž. přenesená",K87,0)</f>
        <v>0</v>
      </c>
      <c r="BI87" s="255">
        <f>IF(O87="nulová",K87,0)</f>
        <v>0</v>
      </c>
      <c r="BJ87" s="23" t="s">
        <v>83</v>
      </c>
      <c r="BK87" s="255">
        <f>ROUND(P87*H87,2)</f>
        <v>0</v>
      </c>
      <c r="BL87" s="23" t="s">
        <v>160</v>
      </c>
      <c r="BM87" s="23" t="s">
        <v>165</v>
      </c>
    </row>
    <row r="88" spans="2:47" s="1" customFormat="1" ht="13.5">
      <c r="B88" s="45"/>
      <c r="C88" s="73"/>
      <c r="D88" s="256" t="s">
        <v>166</v>
      </c>
      <c r="E88" s="73"/>
      <c r="F88" s="257" t="s">
        <v>167</v>
      </c>
      <c r="G88" s="73"/>
      <c r="H88" s="73"/>
      <c r="I88" s="210"/>
      <c r="J88" s="210"/>
      <c r="K88" s="73"/>
      <c r="L88" s="73"/>
      <c r="M88" s="71"/>
      <c r="N88" s="258"/>
      <c r="O88" s="46"/>
      <c r="P88" s="46"/>
      <c r="Q88" s="46"/>
      <c r="R88" s="46"/>
      <c r="S88" s="46"/>
      <c r="T88" s="46"/>
      <c r="U88" s="46"/>
      <c r="V88" s="46"/>
      <c r="W88" s="46"/>
      <c r="X88" s="94"/>
      <c r="AT88" s="23" t="s">
        <v>166</v>
      </c>
      <c r="AU88" s="23" t="s">
        <v>85</v>
      </c>
    </row>
    <row r="89" spans="2:51" s="12" customFormat="1" ht="13.5">
      <c r="B89" s="259"/>
      <c r="C89" s="260"/>
      <c r="D89" s="256" t="s">
        <v>168</v>
      </c>
      <c r="E89" s="261" t="s">
        <v>22</v>
      </c>
      <c r="F89" s="262" t="s">
        <v>169</v>
      </c>
      <c r="G89" s="260"/>
      <c r="H89" s="263">
        <v>178.335</v>
      </c>
      <c r="I89" s="264"/>
      <c r="J89" s="264"/>
      <c r="K89" s="260"/>
      <c r="L89" s="260"/>
      <c r="M89" s="265"/>
      <c r="N89" s="266"/>
      <c r="O89" s="267"/>
      <c r="P89" s="267"/>
      <c r="Q89" s="267"/>
      <c r="R89" s="267"/>
      <c r="S89" s="267"/>
      <c r="T89" s="267"/>
      <c r="U89" s="267"/>
      <c r="V89" s="267"/>
      <c r="W89" s="267"/>
      <c r="X89" s="268"/>
      <c r="AT89" s="269" t="s">
        <v>168</v>
      </c>
      <c r="AU89" s="269" t="s">
        <v>85</v>
      </c>
      <c r="AV89" s="12" t="s">
        <v>85</v>
      </c>
      <c r="AW89" s="12" t="s">
        <v>7</v>
      </c>
      <c r="AX89" s="12" t="s">
        <v>83</v>
      </c>
      <c r="AY89" s="269" t="s">
        <v>153</v>
      </c>
    </row>
    <row r="90" spans="2:65" s="1" customFormat="1" ht="38.25" customHeight="1">
      <c r="B90" s="45"/>
      <c r="C90" s="244" t="s">
        <v>170</v>
      </c>
      <c r="D90" s="244" t="s">
        <v>155</v>
      </c>
      <c r="E90" s="245" t="s">
        <v>171</v>
      </c>
      <c r="F90" s="246" t="s">
        <v>172</v>
      </c>
      <c r="G90" s="247" t="s">
        <v>164</v>
      </c>
      <c r="H90" s="248">
        <v>178.335</v>
      </c>
      <c r="I90" s="249"/>
      <c r="J90" s="249"/>
      <c r="K90" s="250">
        <f>ROUND(P90*H90,2)</f>
        <v>0</v>
      </c>
      <c r="L90" s="246" t="s">
        <v>159</v>
      </c>
      <c r="M90" s="71"/>
      <c r="N90" s="251" t="s">
        <v>22</v>
      </c>
      <c r="O90" s="252" t="s">
        <v>44</v>
      </c>
      <c r="P90" s="174">
        <f>I90+J90</f>
        <v>0</v>
      </c>
      <c r="Q90" s="174">
        <f>ROUND(I90*H90,2)</f>
        <v>0</v>
      </c>
      <c r="R90" s="174">
        <f>ROUND(J90*H90,2)</f>
        <v>0</v>
      </c>
      <c r="S90" s="46"/>
      <c r="T90" s="253">
        <f>S90*H90</f>
        <v>0</v>
      </c>
      <c r="U90" s="253">
        <v>0</v>
      </c>
      <c r="V90" s="253">
        <f>U90*H90</f>
        <v>0</v>
      </c>
      <c r="W90" s="253">
        <v>0</v>
      </c>
      <c r="X90" s="254">
        <f>W90*H90</f>
        <v>0</v>
      </c>
      <c r="AR90" s="23" t="s">
        <v>160</v>
      </c>
      <c r="AT90" s="23" t="s">
        <v>155</v>
      </c>
      <c r="AU90" s="23" t="s">
        <v>85</v>
      </c>
      <c r="AY90" s="23" t="s">
        <v>153</v>
      </c>
      <c r="BE90" s="255">
        <f>IF(O90="základní",K90,0)</f>
        <v>0</v>
      </c>
      <c r="BF90" s="255">
        <f>IF(O90="snížená",K90,0)</f>
        <v>0</v>
      </c>
      <c r="BG90" s="255">
        <f>IF(O90="zákl. přenesená",K90,0)</f>
        <v>0</v>
      </c>
      <c r="BH90" s="255">
        <f>IF(O90="sníž. přenesená",K90,0)</f>
        <v>0</v>
      </c>
      <c r="BI90" s="255">
        <f>IF(O90="nulová",K90,0)</f>
        <v>0</v>
      </c>
      <c r="BJ90" s="23" t="s">
        <v>83</v>
      </c>
      <c r="BK90" s="255">
        <f>ROUND(P90*H90,2)</f>
        <v>0</v>
      </c>
      <c r="BL90" s="23" t="s">
        <v>160</v>
      </c>
      <c r="BM90" s="23" t="s">
        <v>173</v>
      </c>
    </row>
    <row r="91" spans="2:47" s="1" customFormat="1" ht="13.5">
      <c r="B91" s="45"/>
      <c r="C91" s="73"/>
      <c r="D91" s="256" t="s">
        <v>166</v>
      </c>
      <c r="E91" s="73"/>
      <c r="F91" s="257" t="s">
        <v>167</v>
      </c>
      <c r="G91" s="73"/>
      <c r="H91" s="73"/>
      <c r="I91" s="210"/>
      <c r="J91" s="210"/>
      <c r="K91" s="73"/>
      <c r="L91" s="73"/>
      <c r="M91" s="71"/>
      <c r="N91" s="258"/>
      <c r="O91" s="46"/>
      <c r="P91" s="46"/>
      <c r="Q91" s="46"/>
      <c r="R91" s="46"/>
      <c r="S91" s="46"/>
      <c r="T91" s="46"/>
      <c r="U91" s="46"/>
      <c r="V91" s="46"/>
      <c r="W91" s="46"/>
      <c r="X91" s="94"/>
      <c r="AT91" s="23" t="s">
        <v>166</v>
      </c>
      <c r="AU91" s="23" t="s">
        <v>85</v>
      </c>
    </row>
    <row r="92" spans="2:51" s="12" customFormat="1" ht="13.5">
      <c r="B92" s="259"/>
      <c r="C92" s="260"/>
      <c r="D92" s="256" t="s">
        <v>168</v>
      </c>
      <c r="E92" s="261" t="s">
        <v>22</v>
      </c>
      <c r="F92" s="262" t="s">
        <v>169</v>
      </c>
      <c r="G92" s="260"/>
      <c r="H92" s="263">
        <v>178.335</v>
      </c>
      <c r="I92" s="264"/>
      <c r="J92" s="264"/>
      <c r="K92" s="260"/>
      <c r="L92" s="260"/>
      <c r="M92" s="265"/>
      <c r="N92" s="266"/>
      <c r="O92" s="267"/>
      <c r="P92" s="267"/>
      <c r="Q92" s="267"/>
      <c r="R92" s="267"/>
      <c r="S92" s="267"/>
      <c r="T92" s="267"/>
      <c r="U92" s="267"/>
      <c r="V92" s="267"/>
      <c r="W92" s="267"/>
      <c r="X92" s="268"/>
      <c r="AT92" s="269" t="s">
        <v>168</v>
      </c>
      <c r="AU92" s="269" t="s">
        <v>85</v>
      </c>
      <c r="AV92" s="12" t="s">
        <v>85</v>
      </c>
      <c r="AW92" s="12" t="s">
        <v>7</v>
      </c>
      <c r="AX92" s="12" t="s">
        <v>83</v>
      </c>
      <c r="AY92" s="269" t="s">
        <v>153</v>
      </c>
    </row>
    <row r="93" spans="2:63" s="11" customFormat="1" ht="29.85" customHeight="1">
      <c r="B93" s="227"/>
      <c r="C93" s="228"/>
      <c r="D93" s="229" t="s">
        <v>74</v>
      </c>
      <c r="E93" s="242" t="s">
        <v>174</v>
      </c>
      <c r="F93" s="242" t="s">
        <v>175</v>
      </c>
      <c r="G93" s="228"/>
      <c r="H93" s="228"/>
      <c r="I93" s="231"/>
      <c r="J93" s="231"/>
      <c r="K93" s="243">
        <f>BK93</f>
        <v>0</v>
      </c>
      <c r="L93" s="228"/>
      <c r="M93" s="233"/>
      <c r="N93" s="234"/>
      <c r="O93" s="235"/>
      <c r="P93" s="235"/>
      <c r="Q93" s="236">
        <f>SUM(Q94:Q101)</f>
        <v>0</v>
      </c>
      <c r="R93" s="236">
        <f>SUM(R94:R101)</f>
        <v>0</v>
      </c>
      <c r="S93" s="235"/>
      <c r="T93" s="237">
        <f>SUM(T94:T101)</f>
        <v>0</v>
      </c>
      <c r="U93" s="235"/>
      <c r="V93" s="237">
        <f>SUM(V94:V101)</f>
        <v>321.003</v>
      </c>
      <c r="W93" s="235"/>
      <c r="X93" s="238">
        <f>SUM(X94:X101)</f>
        <v>0</v>
      </c>
      <c r="AR93" s="239" t="s">
        <v>83</v>
      </c>
      <c r="AT93" s="240" t="s">
        <v>74</v>
      </c>
      <c r="AU93" s="240" t="s">
        <v>83</v>
      </c>
      <c r="AY93" s="239" t="s">
        <v>153</v>
      </c>
      <c r="BK93" s="241">
        <f>SUM(BK94:BK101)</f>
        <v>0</v>
      </c>
    </row>
    <row r="94" spans="2:65" s="1" customFormat="1" ht="51" customHeight="1">
      <c r="B94" s="45"/>
      <c r="C94" s="244" t="s">
        <v>160</v>
      </c>
      <c r="D94" s="244" t="s">
        <v>155</v>
      </c>
      <c r="E94" s="245" t="s">
        <v>176</v>
      </c>
      <c r="F94" s="246" t="s">
        <v>177</v>
      </c>
      <c r="G94" s="247" t="s">
        <v>158</v>
      </c>
      <c r="H94" s="248">
        <v>396.3</v>
      </c>
      <c r="I94" s="249"/>
      <c r="J94" s="249"/>
      <c r="K94" s="250">
        <f>ROUND(P94*H94,2)</f>
        <v>0</v>
      </c>
      <c r="L94" s="246" t="s">
        <v>159</v>
      </c>
      <c r="M94" s="71"/>
      <c r="N94" s="251" t="s">
        <v>22</v>
      </c>
      <c r="O94" s="252" t="s">
        <v>44</v>
      </c>
      <c r="P94" s="174">
        <f>I94+J94</f>
        <v>0</v>
      </c>
      <c r="Q94" s="174">
        <f>ROUND(I94*H94,2)</f>
        <v>0</v>
      </c>
      <c r="R94" s="174">
        <f>ROUND(J94*H94,2)</f>
        <v>0</v>
      </c>
      <c r="S94" s="46"/>
      <c r="T94" s="253">
        <f>S94*H94</f>
        <v>0</v>
      </c>
      <c r="U94" s="253">
        <v>0</v>
      </c>
      <c r="V94" s="253">
        <f>U94*H94</f>
        <v>0</v>
      </c>
      <c r="W94" s="253">
        <v>0</v>
      </c>
      <c r="X94" s="254">
        <f>W94*H94</f>
        <v>0</v>
      </c>
      <c r="AR94" s="23" t="s">
        <v>160</v>
      </c>
      <c r="AT94" s="23" t="s">
        <v>155</v>
      </c>
      <c r="AU94" s="23" t="s">
        <v>85</v>
      </c>
      <c r="AY94" s="23" t="s">
        <v>153</v>
      </c>
      <c r="BE94" s="255">
        <f>IF(O94="základní",K94,0)</f>
        <v>0</v>
      </c>
      <c r="BF94" s="255">
        <f>IF(O94="snížená",K94,0)</f>
        <v>0</v>
      </c>
      <c r="BG94" s="255">
        <f>IF(O94="zákl. přenesená",K94,0)</f>
        <v>0</v>
      </c>
      <c r="BH94" s="255">
        <f>IF(O94="sníž. přenesená",K94,0)</f>
        <v>0</v>
      </c>
      <c r="BI94" s="255">
        <f>IF(O94="nulová",K94,0)</f>
        <v>0</v>
      </c>
      <c r="BJ94" s="23" t="s">
        <v>83</v>
      </c>
      <c r="BK94" s="255">
        <f>ROUND(P94*H94,2)</f>
        <v>0</v>
      </c>
      <c r="BL94" s="23" t="s">
        <v>160</v>
      </c>
      <c r="BM94" s="23" t="s">
        <v>178</v>
      </c>
    </row>
    <row r="95" spans="2:47" s="1" customFormat="1" ht="13.5">
      <c r="B95" s="45"/>
      <c r="C95" s="73"/>
      <c r="D95" s="256" t="s">
        <v>166</v>
      </c>
      <c r="E95" s="73"/>
      <c r="F95" s="257" t="s">
        <v>179</v>
      </c>
      <c r="G95" s="73"/>
      <c r="H95" s="73"/>
      <c r="I95" s="210"/>
      <c r="J95" s="210"/>
      <c r="K95" s="73"/>
      <c r="L95" s="73"/>
      <c r="M95" s="71"/>
      <c r="N95" s="258"/>
      <c r="O95" s="46"/>
      <c r="P95" s="46"/>
      <c r="Q95" s="46"/>
      <c r="R95" s="46"/>
      <c r="S95" s="46"/>
      <c r="T95" s="46"/>
      <c r="U95" s="46"/>
      <c r="V95" s="46"/>
      <c r="W95" s="46"/>
      <c r="X95" s="94"/>
      <c r="AT95" s="23" t="s">
        <v>166</v>
      </c>
      <c r="AU95" s="23" t="s">
        <v>85</v>
      </c>
    </row>
    <row r="96" spans="2:65" s="1" customFormat="1" ht="51" customHeight="1">
      <c r="B96" s="45"/>
      <c r="C96" s="244" t="s">
        <v>174</v>
      </c>
      <c r="D96" s="244" t="s">
        <v>155</v>
      </c>
      <c r="E96" s="245" t="s">
        <v>180</v>
      </c>
      <c r="F96" s="246" t="s">
        <v>181</v>
      </c>
      <c r="G96" s="247" t="s">
        <v>158</v>
      </c>
      <c r="H96" s="248">
        <v>396.3</v>
      </c>
      <c r="I96" s="249"/>
      <c r="J96" s="249"/>
      <c r="K96" s="250">
        <f>ROUND(P96*H96,2)</f>
        <v>0</v>
      </c>
      <c r="L96" s="246" t="s">
        <v>159</v>
      </c>
      <c r="M96" s="71"/>
      <c r="N96" s="251" t="s">
        <v>22</v>
      </c>
      <c r="O96" s="252" t="s">
        <v>44</v>
      </c>
      <c r="P96" s="174">
        <f>I96+J96</f>
        <v>0</v>
      </c>
      <c r="Q96" s="174">
        <f>ROUND(I96*H96,2)</f>
        <v>0</v>
      </c>
      <c r="R96" s="174">
        <f>ROUND(J96*H96,2)</f>
        <v>0</v>
      </c>
      <c r="S96" s="46"/>
      <c r="T96" s="253">
        <f>S96*H96</f>
        <v>0</v>
      </c>
      <c r="U96" s="253">
        <v>0</v>
      </c>
      <c r="V96" s="253">
        <f>U96*H96</f>
        <v>0</v>
      </c>
      <c r="W96" s="253">
        <v>0</v>
      </c>
      <c r="X96" s="254">
        <f>W96*H96</f>
        <v>0</v>
      </c>
      <c r="AR96" s="23" t="s">
        <v>160</v>
      </c>
      <c r="AT96" s="23" t="s">
        <v>155</v>
      </c>
      <c r="AU96" s="23" t="s">
        <v>85</v>
      </c>
      <c r="AY96" s="23" t="s">
        <v>153</v>
      </c>
      <c r="BE96" s="255">
        <f>IF(O96="základní",K96,0)</f>
        <v>0</v>
      </c>
      <c r="BF96" s="255">
        <f>IF(O96="snížená",K96,0)</f>
        <v>0</v>
      </c>
      <c r="BG96" s="255">
        <f>IF(O96="zákl. přenesená",K96,0)</f>
        <v>0</v>
      </c>
      <c r="BH96" s="255">
        <f>IF(O96="sníž. přenesená",K96,0)</f>
        <v>0</v>
      </c>
      <c r="BI96" s="255">
        <f>IF(O96="nulová",K96,0)</f>
        <v>0</v>
      </c>
      <c r="BJ96" s="23" t="s">
        <v>83</v>
      </c>
      <c r="BK96" s="255">
        <f>ROUND(P96*H96,2)</f>
        <v>0</v>
      </c>
      <c r="BL96" s="23" t="s">
        <v>160</v>
      </c>
      <c r="BM96" s="23" t="s">
        <v>182</v>
      </c>
    </row>
    <row r="97" spans="2:47" s="1" customFormat="1" ht="13.5">
      <c r="B97" s="45"/>
      <c r="C97" s="73"/>
      <c r="D97" s="256" t="s">
        <v>166</v>
      </c>
      <c r="E97" s="73"/>
      <c r="F97" s="257" t="s">
        <v>179</v>
      </c>
      <c r="G97" s="73"/>
      <c r="H97" s="73"/>
      <c r="I97" s="210"/>
      <c r="J97" s="210"/>
      <c r="K97" s="73"/>
      <c r="L97" s="73"/>
      <c r="M97" s="71"/>
      <c r="N97" s="258"/>
      <c r="O97" s="46"/>
      <c r="P97" s="46"/>
      <c r="Q97" s="46"/>
      <c r="R97" s="46"/>
      <c r="S97" s="46"/>
      <c r="T97" s="46"/>
      <c r="U97" s="46"/>
      <c r="V97" s="46"/>
      <c r="W97" s="46"/>
      <c r="X97" s="94"/>
      <c r="AT97" s="23" t="s">
        <v>166</v>
      </c>
      <c r="AU97" s="23" t="s">
        <v>85</v>
      </c>
    </row>
    <row r="98" spans="2:65" s="1" customFormat="1" ht="16.5" customHeight="1">
      <c r="B98" s="45"/>
      <c r="C98" s="270" t="s">
        <v>183</v>
      </c>
      <c r="D98" s="270" t="s">
        <v>184</v>
      </c>
      <c r="E98" s="271" t="s">
        <v>185</v>
      </c>
      <c r="F98" s="272" t="s">
        <v>186</v>
      </c>
      <c r="G98" s="273" t="s">
        <v>187</v>
      </c>
      <c r="H98" s="274">
        <v>321.003</v>
      </c>
      <c r="I98" s="275"/>
      <c r="J98" s="276"/>
      <c r="K98" s="277">
        <f>ROUND(P98*H98,2)</f>
        <v>0</v>
      </c>
      <c r="L98" s="272" t="s">
        <v>159</v>
      </c>
      <c r="M98" s="278"/>
      <c r="N98" s="279" t="s">
        <v>22</v>
      </c>
      <c r="O98" s="252" t="s">
        <v>44</v>
      </c>
      <c r="P98" s="174">
        <f>I98+J98</f>
        <v>0</v>
      </c>
      <c r="Q98" s="174">
        <f>ROUND(I98*H98,2)</f>
        <v>0</v>
      </c>
      <c r="R98" s="174">
        <f>ROUND(J98*H98,2)</f>
        <v>0</v>
      </c>
      <c r="S98" s="46"/>
      <c r="T98" s="253">
        <f>S98*H98</f>
        <v>0</v>
      </c>
      <c r="U98" s="253">
        <v>1</v>
      </c>
      <c r="V98" s="253">
        <f>U98*H98</f>
        <v>321.003</v>
      </c>
      <c r="W98" s="253">
        <v>0</v>
      </c>
      <c r="X98" s="254">
        <f>W98*H98</f>
        <v>0</v>
      </c>
      <c r="AR98" s="23" t="s">
        <v>188</v>
      </c>
      <c r="AT98" s="23" t="s">
        <v>184</v>
      </c>
      <c r="AU98" s="23" t="s">
        <v>85</v>
      </c>
      <c r="AY98" s="23" t="s">
        <v>153</v>
      </c>
      <c r="BE98" s="255">
        <f>IF(O98="základní",K98,0)</f>
        <v>0</v>
      </c>
      <c r="BF98" s="255">
        <f>IF(O98="snížená",K98,0)</f>
        <v>0</v>
      </c>
      <c r="BG98" s="255">
        <f>IF(O98="zákl. přenesená",K98,0)</f>
        <v>0</v>
      </c>
      <c r="BH98" s="255">
        <f>IF(O98="sníž. přenesená",K98,0)</f>
        <v>0</v>
      </c>
      <c r="BI98" s="255">
        <f>IF(O98="nulová",K98,0)</f>
        <v>0</v>
      </c>
      <c r="BJ98" s="23" t="s">
        <v>83</v>
      </c>
      <c r="BK98" s="255">
        <f>ROUND(P98*H98,2)</f>
        <v>0</v>
      </c>
      <c r="BL98" s="23" t="s">
        <v>160</v>
      </c>
      <c r="BM98" s="23" t="s">
        <v>189</v>
      </c>
    </row>
    <row r="99" spans="2:51" s="12" customFormat="1" ht="13.5">
      <c r="B99" s="259"/>
      <c r="C99" s="260"/>
      <c r="D99" s="256" t="s">
        <v>168</v>
      </c>
      <c r="E99" s="261" t="s">
        <v>22</v>
      </c>
      <c r="F99" s="262" t="s">
        <v>169</v>
      </c>
      <c r="G99" s="260"/>
      <c r="H99" s="263">
        <v>178.335</v>
      </c>
      <c r="I99" s="264"/>
      <c r="J99" s="264"/>
      <c r="K99" s="260"/>
      <c r="L99" s="260"/>
      <c r="M99" s="265"/>
      <c r="N99" s="266"/>
      <c r="O99" s="267"/>
      <c r="P99" s="267"/>
      <c r="Q99" s="267"/>
      <c r="R99" s="267"/>
      <c r="S99" s="267"/>
      <c r="T99" s="267"/>
      <c r="U99" s="267"/>
      <c r="V99" s="267"/>
      <c r="W99" s="267"/>
      <c r="X99" s="268"/>
      <c r="AT99" s="269" t="s">
        <v>168</v>
      </c>
      <c r="AU99" s="269" t="s">
        <v>85</v>
      </c>
      <c r="AV99" s="12" t="s">
        <v>85</v>
      </c>
      <c r="AW99" s="12" t="s">
        <v>7</v>
      </c>
      <c r="AX99" s="12" t="s">
        <v>83</v>
      </c>
      <c r="AY99" s="269" t="s">
        <v>153</v>
      </c>
    </row>
    <row r="100" spans="2:51" s="12" customFormat="1" ht="13.5">
      <c r="B100" s="259"/>
      <c r="C100" s="260"/>
      <c r="D100" s="256" t="s">
        <v>168</v>
      </c>
      <c r="E100" s="260"/>
      <c r="F100" s="262" t="s">
        <v>190</v>
      </c>
      <c r="G100" s="260"/>
      <c r="H100" s="263">
        <v>321.003</v>
      </c>
      <c r="I100" s="264"/>
      <c r="J100" s="264"/>
      <c r="K100" s="260"/>
      <c r="L100" s="260"/>
      <c r="M100" s="265"/>
      <c r="N100" s="266"/>
      <c r="O100" s="267"/>
      <c r="P100" s="267"/>
      <c r="Q100" s="267"/>
      <c r="R100" s="267"/>
      <c r="S100" s="267"/>
      <c r="T100" s="267"/>
      <c r="U100" s="267"/>
      <c r="V100" s="267"/>
      <c r="W100" s="267"/>
      <c r="X100" s="268"/>
      <c r="AT100" s="269" t="s">
        <v>168</v>
      </c>
      <c r="AU100" s="269" t="s">
        <v>85</v>
      </c>
      <c r="AV100" s="12" t="s">
        <v>85</v>
      </c>
      <c r="AW100" s="12" t="s">
        <v>6</v>
      </c>
      <c r="AX100" s="12" t="s">
        <v>83</v>
      </c>
      <c r="AY100" s="269" t="s">
        <v>153</v>
      </c>
    </row>
    <row r="101" spans="2:65" s="1" customFormat="1" ht="16.5" customHeight="1">
      <c r="B101" s="45"/>
      <c r="C101" s="244" t="s">
        <v>191</v>
      </c>
      <c r="D101" s="244" t="s">
        <v>155</v>
      </c>
      <c r="E101" s="245" t="s">
        <v>192</v>
      </c>
      <c r="F101" s="246" t="s">
        <v>193</v>
      </c>
      <c r="G101" s="247" t="s">
        <v>158</v>
      </c>
      <c r="H101" s="248">
        <v>396.3</v>
      </c>
      <c r="I101" s="249"/>
      <c r="J101" s="249"/>
      <c r="K101" s="250">
        <f>ROUND(P101*H101,2)</f>
        <v>0</v>
      </c>
      <c r="L101" s="246" t="s">
        <v>22</v>
      </c>
      <c r="M101" s="71"/>
      <c r="N101" s="251" t="s">
        <v>22</v>
      </c>
      <c r="O101" s="252" t="s">
        <v>44</v>
      </c>
      <c r="P101" s="174">
        <f>I101+J101</f>
        <v>0</v>
      </c>
      <c r="Q101" s="174">
        <f>ROUND(I101*H101,2)</f>
        <v>0</v>
      </c>
      <c r="R101" s="174">
        <f>ROUND(J101*H101,2)</f>
        <v>0</v>
      </c>
      <c r="S101" s="46"/>
      <c r="T101" s="253">
        <f>S101*H101</f>
        <v>0</v>
      </c>
      <c r="U101" s="253">
        <v>0</v>
      </c>
      <c r="V101" s="253">
        <f>U101*H101</f>
        <v>0</v>
      </c>
      <c r="W101" s="253">
        <v>0</v>
      </c>
      <c r="X101" s="254">
        <f>W101*H101</f>
        <v>0</v>
      </c>
      <c r="AR101" s="23" t="s">
        <v>160</v>
      </c>
      <c r="AT101" s="23" t="s">
        <v>155</v>
      </c>
      <c r="AU101" s="23" t="s">
        <v>85</v>
      </c>
      <c r="AY101" s="23" t="s">
        <v>153</v>
      </c>
      <c r="BE101" s="255">
        <f>IF(O101="základní",K101,0)</f>
        <v>0</v>
      </c>
      <c r="BF101" s="255">
        <f>IF(O101="snížená",K101,0)</f>
        <v>0</v>
      </c>
      <c r="BG101" s="255">
        <f>IF(O101="zákl. přenesená",K101,0)</f>
        <v>0</v>
      </c>
      <c r="BH101" s="255">
        <f>IF(O101="sníž. přenesená",K101,0)</f>
        <v>0</v>
      </c>
      <c r="BI101" s="255">
        <f>IF(O101="nulová",K101,0)</f>
        <v>0</v>
      </c>
      <c r="BJ101" s="23" t="s">
        <v>83</v>
      </c>
      <c r="BK101" s="255">
        <f>ROUND(P101*H101,2)</f>
        <v>0</v>
      </c>
      <c r="BL101" s="23" t="s">
        <v>160</v>
      </c>
      <c r="BM101" s="23" t="s">
        <v>194</v>
      </c>
    </row>
    <row r="102" spans="2:63" s="11" customFormat="1" ht="29.85" customHeight="1">
      <c r="B102" s="227"/>
      <c r="C102" s="228"/>
      <c r="D102" s="229" t="s">
        <v>74</v>
      </c>
      <c r="E102" s="242" t="s">
        <v>195</v>
      </c>
      <c r="F102" s="242" t="s">
        <v>196</v>
      </c>
      <c r="G102" s="228"/>
      <c r="H102" s="228"/>
      <c r="I102" s="231"/>
      <c r="J102" s="231"/>
      <c r="K102" s="243">
        <f>BK102</f>
        <v>0</v>
      </c>
      <c r="L102" s="228"/>
      <c r="M102" s="233"/>
      <c r="N102" s="234"/>
      <c r="O102" s="235"/>
      <c r="P102" s="235"/>
      <c r="Q102" s="236">
        <f>SUM(Q103:Q105)</f>
        <v>0</v>
      </c>
      <c r="R102" s="236">
        <f>SUM(R103:R105)</f>
        <v>0</v>
      </c>
      <c r="S102" s="235"/>
      <c r="T102" s="237">
        <f>SUM(T103:T105)</f>
        <v>0</v>
      </c>
      <c r="U102" s="235"/>
      <c r="V102" s="237">
        <f>SUM(V103:V105)</f>
        <v>0</v>
      </c>
      <c r="W102" s="235"/>
      <c r="X102" s="238">
        <f>SUM(X103:X105)</f>
        <v>7.6899999999999995</v>
      </c>
      <c r="AR102" s="239" t="s">
        <v>83</v>
      </c>
      <c r="AT102" s="240" t="s">
        <v>74</v>
      </c>
      <c r="AU102" s="240" t="s">
        <v>83</v>
      </c>
      <c r="AY102" s="239" t="s">
        <v>153</v>
      </c>
      <c r="BK102" s="241">
        <f>SUM(BK103:BK105)</f>
        <v>0</v>
      </c>
    </row>
    <row r="103" spans="2:65" s="1" customFormat="1" ht="16.5" customHeight="1">
      <c r="B103" s="45"/>
      <c r="C103" s="244" t="s">
        <v>188</v>
      </c>
      <c r="D103" s="244" t="s">
        <v>155</v>
      </c>
      <c r="E103" s="245" t="s">
        <v>197</v>
      </c>
      <c r="F103" s="246" t="s">
        <v>198</v>
      </c>
      <c r="G103" s="247" t="s">
        <v>199</v>
      </c>
      <c r="H103" s="248">
        <v>5</v>
      </c>
      <c r="I103" s="249"/>
      <c r="J103" s="249"/>
      <c r="K103" s="250">
        <f>ROUND(P103*H103,2)</f>
        <v>0</v>
      </c>
      <c r="L103" s="246" t="s">
        <v>159</v>
      </c>
      <c r="M103" s="71"/>
      <c r="N103" s="251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0.482</v>
      </c>
      <c r="X103" s="254">
        <f>W103*H103</f>
        <v>2.41</v>
      </c>
      <c r="AR103" s="23" t="s">
        <v>160</v>
      </c>
      <c r="AT103" s="23" t="s">
        <v>155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160</v>
      </c>
      <c r="BM103" s="23" t="s">
        <v>200</v>
      </c>
    </row>
    <row r="104" spans="2:65" s="1" customFormat="1" ht="16.5" customHeight="1">
      <c r="B104" s="45"/>
      <c r="C104" s="244" t="s">
        <v>195</v>
      </c>
      <c r="D104" s="244" t="s">
        <v>155</v>
      </c>
      <c r="E104" s="245" t="s">
        <v>201</v>
      </c>
      <c r="F104" s="246" t="s">
        <v>202</v>
      </c>
      <c r="G104" s="247" t="s">
        <v>199</v>
      </c>
      <c r="H104" s="248">
        <v>11</v>
      </c>
      <c r="I104" s="249"/>
      <c r="J104" s="249"/>
      <c r="K104" s="250">
        <f>ROUND(P104*H104,2)</f>
        <v>0</v>
      </c>
      <c r="L104" s="246" t="s">
        <v>22</v>
      </c>
      <c r="M104" s="71"/>
      <c r="N104" s="251" t="s">
        <v>22</v>
      </c>
      <c r="O104" s="252" t="s">
        <v>44</v>
      </c>
      <c r="P104" s="174">
        <f>I104+J104</f>
        <v>0</v>
      </c>
      <c r="Q104" s="174">
        <f>ROUND(I104*H104,2)</f>
        <v>0</v>
      </c>
      <c r="R104" s="174">
        <f>ROUND(J104*H104,2)</f>
        <v>0</v>
      </c>
      <c r="S104" s="46"/>
      <c r="T104" s="253">
        <f>S104*H104</f>
        <v>0</v>
      </c>
      <c r="U104" s="253">
        <v>0</v>
      </c>
      <c r="V104" s="253">
        <f>U104*H104</f>
        <v>0</v>
      </c>
      <c r="W104" s="253">
        <v>0.48</v>
      </c>
      <c r="X104" s="254">
        <f>W104*H104</f>
        <v>5.279999999999999</v>
      </c>
      <c r="AR104" s="23" t="s">
        <v>160</v>
      </c>
      <c r="AT104" s="23" t="s">
        <v>155</v>
      </c>
      <c r="AU104" s="23" t="s">
        <v>85</v>
      </c>
      <c r="AY104" s="23" t="s">
        <v>153</v>
      </c>
      <c r="BE104" s="255">
        <f>IF(O104="základní",K104,0)</f>
        <v>0</v>
      </c>
      <c r="BF104" s="255">
        <f>IF(O104="snížená",K104,0)</f>
        <v>0</v>
      </c>
      <c r="BG104" s="255">
        <f>IF(O104="zákl. přenesená",K104,0)</f>
        <v>0</v>
      </c>
      <c r="BH104" s="255">
        <f>IF(O104="sníž. přenesená",K104,0)</f>
        <v>0</v>
      </c>
      <c r="BI104" s="255">
        <f>IF(O104="nulová",K104,0)</f>
        <v>0</v>
      </c>
      <c r="BJ104" s="23" t="s">
        <v>83</v>
      </c>
      <c r="BK104" s="255">
        <f>ROUND(P104*H104,2)</f>
        <v>0</v>
      </c>
      <c r="BL104" s="23" t="s">
        <v>160</v>
      </c>
      <c r="BM104" s="23" t="s">
        <v>203</v>
      </c>
    </row>
    <row r="105" spans="2:47" s="1" customFormat="1" ht="13.5">
      <c r="B105" s="45"/>
      <c r="C105" s="73"/>
      <c r="D105" s="256" t="s">
        <v>166</v>
      </c>
      <c r="E105" s="73"/>
      <c r="F105" s="257" t="s">
        <v>204</v>
      </c>
      <c r="G105" s="73"/>
      <c r="H105" s="73"/>
      <c r="I105" s="210"/>
      <c r="J105" s="210"/>
      <c r="K105" s="73"/>
      <c r="L105" s="73"/>
      <c r="M105" s="71"/>
      <c r="N105" s="258"/>
      <c r="O105" s="46"/>
      <c r="P105" s="46"/>
      <c r="Q105" s="46"/>
      <c r="R105" s="46"/>
      <c r="S105" s="46"/>
      <c r="T105" s="46"/>
      <c r="U105" s="46"/>
      <c r="V105" s="46"/>
      <c r="W105" s="46"/>
      <c r="X105" s="94"/>
      <c r="AT105" s="23" t="s">
        <v>166</v>
      </c>
      <c r="AU105" s="23" t="s">
        <v>85</v>
      </c>
    </row>
    <row r="106" spans="2:63" s="11" customFormat="1" ht="29.85" customHeight="1">
      <c r="B106" s="227"/>
      <c r="C106" s="228"/>
      <c r="D106" s="229" t="s">
        <v>74</v>
      </c>
      <c r="E106" s="242" t="s">
        <v>205</v>
      </c>
      <c r="F106" s="242" t="s">
        <v>206</v>
      </c>
      <c r="G106" s="228"/>
      <c r="H106" s="228"/>
      <c r="I106" s="231"/>
      <c r="J106" s="231"/>
      <c r="K106" s="243">
        <f>BK106</f>
        <v>0</v>
      </c>
      <c r="L106" s="228"/>
      <c r="M106" s="233"/>
      <c r="N106" s="234"/>
      <c r="O106" s="235"/>
      <c r="P106" s="235"/>
      <c r="Q106" s="236">
        <f>SUM(Q107:Q119)</f>
        <v>0</v>
      </c>
      <c r="R106" s="236">
        <f>SUM(R107:R119)</f>
        <v>0</v>
      </c>
      <c r="S106" s="235"/>
      <c r="T106" s="237">
        <f>SUM(T107:T119)</f>
        <v>0</v>
      </c>
      <c r="U106" s="235"/>
      <c r="V106" s="237">
        <f>SUM(V107:V119)</f>
        <v>0</v>
      </c>
      <c r="W106" s="235"/>
      <c r="X106" s="238">
        <f>SUM(X107:X119)</f>
        <v>0</v>
      </c>
      <c r="AR106" s="239" t="s">
        <v>83</v>
      </c>
      <c r="AT106" s="240" t="s">
        <v>74</v>
      </c>
      <c r="AU106" s="240" t="s">
        <v>83</v>
      </c>
      <c r="AY106" s="239" t="s">
        <v>153</v>
      </c>
      <c r="BK106" s="241">
        <f>SUM(BK107:BK119)</f>
        <v>0</v>
      </c>
    </row>
    <row r="107" spans="2:65" s="1" customFormat="1" ht="25.5" customHeight="1">
      <c r="B107" s="45"/>
      <c r="C107" s="244" t="s">
        <v>207</v>
      </c>
      <c r="D107" s="244" t="s">
        <v>155</v>
      </c>
      <c r="E107" s="245" t="s">
        <v>208</v>
      </c>
      <c r="F107" s="246" t="s">
        <v>209</v>
      </c>
      <c r="G107" s="247" t="s">
        <v>187</v>
      </c>
      <c r="H107" s="248">
        <v>60.048</v>
      </c>
      <c r="I107" s="249"/>
      <c r="J107" s="249"/>
      <c r="K107" s="250">
        <f>ROUND(P107*H107,2)</f>
        <v>0</v>
      </c>
      <c r="L107" s="246" t="s">
        <v>159</v>
      </c>
      <c r="M107" s="71"/>
      <c r="N107" s="251" t="s">
        <v>22</v>
      </c>
      <c r="O107" s="252" t="s">
        <v>44</v>
      </c>
      <c r="P107" s="174">
        <f>I107+J107</f>
        <v>0</v>
      </c>
      <c r="Q107" s="174">
        <f>ROUND(I107*H107,2)</f>
        <v>0</v>
      </c>
      <c r="R107" s="174">
        <f>ROUND(J107*H107,2)</f>
        <v>0</v>
      </c>
      <c r="S107" s="46"/>
      <c r="T107" s="253">
        <f>S107*H107</f>
        <v>0</v>
      </c>
      <c r="U107" s="253">
        <v>0</v>
      </c>
      <c r="V107" s="253">
        <f>U107*H107</f>
        <v>0</v>
      </c>
      <c r="W107" s="253">
        <v>0</v>
      </c>
      <c r="X107" s="254">
        <f>W107*H107</f>
        <v>0</v>
      </c>
      <c r="AR107" s="23" t="s">
        <v>160</v>
      </c>
      <c r="AT107" s="23" t="s">
        <v>155</v>
      </c>
      <c r="AU107" s="23" t="s">
        <v>85</v>
      </c>
      <c r="AY107" s="23" t="s">
        <v>153</v>
      </c>
      <c r="BE107" s="255">
        <f>IF(O107="základní",K107,0)</f>
        <v>0</v>
      </c>
      <c r="BF107" s="255">
        <f>IF(O107="snížená",K107,0)</f>
        <v>0</v>
      </c>
      <c r="BG107" s="255">
        <f>IF(O107="zákl. přenesená",K107,0)</f>
        <v>0</v>
      </c>
      <c r="BH107" s="255">
        <f>IF(O107="sníž. přenesená",K107,0)</f>
        <v>0</v>
      </c>
      <c r="BI107" s="255">
        <f>IF(O107="nulová",K107,0)</f>
        <v>0</v>
      </c>
      <c r="BJ107" s="23" t="s">
        <v>83</v>
      </c>
      <c r="BK107" s="255">
        <f>ROUND(P107*H107,2)</f>
        <v>0</v>
      </c>
      <c r="BL107" s="23" t="s">
        <v>160</v>
      </c>
      <c r="BM107" s="23" t="s">
        <v>210</v>
      </c>
    </row>
    <row r="108" spans="2:47" s="1" customFormat="1" ht="13.5">
      <c r="B108" s="45"/>
      <c r="C108" s="73"/>
      <c r="D108" s="256" t="s">
        <v>166</v>
      </c>
      <c r="E108" s="73"/>
      <c r="F108" s="257" t="s">
        <v>211</v>
      </c>
      <c r="G108" s="73"/>
      <c r="H108" s="73"/>
      <c r="I108" s="210"/>
      <c r="J108" s="210"/>
      <c r="K108" s="73"/>
      <c r="L108" s="73"/>
      <c r="M108" s="71"/>
      <c r="N108" s="258"/>
      <c r="O108" s="46"/>
      <c r="P108" s="46"/>
      <c r="Q108" s="46"/>
      <c r="R108" s="46"/>
      <c r="S108" s="46"/>
      <c r="T108" s="46"/>
      <c r="U108" s="46"/>
      <c r="V108" s="46"/>
      <c r="W108" s="46"/>
      <c r="X108" s="94"/>
      <c r="AT108" s="23" t="s">
        <v>166</v>
      </c>
      <c r="AU108" s="23" t="s">
        <v>85</v>
      </c>
    </row>
    <row r="109" spans="2:51" s="12" customFormat="1" ht="13.5">
      <c r="B109" s="259"/>
      <c r="C109" s="260"/>
      <c r="D109" s="256" t="s">
        <v>168</v>
      </c>
      <c r="E109" s="261" t="s">
        <v>22</v>
      </c>
      <c r="F109" s="262" t="s">
        <v>212</v>
      </c>
      <c r="G109" s="260"/>
      <c r="H109" s="263">
        <v>60.048</v>
      </c>
      <c r="I109" s="264"/>
      <c r="J109" s="264"/>
      <c r="K109" s="260"/>
      <c r="L109" s="260"/>
      <c r="M109" s="265"/>
      <c r="N109" s="266"/>
      <c r="O109" s="267"/>
      <c r="P109" s="267"/>
      <c r="Q109" s="267"/>
      <c r="R109" s="267"/>
      <c r="S109" s="267"/>
      <c r="T109" s="267"/>
      <c r="U109" s="267"/>
      <c r="V109" s="267"/>
      <c r="W109" s="267"/>
      <c r="X109" s="268"/>
      <c r="AT109" s="269" t="s">
        <v>168</v>
      </c>
      <c r="AU109" s="269" t="s">
        <v>85</v>
      </c>
      <c r="AV109" s="12" t="s">
        <v>85</v>
      </c>
      <c r="AW109" s="12" t="s">
        <v>7</v>
      </c>
      <c r="AX109" s="12" t="s">
        <v>75</v>
      </c>
      <c r="AY109" s="269" t="s">
        <v>153</v>
      </c>
    </row>
    <row r="110" spans="2:51" s="13" customFormat="1" ht="13.5">
      <c r="B110" s="280"/>
      <c r="C110" s="281"/>
      <c r="D110" s="256" t="s">
        <v>168</v>
      </c>
      <c r="E110" s="282" t="s">
        <v>22</v>
      </c>
      <c r="F110" s="283" t="s">
        <v>213</v>
      </c>
      <c r="G110" s="281"/>
      <c r="H110" s="284">
        <v>60.048</v>
      </c>
      <c r="I110" s="285"/>
      <c r="J110" s="285"/>
      <c r="K110" s="281"/>
      <c r="L110" s="281"/>
      <c r="M110" s="286"/>
      <c r="N110" s="287"/>
      <c r="O110" s="288"/>
      <c r="P110" s="288"/>
      <c r="Q110" s="288"/>
      <c r="R110" s="288"/>
      <c r="S110" s="288"/>
      <c r="T110" s="288"/>
      <c r="U110" s="288"/>
      <c r="V110" s="288"/>
      <c r="W110" s="288"/>
      <c r="X110" s="289"/>
      <c r="AT110" s="290" t="s">
        <v>168</v>
      </c>
      <c r="AU110" s="290" t="s">
        <v>85</v>
      </c>
      <c r="AV110" s="13" t="s">
        <v>160</v>
      </c>
      <c r="AW110" s="13" t="s">
        <v>7</v>
      </c>
      <c r="AX110" s="13" t="s">
        <v>83</v>
      </c>
      <c r="AY110" s="290" t="s">
        <v>153</v>
      </c>
    </row>
    <row r="111" spans="2:65" s="1" customFormat="1" ht="38.25" customHeight="1">
      <c r="B111" s="45"/>
      <c r="C111" s="244" t="s">
        <v>214</v>
      </c>
      <c r="D111" s="244" t="s">
        <v>155</v>
      </c>
      <c r="E111" s="245" t="s">
        <v>215</v>
      </c>
      <c r="F111" s="246" t="s">
        <v>216</v>
      </c>
      <c r="G111" s="247" t="s">
        <v>187</v>
      </c>
      <c r="H111" s="248">
        <v>540.432</v>
      </c>
      <c r="I111" s="249"/>
      <c r="J111" s="249"/>
      <c r="K111" s="250">
        <f>ROUND(P111*H111,2)</f>
        <v>0</v>
      </c>
      <c r="L111" s="246" t="s">
        <v>159</v>
      </c>
      <c r="M111" s="71"/>
      <c r="N111" s="251" t="s">
        <v>22</v>
      </c>
      <c r="O111" s="252" t="s">
        <v>44</v>
      </c>
      <c r="P111" s="174">
        <f>I111+J111</f>
        <v>0</v>
      </c>
      <c r="Q111" s="174">
        <f>ROUND(I111*H111,2)</f>
        <v>0</v>
      </c>
      <c r="R111" s="174">
        <f>ROUND(J111*H111,2)</f>
        <v>0</v>
      </c>
      <c r="S111" s="46"/>
      <c r="T111" s="253">
        <f>S111*H111</f>
        <v>0</v>
      </c>
      <c r="U111" s="253">
        <v>0</v>
      </c>
      <c r="V111" s="253">
        <f>U111*H111</f>
        <v>0</v>
      </c>
      <c r="W111" s="253">
        <v>0</v>
      </c>
      <c r="X111" s="254">
        <f>W111*H111</f>
        <v>0</v>
      </c>
      <c r="AR111" s="23" t="s">
        <v>160</v>
      </c>
      <c r="AT111" s="23" t="s">
        <v>155</v>
      </c>
      <c r="AU111" s="23" t="s">
        <v>85</v>
      </c>
      <c r="AY111" s="23" t="s">
        <v>153</v>
      </c>
      <c r="BE111" s="255">
        <f>IF(O111="základní",K111,0)</f>
        <v>0</v>
      </c>
      <c r="BF111" s="255">
        <f>IF(O111="snížená",K111,0)</f>
        <v>0</v>
      </c>
      <c r="BG111" s="255">
        <f>IF(O111="zákl. přenesená",K111,0)</f>
        <v>0</v>
      </c>
      <c r="BH111" s="255">
        <f>IF(O111="sníž. přenesená",K111,0)</f>
        <v>0</v>
      </c>
      <c r="BI111" s="255">
        <f>IF(O111="nulová",K111,0)</f>
        <v>0</v>
      </c>
      <c r="BJ111" s="23" t="s">
        <v>83</v>
      </c>
      <c r="BK111" s="255">
        <f>ROUND(P111*H111,2)</f>
        <v>0</v>
      </c>
      <c r="BL111" s="23" t="s">
        <v>160</v>
      </c>
      <c r="BM111" s="23" t="s">
        <v>217</v>
      </c>
    </row>
    <row r="112" spans="2:47" s="1" customFormat="1" ht="13.5">
      <c r="B112" s="45"/>
      <c r="C112" s="73"/>
      <c r="D112" s="256" t="s">
        <v>166</v>
      </c>
      <c r="E112" s="73"/>
      <c r="F112" s="257" t="s">
        <v>211</v>
      </c>
      <c r="G112" s="73"/>
      <c r="H112" s="73"/>
      <c r="I112" s="210"/>
      <c r="J112" s="210"/>
      <c r="K112" s="73"/>
      <c r="L112" s="73"/>
      <c r="M112" s="71"/>
      <c r="N112" s="258"/>
      <c r="O112" s="46"/>
      <c r="P112" s="46"/>
      <c r="Q112" s="46"/>
      <c r="R112" s="46"/>
      <c r="S112" s="46"/>
      <c r="T112" s="46"/>
      <c r="U112" s="46"/>
      <c r="V112" s="46"/>
      <c r="W112" s="46"/>
      <c r="X112" s="94"/>
      <c r="AT112" s="23" t="s">
        <v>166</v>
      </c>
      <c r="AU112" s="23" t="s">
        <v>85</v>
      </c>
    </row>
    <row r="113" spans="2:51" s="12" customFormat="1" ht="13.5">
      <c r="B113" s="259"/>
      <c r="C113" s="260"/>
      <c r="D113" s="256" t="s">
        <v>168</v>
      </c>
      <c r="E113" s="261" t="s">
        <v>22</v>
      </c>
      <c r="F113" s="262" t="s">
        <v>212</v>
      </c>
      <c r="G113" s="260"/>
      <c r="H113" s="263">
        <v>60.048</v>
      </c>
      <c r="I113" s="264"/>
      <c r="J113" s="264"/>
      <c r="K113" s="260"/>
      <c r="L113" s="260"/>
      <c r="M113" s="265"/>
      <c r="N113" s="266"/>
      <c r="O113" s="267"/>
      <c r="P113" s="267"/>
      <c r="Q113" s="267"/>
      <c r="R113" s="267"/>
      <c r="S113" s="267"/>
      <c r="T113" s="267"/>
      <c r="U113" s="267"/>
      <c r="V113" s="267"/>
      <c r="W113" s="267"/>
      <c r="X113" s="268"/>
      <c r="AT113" s="269" t="s">
        <v>168</v>
      </c>
      <c r="AU113" s="269" t="s">
        <v>85</v>
      </c>
      <c r="AV113" s="12" t="s">
        <v>85</v>
      </c>
      <c r="AW113" s="12" t="s">
        <v>7</v>
      </c>
      <c r="AX113" s="12" t="s">
        <v>75</v>
      </c>
      <c r="AY113" s="269" t="s">
        <v>153</v>
      </c>
    </row>
    <row r="114" spans="2:51" s="13" customFormat="1" ht="13.5">
      <c r="B114" s="280"/>
      <c r="C114" s="281"/>
      <c r="D114" s="256" t="s">
        <v>168</v>
      </c>
      <c r="E114" s="282" t="s">
        <v>22</v>
      </c>
      <c r="F114" s="283" t="s">
        <v>213</v>
      </c>
      <c r="G114" s="281"/>
      <c r="H114" s="284">
        <v>60.048</v>
      </c>
      <c r="I114" s="285"/>
      <c r="J114" s="285"/>
      <c r="K114" s="281"/>
      <c r="L114" s="281"/>
      <c r="M114" s="286"/>
      <c r="N114" s="287"/>
      <c r="O114" s="288"/>
      <c r="P114" s="288"/>
      <c r="Q114" s="288"/>
      <c r="R114" s="288"/>
      <c r="S114" s="288"/>
      <c r="T114" s="288"/>
      <c r="U114" s="288"/>
      <c r="V114" s="288"/>
      <c r="W114" s="288"/>
      <c r="X114" s="289"/>
      <c r="AT114" s="290" t="s">
        <v>168</v>
      </c>
      <c r="AU114" s="290" t="s">
        <v>85</v>
      </c>
      <c r="AV114" s="13" t="s">
        <v>160</v>
      </c>
      <c r="AW114" s="13" t="s">
        <v>7</v>
      </c>
      <c r="AX114" s="13" t="s">
        <v>83</v>
      </c>
      <c r="AY114" s="290" t="s">
        <v>153</v>
      </c>
    </row>
    <row r="115" spans="2:51" s="12" customFormat="1" ht="13.5">
      <c r="B115" s="259"/>
      <c r="C115" s="260"/>
      <c r="D115" s="256" t="s">
        <v>168</v>
      </c>
      <c r="E115" s="260"/>
      <c r="F115" s="262" t="s">
        <v>218</v>
      </c>
      <c r="G115" s="260"/>
      <c r="H115" s="263">
        <v>540.432</v>
      </c>
      <c r="I115" s="264"/>
      <c r="J115" s="264"/>
      <c r="K115" s="260"/>
      <c r="L115" s="260"/>
      <c r="M115" s="265"/>
      <c r="N115" s="266"/>
      <c r="O115" s="267"/>
      <c r="P115" s="267"/>
      <c r="Q115" s="267"/>
      <c r="R115" s="267"/>
      <c r="S115" s="267"/>
      <c r="T115" s="267"/>
      <c r="U115" s="267"/>
      <c r="V115" s="267"/>
      <c r="W115" s="267"/>
      <c r="X115" s="268"/>
      <c r="AT115" s="269" t="s">
        <v>168</v>
      </c>
      <c r="AU115" s="269" t="s">
        <v>85</v>
      </c>
      <c r="AV115" s="12" t="s">
        <v>85</v>
      </c>
      <c r="AW115" s="12" t="s">
        <v>6</v>
      </c>
      <c r="AX115" s="12" t="s">
        <v>83</v>
      </c>
      <c r="AY115" s="269" t="s">
        <v>153</v>
      </c>
    </row>
    <row r="116" spans="2:65" s="1" customFormat="1" ht="25.5" customHeight="1">
      <c r="B116" s="45"/>
      <c r="C116" s="244" t="s">
        <v>219</v>
      </c>
      <c r="D116" s="244" t="s">
        <v>155</v>
      </c>
      <c r="E116" s="245" t="s">
        <v>220</v>
      </c>
      <c r="F116" s="246" t="s">
        <v>221</v>
      </c>
      <c r="G116" s="247" t="s">
        <v>187</v>
      </c>
      <c r="H116" s="248">
        <v>7.69</v>
      </c>
      <c r="I116" s="249"/>
      <c r="J116" s="249"/>
      <c r="K116" s="250">
        <f>ROUND(P116*H116,2)</f>
        <v>0</v>
      </c>
      <c r="L116" s="246" t="s">
        <v>159</v>
      </c>
      <c r="M116" s="71"/>
      <c r="N116" s="251" t="s">
        <v>22</v>
      </c>
      <c r="O116" s="252" t="s">
        <v>44</v>
      </c>
      <c r="P116" s="174">
        <f>I116+J116</f>
        <v>0</v>
      </c>
      <c r="Q116" s="174">
        <f>ROUND(I116*H116,2)</f>
        <v>0</v>
      </c>
      <c r="R116" s="174">
        <f>ROUND(J116*H116,2)</f>
        <v>0</v>
      </c>
      <c r="S116" s="46"/>
      <c r="T116" s="253">
        <f>S116*H116</f>
        <v>0</v>
      </c>
      <c r="U116" s="253">
        <v>0</v>
      </c>
      <c r="V116" s="253">
        <f>U116*H116</f>
        <v>0</v>
      </c>
      <c r="W116" s="253">
        <v>0</v>
      </c>
      <c r="X116" s="254">
        <f>W116*H116</f>
        <v>0</v>
      </c>
      <c r="AR116" s="23" t="s">
        <v>160</v>
      </c>
      <c r="AT116" s="23" t="s">
        <v>155</v>
      </c>
      <c r="AU116" s="23" t="s">
        <v>85</v>
      </c>
      <c r="AY116" s="23" t="s">
        <v>153</v>
      </c>
      <c r="BE116" s="255">
        <f>IF(O116="základní",K116,0)</f>
        <v>0</v>
      </c>
      <c r="BF116" s="255">
        <f>IF(O116="snížená",K116,0)</f>
        <v>0</v>
      </c>
      <c r="BG116" s="255">
        <f>IF(O116="zákl. přenesená",K116,0)</f>
        <v>0</v>
      </c>
      <c r="BH116" s="255">
        <f>IF(O116="sníž. přenesená",K116,0)</f>
        <v>0</v>
      </c>
      <c r="BI116" s="255">
        <f>IF(O116="nulová",K116,0)</f>
        <v>0</v>
      </c>
      <c r="BJ116" s="23" t="s">
        <v>83</v>
      </c>
      <c r="BK116" s="255">
        <f>ROUND(P116*H116,2)</f>
        <v>0</v>
      </c>
      <c r="BL116" s="23" t="s">
        <v>160</v>
      </c>
      <c r="BM116" s="23" t="s">
        <v>222</v>
      </c>
    </row>
    <row r="117" spans="2:47" s="1" customFormat="1" ht="13.5">
      <c r="B117" s="45"/>
      <c r="C117" s="73"/>
      <c r="D117" s="256" t="s">
        <v>166</v>
      </c>
      <c r="E117" s="73"/>
      <c r="F117" s="257" t="s">
        <v>223</v>
      </c>
      <c r="G117" s="73"/>
      <c r="H117" s="73"/>
      <c r="I117" s="210"/>
      <c r="J117" s="210"/>
      <c r="K117" s="73"/>
      <c r="L117" s="73"/>
      <c r="M117" s="71"/>
      <c r="N117" s="258"/>
      <c r="O117" s="46"/>
      <c r="P117" s="46"/>
      <c r="Q117" s="46"/>
      <c r="R117" s="46"/>
      <c r="S117" s="46"/>
      <c r="T117" s="46"/>
      <c r="U117" s="46"/>
      <c r="V117" s="46"/>
      <c r="W117" s="46"/>
      <c r="X117" s="94"/>
      <c r="AT117" s="23" t="s">
        <v>166</v>
      </c>
      <c r="AU117" s="23" t="s">
        <v>85</v>
      </c>
    </row>
    <row r="118" spans="2:65" s="1" customFormat="1" ht="25.5" customHeight="1">
      <c r="B118" s="45"/>
      <c r="C118" s="244" t="s">
        <v>224</v>
      </c>
      <c r="D118" s="244" t="s">
        <v>155</v>
      </c>
      <c r="E118" s="245" t="s">
        <v>225</v>
      </c>
      <c r="F118" s="246" t="s">
        <v>226</v>
      </c>
      <c r="G118" s="247" t="s">
        <v>187</v>
      </c>
      <c r="H118" s="248">
        <v>60.048</v>
      </c>
      <c r="I118" s="249"/>
      <c r="J118" s="249"/>
      <c r="K118" s="250">
        <f>ROUND(P118*H118,2)</f>
        <v>0</v>
      </c>
      <c r="L118" s="246" t="s">
        <v>159</v>
      </c>
      <c r="M118" s="71"/>
      <c r="N118" s="251" t="s">
        <v>22</v>
      </c>
      <c r="O118" s="252" t="s">
        <v>44</v>
      </c>
      <c r="P118" s="174">
        <f>I118+J118</f>
        <v>0</v>
      </c>
      <c r="Q118" s="174">
        <f>ROUND(I118*H118,2)</f>
        <v>0</v>
      </c>
      <c r="R118" s="174">
        <f>ROUND(J118*H118,2)</f>
        <v>0</v>
      </c>
      <c r="S118" s="46"/>
      <c r="T118" s="253">
        <f>S118*H118</f>
        <v>0</v>
      </c>
      <c r="U118" s="253">
        <v>0</v>
      </c>
      <c r="V118" s="253">
        <f>U118*H118</f>
        <v>0</v>
      </c>
      <c r="W118" s="253">
        <v>0</v>
      </c>
      <c r="X118" s="254">
        <f>W118*H118</f>
        <v>0</v>
      </c>
      <c r="AR118" s="23" t="s">
        <v>160</v>
      </c>
      <c r="AT118" s="23" t="s">
        <v>155</v>
      </c>
      <c r="AU118" s="23" t="s">
        <v>85</v>
      </c>
      <c r="AY118" s="23" t="s">
        <v>153</v>
      </c>
      <c r="BE118" s="255">
        <f>IF(O118="základní",K118,0)</f>
        <v>0</v>
      </c>
      <c r="BF118" s="255">
        <f>IF(O118="snížená",K118,0)</f>
        <v>0</v>
      </c>
      <c r="BG118" s="255">
        <f>IF(O118="zákl. přenesená",K118,0)</f>
        <v>0</v>
      </c>
      <c r="BH118" s="255">
        <f>IF(O118="sníž. přenesená",K118,0)</f>
        <v>0</v>
      </c>
      <c r="BI118" s="255">
        <f>IF(O118="nulová",K118,0)</f>
        <v>0</v>
      </c>
      <c r="BJ118" s="23" t="s">
        <v>83</v>
      </c>
      <c r="BK118" s="255">
        <f>ROUND(P118*H118,2)</f>
        <v>0</v>
      </c>
      <c r="BL118" s="23" t="s">
        <v>160</v>
      </c>
      <c r="BM118" s="23" t="s">
        <v>227</v>
      </c>
    </row>
    <row r="119" spans="2:51" s="12" customFormat="1" ht="13.5">
      <c r="B119" s="259"/>
      <c r="C119" s="260"/>
      <c r="D119" s="256" t="s">
        <v>168</v>
      </c>
      <c r="E119" s="261" t="s">
        <v>22</v>
      </c>
      <c r="F119" s="262" t="s">
        <v>212</v>
      </c>
      <c r="G119" s="260"/>
      <c r="H119" s="263">
        <v>60.048</v>
      </c>
      <c r="I119" s="264"/>
      <c r="J119" s="264"/>
      <c r="K119" s="260"/>
      <c r="L119" s="260"/>
      <c r="M119" s="265"/>
      <c r="N119" s="291"/>
      <c r="O119" s="292"/>
      <c r="P119" s="292"/>
      <c r="Q119" s="292"/>
      <c r="R119" s="292"/>
      <c r="S119" s="292"/>
      <c r="T119" s="292"/>
      <c r="U119" s="292"/>
      <c r="V119" s="292"/>
      <c r="W119" s="292"/>
      <c r="X119" s="293"/>
      <c r="AT119" s="269" t="s">
        <v>168</v>
      </c>
      <c r="AU119" s="269" t="s">
        <v>85</v>
      </c>
      <c r="AV119" s="12" t="s">
        <v>85</v>
      </c>
      <c r="AW119" s="12" t="s">
        <v>7</v>
      </c>
      <c r="AX119" s="12" t="s">
        <v>83</v>
      </c>
      <c r="AY119" s="269" t="s">
        <v>153</v>
      </c>
    </row>
    <row r="120" spans="2:13" s="1" customFormat="1" ht="6.95" customHeight="1">
      <c r="B120" s="66"/>
      <c r="C120" s="67"/>
      <c r="D120" s="67"/>
      <c r="E120" s="67"/>
      <c r="F120" s="67"/>
      <c r="G120" s="67"/>
      <c r="H120" s="67"/>
      <c r="I120" s="183"/>
      <c r="J120" s="183"/>
      <c r="K120" s="67"/>
      <c r="L120" s="67"/>
      <c r="M120" s="71"/>
    </row>
  </sheetData>
  <sheetProtection password="CC35" sheet="1" objects="1" scenarios="1" formatColumns="0" formatRows="0" autoFilter="0"/>
  <autoFilter ref="C82:L119"/>
  <mergeCells count="10">
    <mergeCell ref="E7:H7"/>
    <mergeCell ref="E9:H9"/>
    <mergeCell ref="E24:H24"/>
    <mergeCell ref="E47:H47"/>
    <mergeCell ref="E49:H49"/>
    <mergeCell ref="J53:J54"/>
    <mergeCell ref="E73:H73"/>
    <mergeCell ref="E75:H75"/>
    <mergeCell ref="G1:H1"/>
    <mergeCell ref="M2:Z2"/>
  </mergeCells>
  <hyperlinks>
    <hyperlink ref="F1:G1" location="C2" display="1) Krycí list soupisu"/>
    <hyperlink ref="G1:H1" location="C56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s="1" customFormat="1" ht="13.5">
      <c r="B8" s="45"/>
      <c r="C8" s="46"/>
      <c r="D8" s="39" t="s">
        <v>117</v>
      </c>
      <c r="E8" s="46"/>
      <c r="F8" s="46"/>
      <c r="G8" s="46"/>
      <c r="H8" s="46"/>
      <c r="I8" s="159"/>
      <c r="J8" s="159"/>
      <c r="K8" s="46"/>
      <c r="L8" s="50"/>
    </row>
    <row r="9" spans="2:12" s="1" customFormat="1" ht="36.95" customHeight="1">
      <c r="B9" s="45"/>
      <c r="C9" s="46"/>
      <c r="D9" s="46"/>
      <c r="E9" s="160" t="s">
        <v>228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46"/>
      <c r="E10" s="46"/>
      <c r="F10" s="46"/>
      <c r="G10" s="46"/>
      <c r="H10" s="46"/>
      <c r="I10" s="159"/>
      <c r="J10" s="159"/>
      <c r="K10" s="46"/>
      <c r="L10" s="50"/>
    </row>
    <row r="11" spans="2:12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61" t="s">
        <v>23</v>
      </c>
      <c r="J11" s="162" t="s">
        <v>22</v>
      </c>
      <c r="K11" s="46"/>
      <c r="L11" s="50"/>
    </row>
    <row r="12" spans="2: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61" t="s">
        <v>26</v>
      </c>
      <c r="J12" s="163" t="str">
        <f>'Rekapitulace stavby'!AN8</f>
        <v>9. 8. 2018</v>
      </c>
      <c r="K12" s="46"/>
      <c r="L12" s="50"/>
    </row>
    <row r="13" spans="2:12" s="1" customFormat="1" ht="10.8" customHeight="1">
      <c r="B13" s="45"/>
      <c r="C13" s="46"/>
      <c r="D13" s="46"/>
      <c r="E13" s="46"/>
      <c r="F13" s="46"/>
      <c r="G13" s="46"/>
      <c r="H13" s="46"/>
      <c r="I13" s="159"/>
      <c r="J13" s="159"/>
      <c r="K13" s="46"/>
      <c r="L13" s="50"/>
    </row>
    <row r="14" spans="2:12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61" t="s">
        <v>29</v>
      </c>
      <c r="J14" s="162" t="s">
        <v>30</v>
      </c>
      <c r="K14" s="46"/>
      <c r="L14" s="50"/>
    </row>
    <row r="15" spans="2:12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61" t="s">
        <v>32</v>
      </c>
      <c r="J15" s="162" t="s">
        <v>22</v>
      </c>
      <c r="K15" s="46"/>
      <c r="L15" s="50"/>
    </row>
    <row r="16" spans="2:12" s="1" customFormat="1" ht="6.95" customHeight="1">
      <c r="B16" s="45"/>
      <c r="C16" s="46"/>
      <c r="D16" s="46"/>
      <c r="E16" s="46"/>
      <c r="F16" s="46"/>
      <c r="G16" s="46"/>
      <c r="H16" s="46"/>
      <c r="I16" s="159"/>
      <c r="J16" s="159"/>
      <c r="K16" s="46"/>
      <c r="L16" s="50"/>
    </row>
    <row r="17" spans="2:12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61" t="s">
        <v>29</v>
      </c>
      <c r="J17" s="162" t="str">
        <f>IF('Rekapitulace stavby'!AN13="Vyplň údaj","",IF('Rekapitulace stavby'!AN13="","",'Rekapitulace stavby'!AN13))</f>
        <v/>
      </c>
      <c r="K17" s="46"/>
      <c r="L17" s="50"/>
    </row>
    <row r="18" spans="2:12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61" t="s">
        <v>32</v>
      </c>
      <c r="J18" s="162" t="str">
        <f>IF('Rekapitulace stavby'!AN14="Vyplň údaj","",IF('Rekapitulace stavby'!AN14="","",'Rekapitulace stavby'!AN14))</f>
        <v/>
      </c>
      <c r="K18" s="46"/>
      <c r="L18" s="50"/>
    </row>
    <row r="19" spans="2:12" s="1" customFormat="1" ht="6.95" customHeight="1">
      <c r="B19" s="45"/>
      <c r="C19" s="46"/>
      <c r="D19" s="46"/>
      <c r="E19" s="46"/>
      <c r="F19" s="46"/>
      <c r="G19" s="46"/>
      <c r="H19" s="46"/>
      <c r="I19" s="159"/>
      <c r="J19" s="159"/>
      <c r="K19" s="46"/>
      <c r="L19" s="50"/>
    </row>
    <row r="20" spans="2:12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61" t="s">
        <v>29</v>
      </c>
      <c r="J20" s="162" t="s">
        <v>36</v>
      </c>
      <c r="K20" s="46"/>
      <c r="L20" s="50"/>
    </row>
    <row r="21" spans="2:12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61" t="s">
        <v>32</v>
      </c>
      <c r="J21" s="162" t="s">
        <v>22</v>
      </c>
      <c r="K21" s="46"/>
      <c r="L21" s="50"/>
    </row>
    <row r="22" spans="2:12" s="1" customFormat="1" ht="6.95" customHeight="1">
      <c r="B22" s="45"/>
      <c r="C22" s="46"/>
      <c r="D22" s="46"/>
      <c r="E22" s="46"/>
      <c r="F22" s="46"/>
      <c r="G22" s="46"/>
      <c r="H22" s="46"/>
      <c r="I22" s="159"/>
      <c r="J22" s="159"/>
      <c r="K22" s="46"/>
      <c r="L22" s="50"/>
    </row>
    <row r="23" spans="2:12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59"/>
      <c r="J23" s="159"/>
      <c r="K23" s="46"/>
      <c r="L23" s="50"/>
    </row>
    <row r="24" spans="2:12" s="7" customFormat="1" ht="16.5" customHeight="1">
      <c r="B24" s="164"/>
      <c r="C24" s="165"/>
      <c r="D24" s="165"/>
      <c r="E24" s="43" t="s">
        <v>22</v>
      </c>
      <c r="F24" s="43"/>
      <c r="G24" s="43"/>
      <c r="H24" s="43"/>
      <c r="I24" s="166"/>
      <c r="J24" s="166"/>
      <c r="K24" s="165"/>
      <c r="L24" s="167"/>
    </row>
    <row r="25" spans="2:12" s="1" customFormat="1" ht="6.95" customHeight="1">
      <c r="B25" s="45"/>
      <c r="C25" s="46"/>
      <c r="D25" s="46"/>
      <c r="E25" s="46"/>
      <c r="F25" s="46"/>
      <c r="G25" s="46"/>
      <c r="H25" s="46"/>
      <c r="I25" s="159"/>
      <c r="J25" s="159"/>
      <c r="K25" s="46"/>
      <c r="L25" s="50"/>
    </row>
    <row r="26" spans="2:12" s="1" customFormat="1" ht="6.95" customHeight="1">
      <c r="B26" s="45"/>
      <c r="C26" s="46"/>
      <c r="D26" s="105"/>
      <c r="E26" s="105"/>
      <c r="F26" s="105"/>
      <c r="G26" s="105"/>
      <c r="H26" s="105"/>
      <c r="I26" s="168"/>
      <c r="J26" s="168"/>
      <c r="K26" s="105"/>
      <c r="L26" s="169"/>
    </row>
    <row r="27" spans="2:12" s="1" customFormat="1" ht="13.5">
      <c r="B27" s="45"/>
      <c r="C27" s="46"/>
      <c r="D27" s="46"/>
      <c r="E27" s="39" t="s">
        <v>119</v>
      </c>
      <c r="F27" s="46"/>
      <c r="G27" s="46"/>
      <c r="H27" s="46"/>
      <c r="I27" s="159"/>
      <c r="J27" s="159"/>
      <c r="K27" s="170">
        <f>I58</f>
        <v>0</v>
      </c>
      <c r="L27" s="50"/>
    </row>
    <row r="28" spans="2:12" s="1" customFormat="1" ht="13.5">
      <c r="B28" s="45"/>
      <c r="C28" s="46"/>
      <c r="D28" s="46"/>
      <c r="E28" s="39" t="s">
        <v>120</v>
      </c>
      <c r="F28" s="46"/>
      <c r="G28" s="46"/>
      <c r="H28" s="46"/>
      <c r="I28" s="159"/>
      <c r="J28" s="159"/>
      <c r="K28" s="170">
        <f>J58</f>
        <v>0</v>
      </c>
      <c r="L28" s="50"/>
    </row>
    <row r="29" spans="2:12" s="1" customFormat="1" ht="25.4" customHeight="1">
      <c r="B29" s="45"/>
      <c r="C29" s="46"/>
      <c r="D29" s="171" t="s">
        <v>39</v>
      </c>
      <c r="E29" s="46"/>
      <c r="F29" s="46"/>
      <c r="G29" s="46"/>
      <c r="H29" s="46"/>
      <c r="I29" s="159"/>
      <c r="J29" s="159"/>
      <c r="K29" s="172">
        <f>ROUND(K85,2)</f>
        <v>0</v>
      </c>
      <c r="L29" s="50"/>
    </row>
    <row r="30" spans="2:12" s="1" customFormat="1" ht="6.95" customHeight="1">
      <c r="B30" s="45"/>
      <c r="C30" s="46"/>
      <c r="D30" s="105"/>
      <c r="E30" s="105"/>
      <c r="F30" s="105"/>
      <c r="G30" s="105"/>
      <c r="H30" s="105"/>
      <c r="I30" s="168"/>
      <c r="J30" s="168"/>
      <c r="K30" s="105"/>
      <c r="L30" s="169"/>
    </row>
    <row r="31" spans="2:12" s="1" customFormat="1" ht="14.4" customHeight="1">
      <c r="B31" s="45"/>
      <c r="C31" s="46"/>
      <c r="D31" s="46"/>
      <c r="E31" s="46"/>
      <c r="F31" s="51" t="s">
        <v>41</v>
      </c>
      <c r="G31" s="46"/>
      <c r="H31" s="46"/>
      <c r="I31" s="173" t="s">
        <v>40</v>
      </c>
      <c r="J31" s="159"/>
      <c r="K31" s="51" t="s">
        <v>42</v>
      </c>
      <c r="L31" s="50"/>
    </row>
    <row r="32" spans="2:12" s="1" customFormat="1" ht="14.4" customHeight="1">
      <c r="B32" s="45"/>
      <c r="C32" s="46"/>
      <c r="D32" s="54" t="s">
        <v>43</v>
      </c>
      <c r="E32" s="54" t="s">
        <v>44</v>
      </c>
      <c r="F32" s="174">
        <f>ROUND(SUM(BE85:BE132),2)</f>
        <v>0</v>
      </c>
      <c r="G32" s="46"/>
      <c r="H32" s="46"/>
      <c r="I32" s="175">
        <v>0.21</v>
      </c>
      <c r="J32" s="159"/>
      <c r="K32" s="174">
        <f>ROUND(ROUND((SUM(BE85:BE132)),2)*I32,2)</f>
        <v>0</v>
      </c>
      <c r="L32" s="50"/>
    </row>
    <row r="33" spans="2:12" s="1" customFormat="1" ht="14.4" customHeight="1">
      <c r="B33" s="45"/>
      <c r="C33" s="46"/>
      <c r="D33" s="46"/>
      <c r="E33" s="54" t="s">
        <v>45</v>
      </c>
      <c r="F33" s="174">
        <f>ROUND(SUM(BF85:BF132),2)</f>
        <v>0</v>
      </c>
      <c r="G33" s="46"/>
      <c r="H33" s="46"/>
      <c r="I33" s="175">
        <v>0.15</v>
      </c>
      <c r="J33" s="159"/>
      <c r="K33" s="174">
        <f>ROUND(ROUND((SUM(BF85:BF132)),2)*I33,2)</f>
        <v>0</v>
      </c>
      <c r="L33" s="50"/>
    </row>
    <row r="34" spans="2:12" s="1" customFormat="1" ht="14.4" customHeight="1" hidden="1">
      <c r="B34" s="45"/>
      <c r="C34" s="46"/>
      <c r="D34" s="46"/>
      <c r="E34" s="54" t="s">
        <v>46</v>
      </c>
      <c r="F34" s="174">
        <f>ROUND(SUM(BG85:BG132),2)</f>
        <v>0</v>
      </c>
      <c r="G34" s="46"/>
      <c r="H34" s="46"/>
      <c r="I34" s="175">
        <v>0.21</v>
      </c>
      <c r="J34" s="159"/>
      <c r="K34" s="174">
        <v>0</v>
      </c>
      <c r="L34" s="50"/>
    </row>
    <row r="35" spans="2:12" s="1" customFormat="1" ht="14.4" customHeight="1" hidden="1">
      <c r="B35" s="45"/>
      <c r="C35" s="46"/>
      <c r="D35" s="46"/>
      <c r="E35" s="54" t="s">
        <v>47</v>
      </c>
      <c r="F35" s="174">
        <f>ROUND(SUM(BH85:BH132),2)</f>
        <v>0</v>
      </c>
      <c r="G35" s="46"/>
      <c r="H35" s="46"/>
      <c r="I35" s="175">
        <v>0.15</v>
      </c>
      <c r="J35" s="159"/>
      <c r="K35" s="174">
        <v>0</v>
      </c>
      <c r="L35" s="50"/>
    </row>
    <row r="36" spans="2:12" s="1" customFormat="1" ht="14.4" customHeight="1" hidden="1">
      <c r="B36" s="45"/>
      <c r="C36" s="46"/>
      <c r="D36" s="46"/>
      <c r="E36" s="54" t="s">
        <v>48</v>
      </c>
      <c r="F36" s="174">
        <f>ROUND(SUM(BI85:BI132),2)</f>
        <v>0</v>
      </c>
      <c r="G36" s="46"/>
      <c r="H36" s="46"/>
      <c r="I36" s="175">
        <v>0</v>
      </c>
      <c r="J36" s="159"/>
      <c r="K36" s="174">
        <v>0</v>
      </c>
      <c r="L36" s="50"/>
    </row>
    <row r="37" spans="2:12" s="1" customFormat="1" ht="6.95" customHeight="1">
      <c r="B37" s="45"/>
      <c r="C37" s="46"/>
      <c r="D37" s="46"/>
      <c r="E37" s="46"/>
      <c r="F37" s="46"/>
      <c r="G37" s="46"/>
      <c r="H37" s="46"/>
      <c r="I37" s="159"/>
      <c r="J37" s="159"/>
      <c r="K37" s="46"/>
      <c r="L37" s="50"/>
    </row>
    <row r="38" spans="2:12" s="1" customFormat="1" ht="25.4" customHeight="1">
      <c r="B38" s="45"/>
      <c r="C38" s="176"/>
      <c r="D38" s="177" t="s">
        <v>49</v>
      </c>
      <c r="E38" s="97"/>
      <c r="F38" s="97"/>
      <c r="G38" s="178" t="s">
        <v>50</v>
      </c>
      <c r="H38" s="179" t="s">
        <v>51</v>
      </c>
      <c r="I38" s="180"/>
      <c r="J38" s="180"/>
      <c r="K38" s="181">
        <f>SUM(K29:K36)</f>
        <v>0</v>
      </c>
      <c r="L38" s="182"/>
    </row>
    <row r="39" spans="2:12" s="1" customFormat="1" ht="14.4" customHeight="1">
      <c r="B39" s="66"/>
      <c r="C39" s="67"/>
      <c r="D39" s="67"/>
      <c r="E39" s="67"/>
      <c r="F39" s="67"/>
      <c r="G39" s="67"/>
      <c r="H39" s="67"/>
      <c r="I39" s="183"/>
      <c r="J39" s="183"/>
      <c r="K39" s="67"/>
      <c r="L39" s="68"/>
    </row>
    <row r="43" spans="2:12" s="1" customFormat="1" ht="6.95" customHeight="1">
      <c r="B43" s="184"/>
      <c r="C43" s="185"/>
      <c r="D43" s="185"/>
      <c r="E43" s="185"/>
      <c r="F43" s="185"/>
      <c r="G43" s="185"/>
      <c r="H43" s="185"/>
      <c r="I43" s="186"/>
      <c r="J43" s="186"/>
      <c r="K43" s="185"/>
      <c r="L43" s="187"/>
    </row>
    <row r="44" spans="2:12" s="1" customFormat="1" ht="36.95" customHeight="1">
      <c r="B44" s="45"/>
      <c r="C44" s="29" t="s">
        <v>121</v>
      </c>
      <c r="D44" s="46"/>
      <c r="E44" s="46"/>
      <c r="F44" s="46"/>
      <c r="G44" s="46"/>
      <c r="H44" s="46"/>
      <c r="I44" s="159"/>
      <c r="J44" s="159"/>
      <c r="K44" s="46"/>
      <c r="L44" s="50"/>
    </row>
    <row r="45" spans="2:12" s="1" customFormat="1" ht="6.95" customHeight="1">
      <c r="B45" s="45"/>
      <c r="C45" s="46"/>
      <c r="D45" s="46"/>
      <c r="E45" s="46"/>
      <c r="F45" s="46"/>
      <c r="G45" s="46"/>
      <c r="H45" s="46"/>
      <c r="I45" s="159"/>
      <c r="J45" s="159"/>
      <c r="K45" s="46"/>
      <c r="L45" s="50"/>
    </row>
    <row r="46" spans="2:12" s="1" customFormat="1" ht="14.4" customHeight="1">
      <c r="B46" s="45"/>
      <c r="C46" s="39" t="s">
        <v>19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16.5" customHeight="1">
      <c r="B47" s="45"/>
      <c r="C47" s="46"/>
      <c r="D47" s="46"/>
      <c r="E47" s="158" t="str">
        <f>E7</f>
        <v>Řešení vnitřního prostoru sídliště Spláleniště</v>
      </c>
      <c r="F47" s="39"/>
      <c r="G47" s="39"/>
      <c r="H47" s="39"/>
      <c r="I47" s="159"/>
      <c r="J47" s="159"/>
      <c r="K47" s="46"/>
      <c r="L47" s="50"/>
    </row>
    <row r="48" spans="2:12" s="1" customFormat="1" ht="14.4" customHeight="1">
      <c r="B48" s="45"/>
      <c r="C48" s="39" t="s">
        <v>117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7.25" customHeight="1">
      <c r="B49" s="45"/>
      <c r="C49" s="46"/>
      <c r="D49" s="46"/>
      <c r="E49" s="160" t="str">
        <f>E9</f>
        <v>2018010-01 - SO 01 Obnova cestní sítě</v>
      </c>
      <c r="F49" s="46"/>
      <c r="G49" s="46"/>
      <c r="H49" s="46"/>
      <c r="I49" s="159"/>
      <c r="J49" s="159"/>
      <c r="K49" s="46"/>
      <c r="L49" s="50"/>
    </row>
    <row r="50" spans="2:12" s="1" customFormat="1" ht="6.95" customHeight="1">
      <c r="B50" s="45"/>
      <c r="C50" s="46"/>
      <c r="D50" s="46"/>
      <c r="E50" s="46"/>
      <c r="F50" s="46"/>
      <c r="G50" s="46"/>
      <c r="H50" s="46"/>
      <c r="I50" s="159"/>
      <c r="J50" s="159"/>
      <c r="K50" s="46"/>
      <c r="L50" s="50"/>
    </row>
    <row r="51" spans="2:12" s="1" customFormat="1" ht="18" customHeight="1">
      <c r="B51" s="45"/>
      <c r="C51" s="39" t="s">
        <v>24</v>
      </c>
      <c r="D51" s="46"/>
      <c r="E51" s="46"/>
      <c r="F51" s="34" t="str">
        <f>F12</f>
        <v>Cheb</v>
      </c>
      <c r="G51" s="46"/>
      <c r="H51" s="46"/>
      <c r="I51" s="161" t="s">
        <v>26</v>
      </c>
      <c r="J51" s="163" t="str">
        <f>IF(J12="","",J12)</f>
        <v>9. 8. 2018</v>
      </c>
      <c r="K51" s="46"/>
      <c r="L51" s="50"/>
    </row>
    <row r="52" spans="2:12" s="1" customFormat="1" ht="6.95" customHeight="1">
      <c r="B52" s="45"/>
      <c r="C52" s="46"/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3.5">
      <c r="B53" s="45"/>
      <c r="C53" s="39" t="s">
        <v>28</v>
      </c>
      <c r="D53" s="46"/>
      <c r="E53" s="46"/>
      <c r="F53" s="34" t="str">
        <f>E15</f>
        <v>Město Cheb</v>
      </c>
      <c r="G53" s="46"/>
      <c r="H53" s="46"/>
      <c r="I53" s="161" t="s">
        <v>35</v>
      </c>
      <c r="J53" s="188" t="str">
        <f>E21</f>
        <v>Ing. Tomáš Prinz</v>
      </c>
      <c r="K53" s="46"/>
      <c r="L53" s="50"/>
    </row>
    <row r="54" spans="2:12" s="1" customFormat="1" ht="14.4" customHeight="1">
      <c r="B54" s="45"/>
      <c r="C54" s="39" t="s">
        <v>33</v>
      </c>
      <c r="D54" s="46"/>
      <c r="E54" s="46"/>
      <c r="F54" s="34" t="str">
        <f>IF(E18="","",E18)</f>
        <v/>
      </c>
      <c r="G54" s="46"/>
      <c r="H54" s="46"/>
      <c r="I54" s="159"/>
      <c r="J54" s="189"/>
      <c r="K54" s="46"/>
      <c r="L54" s="50"/>
    </row>
    <row r="55" spans="2:12" s="1" customFormat="1" ht="10.3" customHeight="1">
      <c r="B55" s="45"/>
      <c r="C55" s="46"/>
      <c r="D55" s="46"/>
      <c r="E55" s="46"/>
      <c r="F55" s="46"/>
      <c r="G55" s="46"/>
      <c r="H55" s="46"/>
      <c r="I55" s="159"/>
      <c r="J55" s="159"/>
      <c r="K55" s="46"/>
      <c r="L55" s="50"/>
    </row>
    <row r="56" spans="2:12" s="1" customFormat="1" ht="29.25" customHeight="1">
      <c r="B56" s="45"/>
      <c r="C56" s="190" t="s">
        <v>122</v>
      </c>
      <c r="D56" s="176"/>
      <c r="E56" s="176"/>
      <c r="F56" s="176"/>
      <c r="G56" s="176"/>
      <c r="H56" s="176"/>
      <c r="I56" s="191" t="s">
        <v>123</v>
      </c>
      <c r="J56" s="191" t="s">
        <v>124</v>
      </c>
      <c r="K56" s="192" t="s">
        <v>125</v>
      </c>
      <c r="L56" s="193"/>
    </row>
    <row r="57" spans="2:12" s="1" customFormat="1" ht="10.3" customHeight="1">
      <c r="B57" s="45"/>
      <c r="C57" s="46"/>
      <c r="D57" s="46"/>
      <c r="E57" s="46"/>
      <c r="F57" s="46"/>
      <c r="G57" s="46"/>
      <c r="H57" s="46"/>
      <c r="I57" s="159"/>
      <c r="J57" s="159"/>
      <c r="K57" s="46"/>
      <c r="L57" s="50"/>
    </row>
    <row r="58" spans="2:47" s="1" customFormat="1" ht="29.25" customHeight="1">
      <c r="B58" s="45"/>
      <c r="C58" s="194" t="s">
        <v>126</v>
      </c>
      <c r="D58" s="46"/>
      <c r="E58" s="46"/>
      <c r="F58" s="46"/>
      <c r="G58" s="46"/>
      <c r="H58" s="46"/>
      <c r="I58" s="195">
        <f>Q85</f>
        <v>0</v>
      </c>
      <c r="J58" s="195">
        <f>R85</f>
        <v>0</v>
      </c>
      <c r="K58" s="172">
        <f>K85</f>
        <v>0</v>
      </c>
      <c r="L58" s="50"/>
      <c r="AU58" s="23" t="s">
        <v>127</v>
      </c>
    </row>
    <row r="59" spans="2:12" s="8" customFormat="1" ht="24.95" customHeight="1">
      <c r="B59" s="196"/>
      <c r="C59" s="197"/>
      <c r="D59" s="198" t="s">
        <v>128</v>
      </c>
      <c r="E59" s="199"/>
      <c r="F59" s="199"/>
      <c r="G59" s="199"/>
      <c r="H59" s="199"/>
      <c r="I59" s="200">
        <f>Q86</f>
        <v>0</v>
      </c>
      <c r="J59" s="200">
        <f>R86</f>
        <v>0</v>
      </c>
      <c r="K59" s="201">
        <f>K86</f>
        <v>0</v>
      </c>
      <c r="L59" s="202"/>
    </row>
    <row r="60" spans="2:12" s="9" customFormat="1" ht="19.9" customHeight="1">
      <c r="B60" s="203"/>
      <c r="C60" s="204"/>
      <c r="D60" s="205" t="s">
        <v>129</v>
      </c>
      <c r="E60" s="206"/>
      <c r="F60" s="206"/>
      <c r="G60" s="206"/>
      <c r="H60" s="206"/>
      <c r="I60" s="207">
        <f>Q87</f>
        <v>0</v>
      </c>
      <c r="J60" s="207">
        <f>R87</f>
        <v>0</v>
      </c>
      <c r="K60" s="208">
        <f>K87</f>
        <v>0</v>
      </c>
      <c r="L60" s="209"/>
    </row>
    <row r="61" spans="2:12" s="9" customFormat="1" ht="19.9" customHeight="1">
      <c r="B61" s="203"/>
      <c r="C61" s="204"/>
      <c r="D61" s="205" t="s">
        <v>229</v>
      </c>
      <c r="E61" s="206"/>
      <c r="F61" s="206"/>
      <c r="G61" s="206"/>
      <c r="H61" s="206"/>
      <c r="I61" s="207">
        <f>Q99</f>
        <v>0</v>
      </c>
      <c r="J61" s="207">
        <f>R99</f>
        <v>0</v>
      </c>
      <c r="K61" s="208">
        <f>K99</f>
        <v>0</v>
      </c>
      <c r="L61" s="209"/>
    </row>
    <row r="62" spans="2:12" s="9" customFormat="1" ht="19.9" customHeight="1">
      <c r="B62" s="203"/>
      <c r="C62" s="204"/>
      <c r="D62" s="205" t="s">
        <v>130</v>
      </c>
      <c r="E62" s="206"/>
      <c r="F62" s="206"/>
      <c r="G62" s="206"/>
      <c r="H62" s="206"/>
      <c r="I62" s="207">
        <f>Q102</f>
        <v>0</v>
      </c>
      <c r="J62" s="207">
        <f>R102</f>
        <v>0</v>
      </c>
      <c r="K62" s="208">
        <f>K102</f>
        <v>0</v>
      </c>
      <c r="L62" s="209"/>
    </row>
    <row r="63" spans="2:12" s="9" customFormat="1" ht="19.9" customHeight="1">
      <c r="B63" s="203"/>
      <c r="C63" s="204"/>
      <c r="D63" s="205" t="s">
        <v>131</v>
      </c>
      <c r="E63" s="206"/>
      <c r="F63" s="206"/>
      <c r="G63" s="206"/>
      <c r="H63" s="206"/>
      <c r="I63" s="207">
        <f>Q122</f>
        <v>0</v>
      </c>
      <c r="J63" s="207">
        <f>R122</f>
        <v>0</v>
      </c>
      <c r="K63" s="208">
        <f>K122</f>
        <v>0</v>
      </c>
      <c r="L63" s="209"/>
    </row>
    <row r="64" spans="2:12" s="9" customFormat="1" ht="19.9" customHeight="1">
      <c r="B64" s="203"/>
      <c r="C64" s="204"/>
      <c r="D64" s="205" t="s">
        <v>132</v>
      </c>
      <c r="E64" s="206"/>
      <c r="F64" s="206"/>
      <c r="G64" s="206"/>
      <c r="H64" s="206"/>
      <c r="I64" s="207">
        <f>Q129</f>
        <v>0</v>
      </c>
      <c r="J64" s="207">
        <f>R129</f>
        <v>0</v>
      </c>
      <c r="K64" s="208">
        <f>K129</f>
        <v>0</v>
      </c>
      <c r="L64" s="209"/>
    </row>
    <row r="65" spans="2:12" s="9" customFormat="1" ht="19.9" customHeight="1">
      <c r="B65" s="203"/>
      <c r="C65" s="204"/>
      <c r="D65" s="205" t="s">
        <v>230</v>
      </c>
      <c r="E65" s="206"/>
      <c r="F65" s="206"/>
      <c r="G65" s="206"/>
      <c r="H65" s="206"/>
      <c r="I65" s="207">
        <f>Q130</f>
        <v>0</v>
      </c>
      <c r="J65" s="207">
        <f>R130</f>
        <v>0</v>
      </c>
      <c r="K65" s="208">
        <f>K130</f>
        <v>0</v>
      </c>
      <c r="L65" s="209"/>
    </row>
    <row r="66" spans="2:12" s="1" customFormat="1" ht="21.8" customHeight="1">
      <c r="B66" s="45"/>
      <c r="C66" s="46"/>
      <c r="D66" s="46"/>
      <c r="E66" s="46"/>
      <c r="F66" s="46"/>
      <c r="G66" s="46"/>
      <c r="H66" s="46"/>
      <c r="I66" s="159"/>
      <c r="J66" s="159"/>
      <c r="K66" s="46"/>
      <c r="L66" s="50"/>
    </row>
    <row r="67" spans="2:12" s="1" customFormat="1" ht="6.95" customHeight="1">
      <c r="B67" s="66"/>
      <c r="C67" s="67"/>
      <c r="D67" s="67"/>
      <c r="E67" s="67"/>
      <c r="F67" s="67"/>
      <c r="G67" s="67"/>
      <c r="H67" s="67"/>
      <c r="I67" s="183"/>
      <c r="J67" s="183"/>
      <c r="K67" s="67"/>
      <c r="L67" s="68"/>
    </row>
    <row r="71" spans="2:13" s="1" customFormat="1" ht="6.95" customHeight="1">
      <c r="B71" s="69"/>
      <c r="C71" s="70"/>
      <c r="D71" s="70"/>
      <c r="E71" s="70"/>
      <c r="F71" s="70"/>
      <c r="G71" s="70"/>
      <c r="H71" s="70"/>
      <c r="I71" s="186"/>
      <c r="J71" s="186"/>
      <c r="K71" s="70"/>
      <c r="L71" s="70"/>
      <c r="M71" s="71"/>
    </row>
    <row r="72" spans="2:13" s="1" customFormat="1" ht="36.95" customHeight="1">
      <c r="B72" s="45"/>
      <c r="C72" s="72" t="s">
        <v>133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6.95" customHeight="1">
      <c r="B73" s="45"/>
      <c r="C73" s="73"/>
      <c r="D73" s="73"/>
      <c r="E73" s="73"/>
      <c r="F73" s="73"/>
      <c r="G73" s="73"/>
      <c r="H73" s="73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19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6.5" customHeight="1">
      <c r="B75" s="45"/>
      <c r="C75" s="73"/>
      <c r="D75" s="73"/>
      <c r="E75" s="211" t="str">
        <f>E7</f>
        <v>Řešení vnitřního prostoru sídliště Spláleniště</v>
      </c>
      <c r="F75" s="75"/>
      <c r="G75" s="75"/>
      <c r="H75" s="75"/>
      <c r="I75" s="210"/>
      <c r="J75" s="210"/>
      <c r="K75" s="73"/>
      <c r="L75" s="73"/>
      <c r="M75" s="71"/>
    </row>
    <row r="76" spans="2:13" s="1" customFormat="1" ht="14.4" customHeight="1">
      <c r="B76" s="45"/>
      <c r="C76" s="75" t="s">
        <v>117</v>
      </c>
      <c r="D76" s="73"/>
      <c r="E76" s="73"/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7.25" customHeight="1">
      <c r="B77" s="45"/>
      <c r="C77" s="73"/>
      <c r="D77" s="73"/>
      <c r="E77" s="81" t="str">
        <f>E9</f>
        <v>2018010-01 - SO 01 Obnova cestní sítě</v>
      </c>
      <c r="F77" s="73"/>
      <c r="G77" s="73"/>
      <c r="H77" s="73"/>
      <c r="I77" s="210"/>
      <c r="J77" s="210"/>
      <c r="K77" s="73"/>
      <c r="L77" s="73"/>
      <c r="M77" s="71"/>
    </row>
    <row r="78" spans="2:13" s="1" customFormat="1" ht="6.95" customHeight="1">
      <c r="B78" s="45"/>
      <c r="C78" s="73"/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8" customHeight="1">
      <c r="B79" s="45"/>
      <c r="C79" s="75" t="s">
        <v>24</v>
      </c>
      <c r="D79" s="73"/>
      <c r="E79" s="73"/>
      <c r="F79" s="212" t="str">
        <f>F12</f>
        <v>Cheb</v>
      </c>
      <c r="G79" s="73"/>
      <c r="H79" s="73"/>
      <c r="I79" s="213" t="s">
        <v>26</v>
      </c>
      <c r="J79" s="214" t="str">
        <f>IF(J12="","",J12)</f>
        <v>9. 8. 2018</v>
      </c>
      <c r="K79" s="73"/>
      <c r="L79" s="73"/>
      <c r="M79" s="71"/>
    </row>
    <row r="80" spans="2:13" s="1" customFormat="1" ht="6.95" customHeight="1">
      <c r="B80" s="45"/>
      <c r="C80" s="73"/>
      <c r="D80" s="73"/>
      <c r="E80" s="73"/>
      <c r="F80" s="73"/>
      <c r="G80" s="73"/>
      <c r="H80" s="73"/>
      <c r="I80" s="210"/>
      <c r="J80" s="210"/>
      <c r="K80" s="73"/>
      <c r="L80" s="73"/>
      <c r="M80" s="71"/>
    </row>
    <row r="81" spans="2:13" s="1" customFormat="1" ht="13.5">
      <c r="B81" s="45"/>
      <c r="C81" s="75" t="s">
        <v>28</v>
      </c>
      <c r="D81" s="73"/>
      <c r="E81" s="73"/>
      <c r="F81" s="212" t="str">
        <f>E15</f>
        <v>Město Cheb</v>
      </c>
      <c r="G81" s="73"/>
      <c r="H81" s="73"/>
      <c r="I81" s="213" t="s">
        <v>35</v>
      </c>
      <c r="J81" s="215" t="str">
        <f>E21</f>
        <v>Ing. Tomáš Prinz</v>
      </c>
      <c r="K81" s="73"/>
      <c r="L81" s="73"/>
      <c r="M81" s="71"/>
    </row>
    <row r="82" spans="2:13" s="1" customFormat="1" ht="14.4" customHeight="1">
      <c r="B82" s="45"/>
      <c r="C82" s="75" t="s">
        <v>33</v>
      </c>
      <c r="D82" s="73"/>
      <c r="E82" s="73"/>
      <c r="F82" s="212" t="str">
        <f>IF(E18="","",E18)</f>
        <v/>
      </c>
      <c r="G82" s="73"/>
      <c r="H82" s="73"/>
      <c r="I82" s="210"/>
      <c r="J82" s="210"/>
      <c r="K82" s="73"/>
      <c r="L82" s="73"/>
      <c r="M82" s="71"/>
    </row>
    <row r="83" spans="2:13" s="1" customFormat="1" ht="10.3" customHeight="1">
      <c r="B83" s="45"/>
      <c r="C83" s="73"/>
      <c r="D83" s="73"/>
      <c r="E83" s="73"/>
      <c r="F83" s="73"/>
      <c r="G83" s="73"/>
      <c r="H83" s="73"/>
      <c r="I83" s="210"/>
      <c r="J83" s="210"/>
      <c r="K83" s="73"/>
      <c r="L83" s="73"/>
      <c r="M83" s="71"/>
    </row>
    <row r="84" spans="2:24" s="10" customFormat="1" ht="29.25" customHeight="1">
      <c r="B84" s="216"/>
      <c r="C84" s="217" t="s">
        <v>134</v>
      </c>
      <c r="D84" s="218" t="s">
        <v>58</v>
      </c>
      <c r="E84" s="218" t="s">
        <v>54</v>
      </c>
      <c r="F84" s="218" t="s">
        <v>135</v>
      </c>
      <c r="G84" s="218" t="s">
        <v>136</v>
      </c>
      <c r="H84" s="218" t="s">
        <v>137</v>
      </c>
      <c r="I84" s="219" t="s">
        <v>138</v>
      </c>
      <c r="J84" s="219" t="s">
        <v>139</v>
      </c>
      <c r="K84" s="218" t="s">
        <v>125</v>
      </c>
      <c r="L84" s="220" t="s">
        <v>140</v>
      </c>
      <c r="M84" s="221"/>
      <c r="N84" s="101" t="s">
        <v>141</v>
      </c>
      <c r="O84" s="102" t="s">
        <v>43</v>
      </c>
      <c r="P84" s="102" t="s">
        <v>142</v>
      </c>
      <c r="Q84" s="102" t="s">
        <v>143</v>
      </c>
      <c r="R84" s="102" t="s">
        <v>144</v>
      </c>
      <c r="S84" s="102" t="s">
        <v>145</v>
      </c>
      <c r="T84" s="102" t="s">
        <v>146</v>
      </c>
      <c r="U84" s="102" t="s">
        <v>147</v>
      </c>
      <c r="V84" s="102" t="s">
        <v>148</v>
      </c>
      <c r="W84" s="102" t="s">
        <v>149</v>
      </c>
      <c r="X84" s="103" t="s">
        <v>150</v>
      </c>
    </row>
    <row r="85" spans="2:63" s="1" customFormat="1" ht="29.25" customHeight="1">
      <c r="B85" s="45"/>
      <c r="C85" s="107" t="s">
        <v>126</v>
      </c>
      <c r="D85" s="73"/>
      <c r="E85" s="73"/>
      <c r="F85" s="73"/>
      <c r="G85" s="73"/>
      <c r="H85" s="73"/>
      <c r="I85" s="210"/>
      <c r="J85" s="210"/>
      <c r="K85" s="222">
        <f>BK85</f>
        <v>0</v>
      </c>
      <c r="L85" s="73"/>
      <c r="M85" s="71"/>
      <c r="N85" s="104"/>
      <c r="O85" s="105"/>
      <c r="P85" s="105"/>
      <c r="Q85" s="223">
        <f>Q86</f>
        <v>0</v>
      </c>
      <c r="R85" s="223">
        <f>R86</f>
        <v>0</v>
      </c>
      <c r="S85" s="105"/>
      <c r="T85" s="224">
        <f>T86</f>
        <v>0</v>
      </c>
      <c r="U85" s="105"/>
      <c r="V85" s="224">
        <f>V86</f>
        <v>927.4780900000001</v>
      </c>
      <c r="W85" s="105"/>
      <c r="X85" s="225">
        <f>X86</f>
        <v>0</v>
      </c>
      <c r="AT85" s="23" t="s">
        <v>74</v>
      </c>
      <c r="AU85" s="23" t="s">
        <v>127</v>
      </c>
      <c r="BK85" s="226">
        <f>BK86</f>
        <v>0</v>
      </c>
    </row>
    <row r="86" spans="2:63" s="11" customFormat="1" ht="37.4" customHeight="1">
      <c r="B86" s="227"/>
      <c r="C86" s="228"/>
      <c r="D86" s="229" t="s">
        <v>74</v>
      </c>
      <c r="E86" s="230" t="s">
        <v>151</v>
      </c>
      <c r="F86" s="230" t="s">
        <v>152</v>
      </c>
      <c r="G86" s="228"/>
      <c r="H86" s="228"/>
      <c r="I86" s="231"/>
      <c r="J86" s="231"/>
      <c r="K86" s="232">
        <f>BK86</f>
        <v>0</v>
      </c>
      <c r="L86" s="228"/>
      <c r="M86" s="233"/>
      <c r="N86" s="234"/>
      <c r="O86" s="235"/>
      <c r="P86" s="235"/>
      <c r="Q86" s="236">
        <f>Q87+Q99+Q102+Q122+Q129+Q130</f>
        <v>0</v>
      </c>
      <c r="R86" s="236">
        <f>R87+R99+R102+R122+R129+R130</f>
        <v>0</v>
      </c>
      <c r="S86" s="235"/>
      <c r="T86" s="237">
        <f>T87+T99+T102+T122+T129+T130</f>
        <v>0</v>
      </c>
      <c r="U86" s="235"/>
      <c r="V86" s="237">
        <f>V87+V99+V102+V122+V129+V130</f>
        <v>927.4780900000001</v>
      </c>
      <c r="W86" s="235"/>
      <c r="X86" s="238">
        <f>X87+X99+X102+X122+X129+X130</f>
        <v>0</v>
      </c>
      <c r="AR86" s="239" t="s">
        <v>83</v>
      </c>
      <c r="AT86" s="240" t="s">
        <v>74</v>
      </c>
      <c r="AU86" s="240" t="s">
        <v>75</v>
      </c>
      <c r="AY86" s="239" t="s">
        <v>153</v>
      </c>
      <c r="BK86" s="241">
        <f>BK87+BK99+BK102+BK122+BK129+BK130</f>
        <v>0</v>
      </c>
    </row>
    <row r="87" spans="2:63" s="11" customFormat="1" ht="19.9" customHeight="1">
      <c r="B87" s="227"/>
      <c r="C87" s="228"/>
      <c r="D87" s="229" t="s">
        <v>74</v>
      </c>
      <c r="E87" s="242" t="s">
        <v>83</v>
      </c>
      <c r="F87" s="242" t="s">
        <v>154</v>
      </c>
      <c r="G87" s="228"/>
      <c r="H87" s="228"/>
      <c r="I87" s="231"/>
      <c r="J87" s="231"/>
      <c r="K87" s="243">
        <f>BK87</f>
        <v>0</v>
      </c>
      <c r="L87" s="228"/>
      <c r="M87" s="233"/>
      <c r="N87" s="234"/>
      <c r="O87" s="235"/>
      <c r="P87" s="235"/>
      <c r="Q87" s="236">
        <f>SUM(Q88:Q98)</f>
        <v>0</v>
      </c>
      <c r="R87" s="236">
        <f>SUM(R88:R98)</f>
        <v>0</v>
      </c>
      <c r="S87" s="235"/>
      <c r="T87" s="237">
        <f>SUM(T88:T98)</f>
        <v>0</v>
      </c>
      <c r="U87" s="235"/>
      <c r="V87" s="237">
        <f>SUM(V88:V98)</f>
        <v>0</v>
      </c>
      <c r="W87" s="235"/>
      <c r="X87" s="238">
        <f>SUM(X88:X98)</f>
        <v>0</v>
      </c>
      <c r="AR87" s="239" t="s">
        <v>83</v>
      </c>
      <c r="AT87" s="240" t="s">
        <v>74</v>
      </c>
      <c r="AU87" s="240" t="s">
        <v>83</v>
      </c>
      <c r="AY87" s="239" t="s">
        <v>153</v>
      </c>
      <c r="BK87" s="241">
        <f>SUM(BK88:BK98)</f>
        <v>0</v>
      </c>
    </row>
    <row r="88" spans="2:65" s="1" customFormat="1" ht="38.25" customHeight="1">
      <c r="B88" s="45"/>
      <c r="C88" s="244" t="s">
        <v>83</v>
      </c>
      <c r="D88" s="244" t="s">
        <v>155</v>
      </c>
      <c r="E88" s="245" t="s">
        <v>162</v>
      </c>
      <c r="F88" s="246" t="s">
        <v>163</v>
      </c>
      <c r="G88" s="247" t="s">
        <v>164</v>
      </c>
      <c r="H88" s="248">
        <v>123.648</v>
      </c>
      <c r="I88" s="249"/>
      <c r="J88" s="249"/>
      <c r="K88" s="250">
        <f>ROUND(P88*H88,2)</f>
        <v>0</v>
      </c>
      <c r="L88" s="246" t="s">
        <v>159</v>
      </c>
      <c r="M88" s="71"/>
      <c r="N88" s="251" t="s">
        <v>22</v>
      </c>
      <c r="O88" s="252" t="s">
        <v>44</v>
      </c>
      <c r="P88" s="174">
        <f>I88+J88</f>
        <v>0</v>
      </c>
      <c r="Q88" s="174">
        <f>ROUND(I88*H88,2)</f>
        <v>0</v>
      </c>
      <c r="R88" s="174">
        <f>ROUND(J88*H88,2)</f>
        <v>0</v>
      </c>
      <c r="S88" s="46"/>
      <c r="T88" s="253">
        <f>S88*H88</f>
        <v>0</v>
      </c>
      <c r="U88" s="253">
        <v>0</v>
      </c>
      <c r="V88" s="253">
        <f>U88*H88</f>
        <v>0</v>
      </c>
      <c r="W88" s="253">
        <v>0</v>
      </c>
      <c r="X88" s="254">
        <f>W88*H88</f>
        <v>0</v>
      </c>
      <c r="AR88" s="23" t="s">
        <v>160</v>
      </c>
      <c r="AT88" s="23" t="s">
        <v>155</v>
      </c>
      <c r="AU88" s="23" t="s">
        <v>85</v>
      </c>
      <c r="AY88" s="23" t="s">
        <v>153</v>
      </c>
      <c r="BE88" s="255">
        <f>IF(O88="základní",K88,0)</f>
        <v>0</v>
      </c>
      <c r="BF88" s="255">
        <f>IF(O88="snížená",K88,0)</f>
        <v>0</v>
      </c>
      <c r="BG88" s="255">
        <f>IF(O88="zákl. přenesená",K88,0)</f>
        <v>0</v>
      </c>
      <c r="BH88" s="255">
        <f>IF(O88="sníž. přenesená",K88,0)</f>
        <v>0</v>
      </c>
      <c r="BI88" s="255">
        <f>IF(O88="nulová",K88,0)</f>
        <v>0</v>
      </c>
      <c r="BJ88" s="23" t="s">
        <v>83</v>
      </c>
      <c r="BK88" s="255">
        <f>ROUND(P88*H88,2)</f>
        <v>0</v>
      </c>
      <c r="BL88" s="23" t="s">
        <v>160</v>
      </c>
      <c r="BM88" s="23" t="s">
        <v>231</v>
      </c>
    </row>
    <row r="89" spans="2:47" s="1" customFormat="1" ht="13.5">
      <c r="B89" s="45"/>
      <c r="C89" s="73"/>
      <c r="D89" s="256" t="s">
        <v>166</v>
      </c>
      <c r="E89" s="73"/>
      <c r="F89" s="257" t="s">
        <v>232</v>
      </c>
      <c r="G89" s="73"/>
      <c r="H89" s="73"/>
      <c r="I89" s="210"/>
      <c r="J89" s="210"/>
      <c r="K89" s="73"/>
      <c r="L89" s="73"/>
      <c r="M89" s="71"/>
      <c r="N89" s="258"/>
      <c r="O89" s="46"/>
      <c r="P89" s="46"/>
      <c r="Q89" s="46"/>
      <c r="R89" s="46"/>
      <c r="S89" s="46"/>
      <c r="T89" s="46"/>
      <c r="U89" s="46"/>
      <c r="V89" s="46"/>
      <c r="W89" s="46"/>
      <c r="X89" s="94"/>
      <c r="AT89" s="23" t="s">
        <v>166</v>
      </c>
      <c r="AU89" s="23" t="s">
        <v>85</v>
      </c>
    </row>
    <row r="90" spans="2:51" s="12" customFormat="1" ht="13.5">
      <c r="B90" s="259"/>
      <c r="C90" s="260"/>
      <c r="D90" s="256" t="s">
        <v>168</v>
      </c>
      <c r="E90" s="261" t="s">
        <v>22</v>
      </c>
      <c r="F90" s="262" t="s">
        <v>233</v>
      </c>
      <c r="G90" s="260"/>
      <c r="H90" s="263">
        <v>123.648</v>
      </c>
      <c r="I90" s="264"/>
      <c r="J90" s="264"/>
      <c r="K90" s="260"/>
      <c r="L90" s="260"/>
      <c r="M90" s="265"/>
      <c r="N90" s="266"/>
      <c r="O90" s="267"/>
      <c r="P90" s="267"/>
      <c r="Q90" s="267"/>
      <c r="R90" s="267"/>
      <c r="S90" s="267"/>
      <c r="T90" s="267"/>
      <c r="U90" s="267"/>
      <c r="V90" s="267"/>
      <c r="W90" s="267"/>
      <c r="X90" s="268"/>
      <c r="AT90" s="269" t="s">
        <v>168</v>
      </c>
      <c r="AU90" s="269" t="s">
        <v>85</v>
      </c>
      <c r="AV90" s="12" t="s">
        <v>85</v>
      </c>
      <c r="AW90" s="12" t="s">
        <v>7</v>
      </c>
      <c r="AX90" s="12" t="s">
        <v>83</v>
      </c>
      <c r="AY90" s="269" t="s">
        <v>153</v>
      </c>
    </row>
    <row r="91" spans="2:65" s="1" customFormat="1" ht="16.5" customHeight="1">
      <c r="B91" s="45"/>
      <c r="C91" s="270" t="s">
        <v>85</v>
      </c>
      <c r="D91" s="270" t="s">
        <v>184</v>
      </c>
      <c r="E91" s="271" t="s">
        <v>234</v>
      </c>
      <c r="F91" s="272" t="s">
        <v>235</v>
      </c>
      <c r="G91" s="273" t="s">
        <v>158</v>
      </c>
      <c r="H91" s="274">
        <v>294.45</v>
      </c>
      <c r="I91" s="275"/>
      <c r="J91" s="276"/>
      <c r="K91" s="277">
        <f>ROUND(P91*H91,2)</f>
        <v>0</v>
      </c>
      <c r="L91" s="272" t="s">
        <v>22</v>
      </c>
      <c r="M91" s="278"/>
      <c r="N91" s="279" t="s">
        <v>22</v>
      </c>
      <c r="O91" s="252" t="s">
        <v>44</v>
      </c>
      <c r="P91" s="174">
        <f>I91+J91</f>
        <v>0</v>
      </c>
      <c r="Q91" s="174">
        <f>ROUND(I91*H91,2)</f>
        <v>0</v>
      </c>
      <c r="R91" s="174">
        <f>ROUND(J91*H91,2)</f>
        <v>0</v>
      </c>
      <c r="S91" s="46"/>
      <c r="T91" s="253">
        <f>S91*H91</f>
        <v>0</v>
      </c>
      <c r="U91" s="253">
        <v>0</v>
      </c>
      <c r="V91" s="253">
        <f>U91*H91</f>
        <v>0</v>
      </c>
      <c r="W91" s="253">
        <v>0</v>
      </c>
      <c r="X91" s="254">
        <f>W91*H91</f>
        <v>0</v>
      </c>
      <c r="AR91" s="23" t="s">
        <v>188</v>
      </c>
      <c r="AT91" s="23" t="s">
        <v>184</v>
      </c>
      <c r="AU91" s="23" t="s">
        <v>85</v>
      </c>
      <c r="AY91" s="23" t="s">
        <v>153</v>
      </c>
      <c r="BE91" s="255">
        <f>IF(O91="základní",K91,0)</f>
        <v>0</v>
      </c>
      <c r="BF91" s="255">
        <f>IF(O91="snížená",K91,0)</f>
        <v>0</v>
      </c>
      <c r="BG91" s="255">
        <f>IF(O91="zákl. přenesená",K91,0)</f>
        <v>0</v>
      </c>
      <c r="BH91" s="255">
        <f>IF(O91="sníž. přenesená",K91,0)</f>
        <v>0</v>
      </c>
      <c r="BI91" s="255">
        <f>IF(O91="nulová",K91,0)</f>
        <v>0</v>
      </c>
      <c r="BJ91" s="23" t="s">
        <v>83</v>
      </c>
      <c r="BK91" s="255">
        <f>ROUND(P91*H91,2)</f>
        <v>0</v>
      </c>
      <c r="BL91" s="23" t="s">
        <v>160</v>
      </c>
      <c r="BM91" s="23" t="s">
        <v>236</v>
      </c>
    </row>
    <row r="92" spans="2:47" s="1" customFormat="1" ht="13.5">
      <c r="B92" s="45"/>
      <c r="C92" s="73"/>
      <c r="D92" s="256" t="s">
        <v>166</v>
      </c>
      <c r="E92" s="73"/>
      <c r="F92" s="257" t="s">
        <v>237</v>
      </c>
      <c r="G92" s="73"/>
      <c r="H92" s="73"/>
      <c r="I92" s="210"/>
      <c r="J92" s="210"/>
      <c r="K92" s="73"/>
      <c r="L92" s="73"/>
      <c r="M92" s="71"/>
      <c r="N92" s="258"/>
      <c r="O92" s="46"/>
      <c r="P92" s="46"/>
      <c r="Q92" s="46"/>
      <c r="R92" s="46"/>
      <c r="S92" s="46"/>
      <c r="T92" s="46"/>
      <c r="U92" s="46"/>
      <c r="V92" s="46"/>
      <c r="W92" s="46"/>
      <c r="X92" s="94"/>
      <c r="AT92" s="23" t="s">
        <v>166</v>
      </c>
      <c r="AU92" s="23" t="s">
        <v>85</v>
      </c>
    </row>
    <row r="93" spans="2:51" s="12" customFormat="1" ht="13.5">
      <c r="B93" s="259"/>
      <c r="C93" s="260"/>
      <c r="D93" s="256" t="s">
        <v>168</v>
      </c>
      <c r="E93" s="260"/>
      <c r="F93" s="262" t="s">
        <v>238</v>
      </c>
      <c r="G93" s="260"/>
      <c r="H93" s="263">
        <v>294.45</v>
      </c>
      <c r="I93" s="264"/>
      <c r="J93" s="264"/>
      <c r="K93" s="260"/>
      <c r="L93" s="260"/>
      <c r="M93" s="265"/>
      <c r="N93" s="266"/>
      <c r="O93" s="267"/>
      <c r="P93" s="267"/>
      <c r="Q93" s="267"/>
      <c r="R93" s="267"/>
      <c r="S93" s="267"/>
      <c r="T93" s="267"/>
      <c r="U93" s="267"/>
      <c r="V93" s="267"/>
      <c r="W93" s="267"/>
      <c r="X93" s="268"/>
      <c r="AT93" s="269" t="s">
        <v>168</v>
      </c>
      <c r="AU93" s="269" t="s">
        <v>85</v>
      </c>
      <c r="AV93" s="12" t="s">
        <v>85</v>
      </c>
      <c r="AW93" s="12" t="s">
        <v>6</v>
      </c>
      <c r="AX93" s="12" t="s">
        <v>83</v>
      </c>
      <c r="AY93" s="269" t="s">
        <v>153</v>
      </c>
    </row>
    <row r="94" spans="2:65" s="1" customFormat="1" ht="25.5" customHeight="1">
      <c r="B94" s="45"/>
      <c r="C94" s="244" t="s">
        <v>170</v>
      </c>
      <c r="D94" s="244" t="s">
        <v>155</v>
      </c>
      <c r="E94" s="245" t="s">
        <v>239</v>
      </c>
      <c r="F94" s="246" t="s">
        <v>240</v>
      </c>
      <c r="G94" s="247" t="s">
        <v>158</v>
      </c>
      <c r="H94" s="248">
        <v>80</v>
      </c>
      <c r="I94" s="249"/>
      <c r="J94" s="249"/>
      <c r="K94" s="250">
        <f>ROUND(P94*H94,2)</f>
        <v>0</v>
      </c>
      <c r="L94" s="246" t="s">
        <v>159</v>
      </c>
      <c r="M94" s="71"/>
      <c r="N94" s="251" t="s">
        <v>22</v>
      </c>
      <c r="O94" s="252" t="s">
        <v>44</v>
      </c>
      <c r="P94" s="174">
        <f>I94+J94</f>
        <v>0</v>
      </c>
      <c r="Q94" s="174">
        <f>ROUND(I94*H94,2)</f>
        <v>0</v>
      </c>
      <c r="R94" s="174">
        <f>ROUND(J94*H94,2)</f>
        <v>0</v>
      </c>
      <c r="S94" s="46"/>
      <c r="T94" s="253">
        <f>S94*H94</f>
        <v>0</v>
      </c>
      <c r="U94" s="253">
        <v>0</v>
      </c>
      <c r="V94" s="253">
        <f>U94*H94</f>
        <v>0</v>
      </c>
      <c r="W94" s="253">
        <v>0</v>
      </c>
      <c r="X94" s="254">
        <f>W94*H94</f>
        <v>0</v>
      </c>
      <c r="AR94" s="23" t="s">
        <v>160</v>
      </c>
      <c r="AT94" s="23" t="s">
        <v>155</v>
      </c>
      <c r="AU94" s="23" t="s">
        <v>85</v>
      </c>
      <c r="AY94" s="23" t="s">
        <v>153</v>
      </c>
      <c r="BE94" s="255">
        <f>IF(O94="základní",K94,0)</f>
        <v>0</v>
      </c>
      <c r="BF94" s="255">
        <f>IF(O94="snížená",K94,0)</f>
        <v>0</v>
      </c>
      <c r="BG94" s="255">
        <f>IF(O94="zákl. přenesená",K94,0)</f>
        <v>0</v>
      </c>
      <c r="BH94" s="255">
        <f>IF(O94="sníž. přenesená",K94,0)</f>
        <v>0</v>
      </c>
      <c r="BI94" s="255">
        <f>IF(O94="nulová",K94,0)</f>
        <v>0</v>
      </c>
      <c r="BJ94" s="23" t="s">
        <v>83</v>
      </c>
      <c r="BK94" s="255">
        <f>ROUND(P94*H94,2)</f>
        <v>0</v>
      </c>
      <c r="BL94" s="23" t="s">
        <v>160</v>
      </c>
      <c r="BM94" s="23" t="s">
        <v>241</v>
      </c>
    </row>
    <row r="95" spans="2:47" s="1" customFormat="1" ht="13.5">
      <c r="B95" s="45"/>
      <c r="C95" s="73"/>
      <c r="D95" s="256" t="s">
        <v>166</v>
      </c>
      <c r="E95" s="73"/>
      <c r="F95" s="257" t="s">
        <v>242</v>
      </c>
      <c r="G95" s="73"/>
      <c r="H95" s="73"/>
      <c r="I95" s="210"/>
      <c r="J95" s="210"/>
      <c r="K95" s="73"/>
      <c r="L95" s="73"/>
      <c r="M95" s="71"/>
      <c r="N95" s="258"/>
      <c r="O95" s="46"/>
      <c r="P95" s="46"/>
      <c r="Q95" s="46"/>
      <c r="R95" s="46"/>
      <c r="S95" s="46"/>
      <c r="T95" s="46"/>
      <c r="U95" s="46"/>
      <c r="V95" s="46"/>
      <c r="W95" s="46"/>
      <c r="X95" s="94"/>
      <c r="AT95" s="23" t="s">
        <v>166</v>
      </c>
      <c r="AU95" s="23" t="s">
        <v>85</v>
      </c>
    </row>
    <row r="96" spans="2:65" s="1" customFormat="1" ht="16.5" customHeight="1">
      <c r="B96" s="45"/>
      <c r="C96" s="270" t="s">
        <v>160</v>
      </c>
      <c r="D96" s="270" t="s">
        <v>184</v>
      </c>
      <c r="E96" s="271" t="s">
        <v>243</v>
      </c>
      <c r="F96" s="272" t="s">
        <v>244</v>
      </c>
      <c r="G96" s="273" t="s">
        <v>158</v>
      </c>
      <c r="H96" s="274">
        <v>80</v>
      </c>
      <c r="I96" s="275"/>
      <c r="J96" s="276"/>
      <c r="K96" s="277">
        <f>ROUND(P96*H96,2)</f>
        <v>0</v>
      </c>
      <c r="L96" s="272" t="s">
        <v>22</v>
      </c>
      <c r="M96" s="278"/>
      <c r="N96" s="279" t="s">
        <v>22</v>
      </c>
      <c r="O96" s="252" t="s">
        <v>44</v>
      </c>
      <c r="P96" s="174">
        <f>I96+J96</f>
        <v>0</v>
      </c>
      <c r="Q96" s="174">
        <f>ROUND(I96*H96,2)</f>
        <v>0</v>
      </c>
      <c r="R96" s="174">
        <f>ROUND(J96*H96,2)</f>
        <v>0</v>
      </c>
      <c r="S96" s="46"/>
      <c r="T96" s="253">
        <f>S96*H96</f>
        <v>0</v>
      </c>
      <c r="U96" s="253">
        <v>0</v>
      </c>
      <c r="V96" s="253">
        <f>U96*H96</f>
        <v>0</v>
      </c>
      <c r="W96" s="253">
        <v>0</v>
      </c>
      <c r="X96" s="254">
        <f>W96*H96</f>
        <v>0</v>
      </c>
      <c r="AR96" s="23" t="s">
        <v>188</v>
      </c>
      <c r="AT96" s="23" t="s">
        <v>184</v>
      </c>
      <c r="AU96" s="23" t="s">
        <v>85</v>
      </c>
      <c r="AY96" s="23" t="s">
        <v>153</v>
      </c>
      <c r="BE96" s="255">
        <f>IF(O96="základní",K96,0)</f>
        <v>0</v>
      </c>
      <c r="BF96" s="255">
        <f>IF(O96="snížená",K96,0)</f>
        <v>0</v>
      </c>
      <c r="BG96" s="255">
        <f>IF(O96="zákl. přenesená",K96,0)</f>
        <v>0</v>
      </c>
      <c r="BH96" s="255">
        <f>IF(O96="sníž. přenesená",K96,0)</f>
        <v>0</v>
      </c>
      <c r="BI96" s="255">
        <f>IF(O96="nulová",K96,0)</f>
        <v>0</v>
      </c>
      <c r="BJ96" s="23" t="s">
        <v>83</v>
      </c>
      <c r="BK96" s="255">
        <f>ROUND(P96*H96,2)</f>
        <v>0</v>
      </c>
      <c r="BL96" s="23" t="s">
        <v>160</v>
      </c>
      <c r="BM96" s="23" t="s">
        <v>245</v>
      </c>
    </row>
    <row r="97" spans="2:65" s="1" customFormat="1" ht="16.5" customHeight="1">
      <c r="B97" s="45"/>
      <c r="C97" s="244" t="s">
        <v>174</v>
      </c>
      <c r="D97" s="244" t="s">
        <v>155</v>
      </c>
      <c r="E97" s="245" t="s">
        <v>246</v>
      </c>
      <c r="F97" s="246" t="s">
        <v>247</v>
      </c>
      <c r="G97" s="247" t="s">
        <v>248</v>
      </c>
      <c r="H97" s="248">
        <v>1</v>
      </c>
      <c r="I97" s="249"/>
      <c r="J97" s="249"/>
      <c r="K97" s="250">
        <f>ROUND(P97*H97,2)</f>
        <v>0</v>
      </c>
      <c r="L97" s="246" t="s">
        <v>22</v>
      </c>
      <c r="M97" s="71"/>
      <c r="N97" s="251" t="s">
        <v>22</v>
      </c>
      <c r="O97" s="252" t="s">
        <v>44</v>
      </c>
      <c r="P97" s="174">
        <f>I97+J97</f>
        <v>0</v>
      </c>
      <c r="Q97" s="174">
        <f>ROUND(I97*H97,2)</f>
        <v>0</v>
      </c>
      <c r="R97" s="174">
        <f>ROUND(J97*H97,2)</f>
        <v>0</v>
      </c>
      <c r="S97" s="46"/>
      <c r="T97" s="253">
        <f>S97*H97</f>
        <v>0</v>
      </c>
      <c r="U97" s="253">
        <v>0</v>
      </c>
      <c r="V97" s="253">
        <f>U97*H97</f>
        <v>0</v>
      </c>
      <c r="W97" s="253">
        <v>0</v>
      </c>
      <c r="X97" s="254">
        <f>W97*H97</f>
        <v>0</v>
      </c>
      <c r="AR97" s="23" t="s">
        <v>160</v>
      </c>
      <c r="AT97" s="23" t="s">
        <v>155</v>
      </c>
      <c r="AU97" s="23" t="s">
        <v>85</v>
      </c>
      <c r="AY97" s="23" t="s">
        <v>153</v>
      </c>
      <c r="BE97" s="255">
        <f>IF(O97="základní",K97,0)</f>
        <v>0</v>
      </c>
      <c r="BF97" s="255">
        <f>IF(O97="snížená",K97,0)</f>
        <v>0</v>
      </c>
      <c r="BG97" s="255">
        <f>IF(O97="zákl. přenesená",K97,0)</f>
        <v>0</v>
      </c>
      <c r="BH97" s="255">
        <f>IF(O97="sníž. přenesená",K97,0)</f>
        <v>0</v>
      </c>
      <c r="BI97" s="255">
        <f>IF(O97="nulová",K97,0)</f>
        <v>0</v>
      </c>
      <c r="BJ97" s="23" t="s">
        <v>83</v>
      </c>
      <c r="BK97" s="255">
        <f>ROUND(P97*H97,2)</f>
        <v>0</v>
      </c>
      <c r="BL97" s="23" t="s">
        <v>160</v>
      </c>
      <c r="BM97" s="23" t="s">
        <v>249</v>
      </c>
    </row>
    <row r="98" spans="2:65" s="1" customFormat="1" ht="16.5" customHeight="1">
      <c r="B98" s="45"/>
      <c r="C98" s="244" t="s">
        <v>183</v>
      </c>
      <c r="D98" s="244" t="s">
        <v>155</v>
      </c>
      <c r="E98" s="245" t="s">
        <v>250</v>
      </c>
      <c r="F98" s="246" t="s">
        <v>251</v>
      </c>
      <c r="G98" s="247" t="s">
        <v>252</v>
      </c>
      <c r="H98" s="248">
        <v>1</v>
      </c>
      <c r="I98" s="249"/>
      <c r="J98" s="249"/>
      <c r="K98" s="250">
        <f>ROUND(P98*H98,2)</f>
        <v>0</v>
      </c>
      <c r="L98" s="246" t="s">
        <v>22</v>
      </c>
      <c r="M98" s="71"/>
      <c r="N98" s="251" t="s">
        <v>22</v>
      </c>
      <c r="O98" s="252" t="s">
        <v>44</v>
      </c>
      <c r="P98" s="174">
        <f>I98+J98</f>
        <v>0</v>
      </c>
      <c r="Q98" s="174">
        <f>ROUND(I98*H98,2)</f>
        <v>0</v>
      </c>
      <c r="R98" s="174">
        <f>ROUND(J98*H98,2)</f>
        <v>0</v>
      </c>
      <c r="S98" s="46"/>
      <c r="T98" s="253">
        <f>S98*H98</f>
        <v>0</v>
      </c>
      <c r="U98" s="253">
        <v>0</v>
      </c>
      <c r="V98" s="253">
        <f>U98*H98</f>
        <v>0</v>
      </c>
      <c r="W98" s="253">
        <v>0</v>
      </c>
      <c r="X98" s="254">
        <f>W98*H98</f>
        <v>0</v>
      </c>
      <c r="AR98" s="23" t="s">
        <v>160</v>
      </c>
      <c r="AT98" s="23" t="s">
        <v>155</v>
      </c>
      <c r="AU98" s="23" t="s">
        <v>85</v>
      </c>
      <c r="AY98" s="23" t="s">
        <v>153</v>
      </c>
      <c r="BE98" s="255">
        <f>IF(O98="základní",K98,0)</f>
        <v>0</v>
      </c>
      <c r="BF98" s="255">
        <f>IF(O98="snížená",K98,0)</f>
        <v>0</v>
      </c>
      <c r="BG98" s="255">
        <f>IF(O98="zákl. přenesená",K98,0)</f>
        <v>0</v>
      </c>
      <c r="BH98" s="255">
        <f>IF(O98="sníž. přenesená",K98,0)</f>
        <v>0</v>
      </c>
      <c r="BI98" s="255">
        <f>IF(O98="nulová",K98,0)</f>
        <v>0</v>
      </c>
      <c r="BJ98" s="23" t="s">
        <v>83</v>
      </c>
      <c r="BK98" s="255">
        <f>ROUND(P98*H98,2)</f>
        <v>0</v>
      </c>
      <c r="BL98" s="23" t="s">
        <v>160</v>
      </c>
      <c r="BM98" s="23" t="s">
        <v>253</v>
      </c>
    </row>
    <row r="99" spans="2:63" s="11" customFormat="1" ht="29.85" customHeight="1">
      <c r="B99" s="227"/>
      <c r="C99" s="228"/>
      <c r="D99" s="229" t="s">
        <v>74</v>
      </c>
      <c r="E99" s="242" t="s">
        <v>85</v>
      </c>
      <c r="F99" s="242" t="s">
        <v>254</v>
      </c>
      <c r="G99" s="228"/>
      <c r="H99" s="228"/>
      <c r="I99" s="231"/>
      <c r="J99" s="231"/>
      <c r="K99" s="243">
        <f>BK99</f>
        <v>0</v>
      </c>
      <c r="L99" s="228"/>
      <c r="M99" s="233"/>
      <c r="N99" s="234"/>
      <c r="O99" s="235"/>
      <c r="P99" s="235"/>
      <c r="Q99" s="236">
        <f>SUM(Q100:Q101)</f>
        <v>0</v>
      </c>
      <c r="R99" s="236">
        <f>SUM(R100:R101)</f>
        <v>0</v>
      </c>
      <c r="S99" s="235"/>
      <c r="T99" s="237">
        <f>SUM(T100:T101)</f>
        <v>0</v>
      </c>
      <c r="U99" s="235"/>
      <c r="V99" s="237">
        <f>SUM(V100:V101)</f>
        <v>284.05</v>
      </c>
      <c r="W99" s="235"/>
      <c r="X99" s="238">
        <f>SUM(X100:X101)</f>
        <v>0</v>
      </c>
      <c r="AR99" s="239" t="s">
        <v>83</v>
      </c>
      <c r="AT99" s="240" t="s">
        <v>74</v>
      </c>
      <c r="AU99" s="240" t="s">
        <v>83</v>
      </c>
      <c r="AY99" s="239" t="s">
        <v>153</v>
      </c>
      <c r="BK99" s="241">
        <f>SUM(BK100:BK101)</f>
        <v>0</v>
      </c>
    </row>
    <row r="100" spans="2:65" s="1" customFormat="1" ht="25.5" customHeight="1">
      <c r="B100" s="45"/>
      <c r="C100" s="244" t="s">
        <v>191</v>
      </c>
      <c r="D100" s="244" t="s">
        <v>155</v>
      </c>
      <c r="E100" s="245" t="s">
        <v>255</v>
      </c>
      <c r="F100" s="246" t="s">
        <v>256</v>
      </c>
      <c r="G100" s="247" t="s">
        <v>164</v>
      </c>
      <c r="H100" s="248">
        <v>149.5</v>
      </c>
      <c r="I100" s="249"/>
      <c r="J100" s="249"/>
      <c r="K100" s="250">
        <f>ROUND(P100*H100,2)</f>
        <v>0</v>
      </c>
      <c r="L100" s="246" t="s">
        <v>159</v>
      </c>
      <c r="M100" s="71"/>
      <c r="N100" s="251" t="s">
        <v>22</v>
      </c>
      <c r="O100" s="252" t="s">
        <v>44</v>
      </c>
      <c r="P100" s="174">
        <f>I100+J100</f>
        <v>0</v>
      </c>
      <c r="Q100" s="174">
        <f>ROUND(I100*H100,2)</f>
        <v>0</v>
      </c>
      <c r="R100" s="174">
        <f>ROUND(J100*H100,2)</f>
        <v>0</v>
      </c>
      <c r="S100" s="46"/>
      <c r="T100" s="253">
        <f>S100*H100</f>
        <v>0</v>
      </c>
      <c r="U100" s="253">
        <v>1.9</v>
      </c>
      <c r="V100" s="253">
        <f>U100*H100</f>
        <v>284.05</v>
      </c>
      <c r="W100" s="253">
        <v>0</v>
      </c>
      <c r="X100" s="254">
        <f>W100*H100</f>
        <v>0</v>
      </c>
      <c r="AR100" s="23" t="s">
        <v>160</v>
      </c>
      <c r="AT100" s="23" t="s">
        <v>155</v>
      </c>
      <c r="AU100" s="23" t="s">
        <v>85</v>
      </c>
      <c r="AY100" s="23" t="s">
        <v>153</v>
      </c>
      <c r="BE100" s="255">
        <f>IF(O100="základní",K100,0)</f>
        <v>0</v>
      </c>
      <c r="BF100" s="255">
        <f>IF(O100="snížená",K100,0)</f>
        <v>0</v>
      </c>
      <c r="BG100" s="255">
        <f>IF(O100="zákl. přenesená",K100,0)</f>
        <v>0</v>
      </c>
      <c r="BH100" s="255">
        <f>IF(O100="sníž. přenesená",K100,0)</f>
        <v>0</v>
      </c>
      <c r="BI100" s="255">
        <f>IF(O100="nulová",K100,0)</f>
        <v>0</v>
      </c>
      <c r="BJ100" s="23" t="s">
        <v>83</v>
      </c>
      <c r="BK100" s="255">
        <f>ROUND(P100*H100,2)</f>
        <v>0</v>
      </c>
      <c r="BL100" s="23" t="s">
        <v>160</v>
      </c>
      <c r="BM100" s="23" t="s">
        <v>257</v>
      </c>
    </row>
    <row r="101" spans="2:51" s="12" customFormat="1" ht="13.5">
      <c r="B101" s="259"/>
      <c r="C101" s="260"/>
      <c r="D101" s="256" t="s">
        <v>168</v>
      </c>
      <c r="E101" s="261" t="s">
        <v>22</v>
      </c>
      <c r="F101" s="262" t="s">
        <v>258</v>
      </c>
      <c r="G101" s="260"/>
      <c r="H101" s="263">
        <v>149.5</v>
      </c>
      <c r="I101" s="264"/>
      <c r="J101" s="264"/>
      <c r="K101" s="260"/>
      <c r="L101" s="260"/>
      <c r="M101" s="265"/>
      <c r="N101" s="266"/>
      <c r="O101" s="267"/>
      <c r="P101" s="267"/>
      <c r="Q101" s="267"/>
      <c r="R101" s="267"/>
      <c r="S101" s="267"/>
      <c r="T101" s="267"/>
      <c r="U101" s="267"/>
      <c r="V101" s="267"/>
      <c r="W101" s="267"/>
      <c r="X101" s="268"/>
      <c r="AT101" s="269" t="s">
        <v>168</v>
      </c>
      <c r="AU101" s="269" t="s">
        <v>85</v>
      </c>
      <c r="AV101" s="12" t="s">
        <v>85</v>
      </c>
      <c r="AW101" s="12" t="s">
        <v>7</v>
      </c>
      <c r="AX101" s="12" t="s">
        <v>83</v>
      </c>
      <c r="AY101" s="269" t="s">
        <v>153</v>
      </c>
    </row>
    <row r="102" spans="2:63" s="11" customFormat="1" ht="29.85" customHeight="1">
      <c r="B102" s="227"/>
      <c r="C102" s="228"/>
      <c r="D102" s="229" t="s">
        <v>74</v>
      </c>
      <c r="E102" s="242" t="s">
        <v>174</v>
      </c>
      <c r="F102" s="242" t="s">
        <v>175</v>
      </c>
      <c r="G102" s="228"/>
      <c r="H102" s="228"/>
      <c r="I102" s="231"/>
      <c r="J102" s="231"/>
      <c r="K102" s="243">
        <f>BK102</f>
        <v>0</v>
      </c>
      <c r="L102" s="228"/>
      <c r="M102" s="233"/>
      <c r="N102" s="234"/>
      <c r="O102" s="235"/>
      <c r="P102" s="235"/>
      <c r="Q102" s="236">
        <f>SUM(Q103:Q121)</f>
        <v>0</v>
      </c>
      <c r="R102" s="236">
        <f>SUM(R103:R121)</f>
        <v>0</v>
      </c>
      <c r="S102" s="235"/>
      <c r="T102" s="237">
        <f>SUM(T103:T121)</f>
        <v>0</v>
      </c>
      <c r="U102" s="235"/>
      <c r="V102" s="237">
        <f>SUM(V103:V121)</f>
        <v>643.4280900000001</v>
      </c>
      <c r="W102" s="235"/>
      <c r="X102" s="238">
        <f>SUM(X103:X121)</f>
        <v>0</v>
      </c>
      <c r="AR102" s="239" t="s">
        <v>83</v>
      </c>
      <c r="AT102" s="240" t="s">
        <v>74</v>
      </c>
      <c r="AU102" s="240" t="s">
        <v>83</v>
      </c>
      <c r="AY102" s="239" t="s">
        <v>153</v>
      </c>
      <c r="BK102" s="241">
        <f>SUM(BK103:BK121)</f>
        <v>0</v>
      </c>
    </row>
    <row r="103" spans="2:65" s="1" customFormat="1" ht="51" customHeight="1">
      <c r="B103" s="45"/>
      <c r="C103" s="244" t="s">
        <v>188</v>
      </c>
      <c r="D103" s="244" t="s">
        <v>155</v>
      </c>
      <c r="E103" s="245" t="s">
        <v>180</v>
      </c>
      <c r="F103" s="246" t="s">
        <v>181</v>
      </c>
      <c r="G103" s="247" t="s">
        <v>158</v>
      </c>
      <c r="H103" s="248">
        <v>453</v>
      </c>
      <c r="I103" s="249"/>
      <c r="J103" s="249"/>
      <c r="K103" s="250">
        <f>ROUND(P103*H103,2)</f>
        <v>0</v>
      </c>
      <c r="L103" s="246" t="s">
        <v>159</v>
      </c>
      <c r="M103" s="71"/>
      <c r="N103" s="251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</v>
      </c>
      <c r="X103" s="254">
        <f>W103*H103</f>
        <v>0</v>
      </c>
      <c r="AR103" s="23" t="s">
        <v>160</v>
      </c>
      <c r="AT103" s="23" t="s">
        <v>155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160</v>
      </c>
      <c r="BM103" s="23" t="s">
        <v>259</v>
      </c>
    </row>
    <row r="104" spans="2:47" s="1" customFormat="1" ht="13.5">
      <c r="B104" s="45"/>
      <c r="C104" s="73"/>
      <c r="D104" s="256" t="s">
        <v>166</v>
      </c>
      <c r="E104" s="73"/>
      <c r="F104" s="257" t="s">
        <v>260</v>
      </c>
      <c r="G104" s="73"/>
      <c r="H104" s="73"/>
      <c r="I104" s="210"/>
      <c r="J104" s="210"/>
      <c r="K104" s="73"/>
      <c r="L104" s="73"/>
      <c r="M104" s="71"/>
      <c r="N104" s="258"/>
      <c r="O104" s="46"/>
      <c r="P104" s="46"/>
      <c r="Q104" s="46"/>
      <c r="R104" s="46"/>
      <c r="S104" s="46"/>
      <c r="T104" s="46"/>
      <c r="U104" s="46"/>
      <c r="V104" s="46"/>
      <c r="W104" s="46"/>
      <c r="X104" s="94"/>
      <c r="AT104" s="23" t="s">
        <v>166</v>
      </c>
      <c r="AU104" s="23" t="s">
        <v>85</v>
      </c>
    </row>
    <row r="105" spans="2:65" s="1" customFormat="1" ht="16.5" customHeight="1">
      <c r="B105" s="45"/>
      <c r="C105" s="270" t="s">
        <v>195</v>
      </c>
      <c r="D105" s="270" t="s">
        <v>184</v>
      </c>
      <c r="E105" s="271" t="s">
        <v>185</v>
      </c>
      <c r="F105" s="272" t="s">
        <v>186</v>
      </c>
      <c r="G105" s="273" t="s">
        <v>187</v>
      </c>
      <c r="H105" s="274">
        <v>222.566</v>
      </c>
      <c r="I105" s="275"/>
      <c r="J105" s="276"/>
      <c r="K105" s="277">
        <f>ROUND(P105*H105,2)</f>
        <v>0</v>
      </c>
      <c r="L105" s="272" t="s">
        <v>159</v>
      </c>
      <c r="M105" s="278"/>
      <c r="N105" s="279" t="s">
        <v>22</v>
      </c>
      <c r="O105" s="252" t="s">
        <v>44</v>
      </c>
      <c r="P105" s="174">
        <f>I105+J105</f>
        <v>0</v>
      </c>
      <c r="Q105" s="174">
        <f>ROUND(I105*H105,2)</f>
        <v>0</v>
      </c>
      <c r="R105" s="174">
        <f>ROUND(J105*H105,2)</f>
        <v>0</v>
      </c>
      <c r="S105" s="46"/>
      <c r="T105" s="253">
        <f>S105*H105</f>
        <v>0</v>
      </c>
      <c r="U105" s="253">
        <v>1</v>
      </c>
      <c r="V105" s="253">
        <f>U105*H105</f>
        <v>222.566</v>
      </c>
      <c r="W105" s="253">
        <v>0</v>
      </c>
      <c r="X105" s="254">
        <f>W105*H105</f>
        <v>0</v>
      </c>
      <c r="AR105" s="23" t="s">
        <v>188</v>
      </c>
      <c r="AT105" s="23" t="s">
        <v>184</v>
      </c>
      <c r="AU105" s="23" t="s">
        <v>85</v>
      </c>
      <c r="AY105" s="23" t="s">
        <v>153</v>
      </c>
      <c r="BE105" s="255">
        <f>IF(O105="základní",K105,0)</f>
        <v>0</v>
      </c>
      <c r="BF105" s="255">
        <f>IF(O105="snížená",K105,0)</f>
        <v>0</v>
      </c>
      <c r="BG105" s="255">
        <f>IF(O105="zákl. přenesená",K105,0)</f>
        <v>0</v>
      </c>
      <c r="BH105" s="255">
        <f>IF(O105="sníž. přenesená",K105,0)</f>
        <v>0</v>
      </c>
      <c r="BI105" s="255">
        <f>IF(O105="nulová",K105,0)</f>
        <v>0</v>
      </c>
      <c r="BJ105" s="23" t="s">
        <v>83</v>
      </c>
      <c r="BK105" s="255">
        <f>ROUND(P105*H105,2)</f>
        <v>0</v>
      </c>
      <c r="BL105" s="23" t="s">
        <v>160</v>
      </c>
      <c r="BM105" s="23" t="s">
        <v>261</v>
      </c>
    </row>
    <row r="106" spans="2:47" s="1" customFormat="1" ht="13.5">
      <c r="B106" s="45"/>
      <c r="C106" s="73"/>
      <c r="D106" s="256" t="s">
        <v>166</v>
      </c>
      <c r="E106" s="73"/>
      <c r="F106" s="257" t="s">
        <v>262</v>
      </c>
      <c r="G106" s="73"/>
      <c r="H106" s="73"/>
      <c r="I106" s="210"/>
      <c r="J106" s="210"/>
      <c r="K106" s="73"/>
      <c r="L106" s="73"/>
      <c r="M106" s="71"/>
      <c r="N106" s="258"/>
      <c r="O106" s="46"/>
      <c r="P106" s="46"/>
      <c r="Q106" s="46"/>
      <c r="R106" s="46"/>
      <c r="S106" s="46"/>
      <c r="T106" s="46"/>
      <c r="U106" s="46"/>
      <c r="V106" s="46"/>
      <c r="W106" s="46"/>
      <c r="X106" s="94"/>
      <c r="AT106" s="23" t="s">
        <v>166</v>
      </c>
      <c r="AU106" s="23" t="s">
        <v>85</v>
      </c>
    </row>
    <row r="107" spans="2:51" s="12" customFormat="1" ht="13.5">
      <c r="B107" s="259"/>
      <c r="C107" s="260"/>
      <c r="D107" s="256" t="s">
        <v>168</v>
      </c>
      <c r="E107" s="261" t="s">
        <v>22</v>
      </c>
      <c r="F107" s="262" t="s">
        <v>263</v>
      </c>
      <c r="G107" s="260"/>
      <c r="H107" s="263">
        <v>222.566</v>
      </c>
      <c r="I107" s="264"/>
      <c r="J107" s="264"/>
      <c r="K107" s="260"/>
      <c r="L107" s="260"/>
      <c r="M107" s="265"/>
      <c r="N107" s="266"/>
      <c r="O107" s="267"/>
      <c r="P107" s="267"/>
      <c r="Q107" s="267"/>
      <c r="R107" s="267"/>
      <c r="S107" s="267"/>
      <c r="T107" s="267"/>
      <c r="U107" s="267"/>
      <c r="V107" s="267"/>
      <c r="W107" s="267"/>
      <c r="X107" s="268"/>
      <c r="AT107" s="269" t="s">
        <v>168</v>
      </c>
      <c r="AU107" s="269" t="s">
        <v>85</v>
      </c>
      <c r="AV107" s="12" t="s">
        <v>85</v>
      </c>
      <c r="AW107" s="12" t="s">
        <v>7</v>
      </c>
      <c r="AX107" s="12" t="s">
        <v>83</v>
      </c>
      <c r="AY107" s="269" t="s">
        <v>153</v>
      </c>
    </row>
    <row r="108" spans="2:65" s="1" customFormat="1" ht="25.5" customHeight="1">
      <c r="B108" s="45"/>
      <c r="C108" s="244" t="s">
        <v>207</v>
      </c>
      <c r="D108" s="244" t="s">
        <v>155</v>
      </c>
      <c r="E108" s="245" t="s">
        <v>264</v>
      </c>
      <c r="F108" s="246" t="s">
        <v>265</v>
      </c>
      <c r="G108" s="247" t="s">
        <v>158</v>
      </c>
      <c r="H108" s="248">
        <v>598</v>
      </c>
      <c r="I108" s="249"/>
      <c r="J108" s="249"/>
      <c r="K108" s="250">
        <f>ROUND(P108*H108,2)</f>
        <v>0</v>
      </c>
      <c r="L108" s="246" t="s">
        <v>159</v>
      </c>
      <c r="M108" s="71"/>
      <c r="N108" s="251" t="s">
        <v>22</v>
      </c>
      <c r="O108" s="252" t="s">
        <v>44</v>
      </c>
      <c r="P108" s="174">
        <f>I108+J108</f>
        <v>0</v>
      </c>
      <c r="Q108" s="174">
        <f>ROUND(I108*H108,2)</f>
        <v>0</v>
      </c>
      <c r="R108" s="174">
        <f>ROUND(J108*H108,2)</f>
        <v>0</v>
      </c>
      <c r="S108" s="46"/>
      <c r="T108" s="253">
        <f>S108*H108</f>
        <v>0</v>
      </c>
      <c r="U108" s="253">
        <v>0.1012</v>
      </c>
      <c r="V108" s="253">
        <f>U108*H108</f>
        <v>60.5176</v>
      </c>
      <c r="W108" s="253">
        <v>0</v>
      </c>
      <c r="X108" s="254">
        <f>W108*H108</f>
        <v>0</v>
      </c>
      <c r="AR108" s="23" t="s">
        <v>160</v>
      </c>
      <c r="AT108" s="23" t="s">
        <v>155</v>
      </c>
      <c r="AU108" s="23" t="s">
        <v>85</v>
      </c>
      <c r="AY108" s="23" t="s">
        <v>153</v>
      </c>
      <c r="BE108" s="255">
        <f>IF(O108="základní",K108,0)</f>
        <v>0</v>
      </c>
      <c r="BF108" s="255">
        <f>IF(O108="snížená",K108,0)</f>
        <v>0</v>
      </c>
      <c r="BG108" s="255">
        <f>IF(O108="zákl. přenesená",K108,0)</f>
        <v>0</v>
      </c>
      <c r="BH108" s="255">
        <f>IF(O108="sníž. přenesená",K108,0)</f>
        <v>0</v>
      </c>
      <c r="BI108" s="255">
        <f>IF(O108="nulová",K108,0)</f>
        <v>0</v>
      </c>
      <c r="BJ108" s="23" t="s">
        <v>83</v>
      </c>
      <c r="BK108" s="255">
        <f>ROUND(P108*H108,2)</f>
        <v>0</v>
      </c>
      <c r="BL108" s="23" t="s">
        <v>160</v>
      </c>
      <c r="BM108" s="23" t="s">
        <v>266</v>
      </c>
    </row>
    <row r="109" spans="2:47" s="1" customFormat="1" ht="13.5">
      <c r="B109" s="45"/>
      <c r="C109" s="73"/>
      <c r="D109" s="256" t="s">
        <v>166</v>
      </c>
      <c r="E109" s="73"/>
      <c r="F109" s="257" t="s">
        <v>267</v>
      </c>
      <c r="G109" s="73"/>
      <c r="H109" s="73"/>
      <c r="I109" s="210"/>
      <c r="J109" s="210"/>
      <c r="K109" s="73"/>
      <c r="L109" s="73"/>
      <c r="M109" s="71"/>
      <c r="N109" s="258"/>
      <c r="O109" s="46"/>
      <c r="P109" s="46"/>
      <c r="Q109" s="46"/>
      <c r="R109" s="46"/>
      <c r="S109" s="46"/>
      <c r="T109" s="46"/>
      <c r="U109" s="46"/>
      <c r="V109" s="46"/>
      <c r="W109" s="46"/>
      <c r="X109" s="94"/>
      <c r="AT109" s="23" t="s">
        <v>166</v>
      </c>
      <c r="AU109" s="23" t="s">
        <v>85</v>
      </c>
    </row>
    <row r="110" spans="2:65" s="1" customFormat="1" ht="25.5" customHeight="1">
      <c r="B110" s="45"/>
      <c r="C110" s="244" t="s">
        <v>214</v>
      </c>
      <c r="D110" s="244" t="s">
        <v>155</v>
      </c>
      <c r="E110" s="245" t="s">
        <v>268</v>
      </c>
      <c r="F110" s="246" t="s">
        <v>269</v>
      </c>
      <c r="G110" s="247" t="s">
        <v>158</v>
      </c>
      <c r="H110" s="248">
        <v>453</v>
      </c>
      <c r="I110" s="249"/>
      <c r="J110" s="249"/>
      <c r="K110" s="250">
        <f>ROUND(P110*H110,2)</f>
        <v>0</v>
      </c>
      <c r="L110" s="246" t="s">
        <v>159</v>
      </c>
      <c r="M110" s="71"/>
      <c r="N110" s="251" t="s">
        <v>22</v>
      </c>
      <c r="O110" s="252" t="s">
        <v>44</v>
      </c>
      <c r="P110" s="174">
        <f>I110+J110</f>
        <v>0</v>
      </c>
      <c r="Q110" s="174">
        <f>ROUND(I110*H110,2)</f>
        <v>0</v>
      </c>
      <c r="R110" s="174">
        <f>ROUND(J110*H110,2)</f>
        <v>0</v>
      </c>
      <c r="S110" s="46"/>
      <c r="T110" s="253">
        <f>S110*H110</f>
        <v>0</v>
      </c>
      <c r="U110" s="253">
        <v>0.06185</v>
      </c>
      <c r="V110" s="253">
        <f>U110*H110</f>
        <v>28.018050000000002</v>
      </c>
      <c r="W110" s="253">
        <v>0</v>
      </c>
      <c r="X110" s="254">
        <f>W110*H110</f>
        <v>0</v>
      </c>
      <c r="AR110" s="23" t="s">
        <v>160</v>
      </c>
      <c r="AT110" s="23" t="s">
        <v>155</v>
      </c>
      <c r="AU110" s="23" t="s">
        <v>85</v>
      </c>
      <c r="AY110" s="23" t="s">
        <v>153</v>
      </c>
      <c r="BE110" s="255">
        <f>IF(O110="základní",K110,0)</f>
        <v>0</v>
      </c>
      <c r="BF110" s="255">
        <f>IF(O110="snížená",K110,0)</f>
        <v>0</v>
      </c>
      <c r="BG110" s="255">
        <f>IF(O110="zákl. přenesená",K110,0)</f>
        <v>0</v>
      </c>
      <c r="BH110" s="255">
        <f>IF(O110="sníž. přenesená",K110,0)</f>
        <v>0</v>
      </c>
      <c r="BI110" s="255">
        <f>IF(O110="nulová",K110,0)</f>
        <v>0</v>
      </c>
      <c r="BJ110" s="23" t="s">
        <v>83</v>
      </c>
      <c r="BK110" s="255">
        <f>ROUND(P110*H110,2)</f>
        <v>0</v>
      </c>
      <c r="BL110" s="23" t="s">
        <v>160</v>
      </c>
      <c r="BM110" s="23" t="s">
        <v>270</v>
      </c>
    </row>
    <row r="111" spans="2:47" s="1" customFormat="1" ht="13.5">
      <c r="B111" s="45"/>
      <c r="C111" s="73"/>
      <c r="D111" s="256" t="s">
        <v>166</v>
      </c>
      <c r="E111" s="73"/>
      <c r="F111" s="257" t="s">
        <v>271</v>
      </c>
      <c r="G111" s="73"/>
      <c r="H111" s="73"/>
      <c r="I111" s="210"/>
      <c r="J111" s="210"/>
      <c r="K111" s="73"/>
      <c r="L111" s="73"/>
      <c r="M111" s="71"/>
      <c r="N111" s="258"/>
      <c r="O111" s="46"/>
      <c r="P111" s="46"/>
      <c r="Q111" s="46"/>
      <c r="R111" s="46"/>
      <c r="S111" s="46"/>
      <c r="T111" s="46"/>
      <c r="U111" s="46"/>
      <c r="V111" s="46"/>
      <c r="W111" s="46"/>
      <c r="X111" s="94"/>
      <c r="AT111" s="23" t="s">
        <v>166</v>
      </c>
      <c r="AU111" s="23" t="s">
        <v>85</v>
      </c>
    </row>
    <row r="112" spans="2:65" s="1" customFormat="1" ht="25.5" customHeight="1">
      <c r="B112" s="45"/>
      <c r="C112" s="244" t="s">
        <v>219</v>
      </c>
      <c r="D112" s="244" t="s">
        <v>155</v>
      </c>
      <c r="E112" s="245" t="s">
        <v>272</v>
      </c>
      <c r="F112" s="246" t="s">
        <v>273</v>
      </c>
      <c r="G112" s="247" t="s">
        <v>158</v>
      </c>
      <c r="H112" s="248">
        <v>1051</v>
      </c>
      <c r="I112" s="249"/>
      <c r="J112" s="249"/>
      <c r="K112" s="250">
        <f>ROUND(P112*H112,2)</f>
        <v>0</v>
      </c>
      <c r="L112" s="246" t="s">
        <v>159</v>
      </c>
      <c r="M112" s="71"/>
      <c r="N112" s="251" t="s">
        <v>22</v>
      </c>
      <c r="O112" s="252" t="s">
        <v>44</v>
      </c>
      <c r="P112" s="174">
        <f>I112+J112</f>
        <v>0</v>
      </c>
      <c r="Q112" s="174">
        <f>ROUND(I112*H112,2)</f>
        <v>0</v>
      </c>
      <c r="R112" s="174">
        <f>ROUND(J112*H112,2)</f>
        <v>0</v>
      </c>
      <c r="S112" s="46"/>
      <c r="T112" s="253">
        <f>S112*H112</f>
        <v>0</v>
      </c>
      <c r="U112" s="253">
        <v>0.27994</v>
      </c>
      <c r="V112" s="253">
        <f>U112*H112</f>
        <v>294.21694</v>
      </c>
      <c r="W112" s="253">
        <v>0</v>
      </c>
      <c r="X112" s="254">
        <f>W112*H112</f>
        <v>0</v>
      </c>
      <c r="AR112" s="23" t="s">
        <v>160</v>
      </c>
      <c r="AT112" s="23" t="s">
        <v>155</v>
      </c>
      <c r="AU112" s="23" t="s">
        <v>85</v>
      </c>
      <c r="AY112" s="23" t="s">
        <v>153</v>
      </c>
      <c r="BE112" s="255">
        <f>IF(O112="základní",K112,0)</f>
        <v>0</v>
      </c>
      <c r="BF112" s="255">
        <f>IF(O112="snížená",K112,0)</f>
        <v>0</v>
      </c>
      <c r="BG112" s="255">
        <f>IF(O112="zákl. přenesená",K112,0)</f>
        <v>0</v>
      </c>
      <c r="BH112" s="255">
        <f>IF(O112="sníž. přenesená",K112,0)</f>
        <v>0</v>
      </c>
      <c r="BI112" s="255">
        <f>IF(O112="nulová",K112,0)</f>
        <v>0</v>
      </c>
      <c r="BJ112" s="23" t="s">
        <v>83</v>
      </c>
      <c r="BK112" s="255">
        <f>ROUND(P112*H112,2)</f>
        <v>0</v>
      </c>
      <c r="BL112" s="23" t="s">
        <v>160</v>
      </c>
      <c r="BM112" s="23" t="s">
        <v>274</v>
      </c>
    </row>
    <row r="113" spans="2:47" s="1" customFormat="1" ht="13.5">
      <c r="B113" s="45"/>
      <c r="C113" s="73"/>
      <c r="D113" s="256" t="s">
        <v>166</v>
      </c>
      <c r="E113" s="73"/>
      <c r="F113" s="257" t="s">
        <v>275</v>
      </c>
      <c r="G113" s="73"/>
      <c r="H113" s="73"/>
      <c r="I113" s="210"/>
      <c r="J113" s="210"/>
      <c r="K113" s="73"/>
      <c r="L113" s="73"/>
      <c r="M113" s="71"/>
      <c r="N113" s="258"/>
      <c r="O113" s="46"/>
      <c r="P113" s="46"/>
      <c r="Q113" s="46"/>
      <c r="R113" s="46"/>
      <c r="S113" s="46"/>
      <c r="T113" s="46"/>
      <c r="U113" s="46"/>
      <c r="V113" s="46"/>
      <c r="W113" s="46"/>
      <c r="X113" s="94"/>
      <c r="AT113" s="23" t="s">
        <v>166</v>
      </c>
      <c r="AU113" s="23" t="s">
        <v>85</v>
      </c>
    </row>
    <row r="114" spans="2:51" s="12" customFormat="1" ht="13.5">
      <c r="B114" s="259"/>
      <c r="C114" s="260"/>
      <c r="D114" s="256" t="s">
        <v>168</v>
      </c>
      <c r="E114" s="261" t="s">
        <v>22</v>
      </c>
      <c r="F114" s="262" t="s">
        <v>276</v>
      </c>
      <c r="G114" s="260"/>
      <c r="H114" s="263">
        <v>1051</v>
      </c>
      <c r="I114" s="264"/>
      <c r="J114" s="264"/>
      <c r="K114" s="260"/>
      <c r="L114" s="260"/>
      <c r="M114" s="265"/>
      <c r="N114" s="266"/>
      <c r="O114" s="267"/>
      <c r="P114" s="267"/>
      <c r="Q114" s="267"/>
      <c r="R114" s="267"/>
      <c r="S114" s="267"/>
      <c r="T114" s="267"/>
      <c r="U114" s="267"/>
      <c r="V114" s="267"/>
      <c r="W114" s="267"/>
      <c r="X114" s="268"/>
      <c r="AT114" s="269" t="s">
        <v>168</v>
      </c>
      <c r="AU114" s="269" t="s">
        <v>85</v>
      </c>
      <c r="AV114" s="12" t="s">
        <v>85</v>
      </c>
      <c r="AW114" s="12" t="s">
        <v>7</v>
      </c>
      <c r="AX114" s="12" t="s">
        <v>83</v>
      </c>
      <c r="AY114" s="269" t="s">
        <v>153</v>
      </c>
    </row>
    <row r="115" spans="2:65" s="1" customFormat="1" ht="16.5" customHeight="1">
      <c r="B115" s="45"/>
      <c r="C115" s="244" t="s">
        <v>224</v>
      </c>
      <c r="D115" s="244" t="s">
        <v>155</v>
      </c>
      <c r="E115" s="245" t="s">
        <v>277</v>
      </c>
      <c r="F115" s="246" t="s">
        <v>278</v>
      </c>
      <c r="G115" s="247" t="s">
        <v>158</v>
      </c>
      <c r="H115" s="248">
        <v>293.15</v>
      </c>
      <c r="I115" s="249"/>
      <c r="J115" s="249"/>
      <c r="K115" s="250">
        <f>ROUND(P115*H115,2)</f>
        <v>0</v>
      </c>
      <c r="L115" s="246" t="s">
        <v>22</v>
      </c>
      <c r="M115" s="71"/>
      <c r="N115" s="251" t="s">
        <v>22</v>
      </c>
      <c r="O115" s="252" t="s">
        <v>44</v>
      </c>
      <c r="P115" s="174">
        <f>I115+J115</f>
        <v>0</v>
      </c>
      <c r="Q115" s="174">
        <f>ROUND(I115*H115,2)</f>
        <v>0</v>
      </c>
      <c r="R115" s="174">
        <f>ROUND(J115*H115,2)</f>
        <v>0</v>
      </c>
      <c r="S115" s="46"/>
      <c r="T115" s="253">
        <f>S115*H115</f>
        <v>0</v>
      </c>
      <c r="U115" s="253">
        <v>0.13</v>
      </c>
      <c r="V115" s="253">
        <f>U115*H115</f>
        <v>38.1095</v>
      </c>
      <c r="W115" s="253">
        <v>0</v>
      </c>
      <c r="X115" s="254">
        <f>W115*H115</f>
        <v>0</v>
      </c>
      <c r="AR115" s="23" t="s">
        <v>160</v>
      </c>
      <c r="AT115" s="23" t="s">
        <v>155</v>
      </c>
      <c r="AU115" s="23" t="s">
        <v>85</v>
      </c>
      <c r="AY115" s="23" t="s">
        <v>153</v>
      </c>
      <c r="BE115" s="255">
        <f>IF(O115="základní",K115,0)</f>
        <v>0</v>
      </c>
      <c r="BF115" s="255">
        <f>IF(O115="snížená",K115,0)</f>
        <v>0</v>
      </c>
      <c r="BG115" s="255">
        <f>IF(O115="zákl. přenesená",K115,0)</f>
        <v>0</v>
      </c>
      <c r="BH115" s="255">
        <f>IF(O115="sníž. přenesená",K115,0)</f>
        <v>0</v>
      </c>
      <c r="BI115" s="255">
        <f>IF(O115="nulová",K115,0)</f>
        <v>0</v>
      </c>
      <c r="BJ115" s="23" t="s">
        <v>83</v>
      </c>
      <c r="BK115" s="255">
        <f>ROUND(P115*H115,2)</f>
        <v>0</v>
      </c>
      <c r="BL115" s="23" t="s">
        <v>160</v>
      </c>
      <c r="BM115" s="23" t="s">
        <v>279</v>
      </c>
    </row>
    <row r="116" spans="2:47" s="1" customFormat="1" ht="13.5">
      <c r="B116" s="45"/>
      <c r="C116" s="73"/>
      <c r="D116" s="256" t="s">
        <v>166</v>
      </c>
      <c r="E116" s="73"/>
      <c r="F116" s="257" t="s">
        <v>280</v>
      </c>
      <c r="G116" s="73"/>
      <c r="H116" s="73"/>
      <c r="I116" s="210"/>
      <c r="J116" s="210"/>
      <c r="K116" s="73"/>
      <c r="L116" s="73"/>
      <c r="M116" s="71"/>
      <c r="N116" s="258"/>
      <c r="O116" s="46"/>
      <c r="P116" s="46"/>
      <c r="Q116" s="46"/>
      <c r="R116" s="46"/>
      <c r="S116" s="46"/>
      <c r="T116" s="46"/>
      <c r="U116" s="46"/>
      <c r="V116" s="46"/>
      <c r="W116" s="46"/>
      <c r="X116" s="94"/>
      <c r="AT116" s="23" t="s">
        <v>166</v>
      </c>
      <c r="AU116" s="23" t="s">
        <v>85</v>
      </c>
    </row>
    <row r="117" spans="2:51" s="12" customFormat="1" ht="13.5">
      <c r="B117" s="259"/>
      <c r="C117" s="260"/>
      <c r="D117" s="256" t="s">
        <v>168</v>
      </c>
      <c r="E117" s="260"/>
      <c r="F117" s="262" t="s">
        <v>281</v>
      </c>
      <c r="G117" s="260"/>
      <c r="H117" s="263">
        <v>293.15</v>
      </c>
      <c r="I117" s="264"/>
      <c r="J117" s="264"/>
      <c r="K117" s="260"/>
      <c r="L117" s="260"/>
      <c r="M117" s="265"/>
      <c r="N117" s="266"/>
      <c r="O117" s="267"/>
      <c r="P117" s="267"/>
      <c r="Q117" s="267"/>
      <c r="R117" s="267"/>
      <c r="S117" s="267"/>
      <c r="T117" s="267"/>
      <c r="U117" s="267"/>
      <c r="V117" s="267"/>
      <c r="W117" s="267"/>
      <c r="X117" s="268"/>
      <c r="AT117" s="269" t="s">
        <v>168</v>
      </c>
      <c r="AU117" s="269" t="s">
        <v>85</v>
      </c>
      <c r="AV117" s="12" t="s">
        <v>85</v>
      </c>
      <c r="AW117" s="12" t="s">
        <v>6</v>
      </c>
      <c r="AX117" s="12" t="s">
        <v>83</v>
      </c>
      <c r="AY117" s="269" t="s">
        <v>153</v>
      </c>
    </row>
    <row r="118" spans="2:65" s="1" customFormat="1" ht="16.5" customHeight="1">
      <c r="B118" s="45"/>
      <c r="C118" s="244" t="s">
        <v>282</v>
      </c>
      <c r="D118" s="244" t="s">
        <v>155</v>
      </c>
      <c r="E118" s="245" t="s">
        <v>283</v>
      </c>
      <c r="F118" s="246" t="s">
        <v>284</v>
      </c>
      <c r="G118" s="247" t="s">
        <v>158</v>
      </c>
      <c r="H118" s="248">
        <v>1128</v>
      </c>
      <c r="I118" s="249"/>
      <c r="J118" s="249"/>
      <c r="K118" s="250">
        <f>ROUND(P118*H118,2)</f>
        <v>0</v>
      </c>
      <c r="L118" s="246" t="s">
        <v>22</v>
      </c>
      <c r="M118" s="71"/>
      <c r="N118" s="251" t="s">
        <v>22</v>
      </c>
      <c r="O118" s="252" t="s">
        <v>44</v>
      </c>
      <c r="P118" s="174">
        <f>I118+J118</f>
        <v>0</v>
      </c>
      <c r="Q118" s="174">
        <f>ROUND(I118*H118,2)</f>
        <v>0</v>
      </c>
      <c r="R118" s="174">
        <f>ROUND(J118*H118,2)</f>
        <v>0</v>
      </c>
      <c r="S118" s="46"/>
      <c r="T118" s="253">
        <f>S118*H118</f>
        <v>0</v>
      </c>
      <c r="U118" s="253">
        <v>0</v>
      </c>
      <c r="V118" s="253">
        <f>U118*H118</f>
        <v>0</v>
      </c>
      <c r="W118" s="253">
        <v>0</v>
      </c>
      <c r="X118" s="254">
        <f>W118*H118</f>
        <v>0</v>
      </c>
      <c r="AR118" s="23" t="s">
        <v>160</v>
      </c>
      <c r="AT118" s="23" t="s">
        <v>155</v>
      </c>
      <c r="AU118" s="23" t="s">
        <v>85</v>
      </c>
      <c r="AY118" s="23" t="s">
        <v>153</v>
      </c>
      <c r="BE118" s="255">
        <f>IF(O118="základní",K118,0)</f>
        <v>0</v>
      </c>
      <c r="BF118" s="255">
        <f>IF(O118="snížená",K118,0)</f>
        <v>0</v>
      </c>
      <c r="BG118" s="255">
        <f>IF(O118="zákl. přenesená",K118,0)</f>
        <v>0</v>
      </c>
      <c r="BH118" s="255">
        <f>IF(O118="sníž. přenesená",K118,0)</f>
        <v>0</v>
      </c>
      <c r="BI118" s="255">
        <f>IF(O118="nulová",K118,0)</f>
        <v>0</v>
      </c>
      <c r="BJ118" s="23" t="s">
        <v>83</v>
      </c>
      <c r="BK118" s="255">
        <f>ROUND(P118*H118,2)</f>
        <v>0</v>
      </c>
      <c r="BL118" s="23" t="s">
        <v>160</v>
      </c>
      <c r="BM118" s="23" t="s">
        <v>285</v>
      </c>
    </row>
    <row r="119" spans="2:47" s="1" customFormat="1" ht="13.5">
      <c r="B119" s="45"/>
      <c r="C119" s="73"/>
      <c r="D119" s="256" t="s">
        <v>166</v>
      </c>
      <c r="E119" s="73"/>
      <c r="F119" s="257" t="s">
        <v>286</v>
      </c>
      <c r="G119" s="73"/>
      <c r="H119" s="73"/>
      <c r="I119" s="210"/>
      <c r="J119" s="210"/>
      <c r="K119" s="73"/>
      <c r="L119" s="73"/>
      <c r="M119" s="71"/>
      <c r="N119" s="258"/>
      <c r="O119" s="46"/>
      <c r="P119" s="46"/>
      <c r="Q119" s="46"/>
      <c r="R119" s="46"/>
      <c r="S119" s="46"/>
      <c r="T119" s="46"/>
      <c r="U119" s="46"/>
      <c r="V119" s="46"/>
      <c r="W119" s="46"/>
      <c r="X119" s="94"/>
      <c r="AT119" s="23" t="s">
        <v>166</v>
      </c>
      <c r="AU119" s="23" t="s">
        <v>85</v>
      </c>
    </row>
    <row r="120" spans="2:51" s="12" customFormat="1" ht="13.5">
      <c r="B120" s="259"/>
      <c r="C120" s="260"/>
      <c r="D120" s="256" t="s">
        <v>168</v>
      </c>
      <c r="E120" s="261" t="s">
        <v>22</v>
      </c>
      <c r="F120" s="262" t="s">
        <v>287</v>
      </c>
      <c r="G120" s="260"/>
      <c r="H120" s="263">
        <v>1128</v>
      </c>
      <c r="I120" s="264"/>
      <c r="J120" s="264"/>
      <c r="K120" s="260"/>
      <c r="L120" s="260"/>
      <c r="M120" s="265"/>
      <c r="N120" s="266"/>
      <c r="O120" s="267"/>
      <c r="P120" s="267"/>
      <c r="Q120" s="267"/>
      <c r="R120" s="267"/>
      <c r="S120" s="267"/>
      <c r="T120" s="267"/>
      <c r="U120" s="267"/>
      <c r="V120" s="267"/>
      <c r="W120" s="267"/>
      <c r="X120" s="268"/>
      <c r="AT120" s="269" t="s">
        <v>168</v>
      </c>
      <c r="AU120" s="269" t="s">
        <v>85</v>
      </c>
      <c r="AV120" s="12" t="s">
        <v>85</v>
      </c>
      <c r="AW120" s="12" t="s">
        <v>7</v>
      </c>
      <c r="AX120" s="12" t="s">
        <v>83</v>
      </c>
      <c r="AY120" s="269" t="s">
        <v>153</v>
      </c>
    </row>
    <row r="121" spans="2:65" s="1" customFormat="1" ht="25.5" customHeight="1">
      <c r="B121" s="45"/>
      <c r="C121" s="244" t="s">
        <v>11</v>
      </c>
      <c r="D121" s="244" t="s">
        <v>155</v>
      </c>
      <c r="E121" s="245" t="s">
        <v>288</v>
      </c>
      <c r="F121" s="246" t="s">
        <v>289</v>
      </c>
      <c r="G121" s="247" t="s">
        <v>252</v>
      </c>
      <c r="H121" s="248">
        <v>1</v>
      </c>
      <c r="I121" s="249"/>
      <c r="J121" s="249"/>
      <c r="K121" s="250">
        <f>ROUND(P121*H121,2)</f>
        <v>0</v>
      </c>
      <c r="L121" s="246" t="s">
        <v>22</v>
      </c>
      <c r="M121" s="71"/>
      <c r="N121" s="251" t="s">
        <v>22</v>
      </c>
      <c r="O121" s="252" t="s">
        <v>44</v>
      </c>
      <c r="P121" s="174">
        <f>I121+J121</f>
        <v>0</v>
      </c>
      <c r="Q121" s="174">
        <f>ROUND(I121*H121,2)</f>
        <v>0</v>
      </c>
      <c r="R121" s="174">
        <f>ROUND(J121*H121,2)</f>
        <v>0</v>
      </c>
      <c r="S121" s="46"/>
      <c r="T121" s="253">
        <f>S121*H121</f>
        <v>0</v>
      </c>
      <c r="U121" s="253">
        <v>0</v>
      </c>
      <c r="V121" s="253">
        <f>U121*H121</f>
        <v>0</v>
      </c>
      <c r="W121" s="253">
        <v>0</v>
      </c>
      <c r="X121" s="254">
        <f>W121*H121</f>
        <v>0</v>
      </c>
      <c r="AR121" s="23" t="s">
        <v>160</v>
      </c>
      <c r="AT121" s="23" t="s">
        <v>155</v>
      </c>
      <c r="AU121" s="23" t="s">
        <v>85</v>
      </c>
      <c r="AY121" s="23" t="s">
        <v>153</v>
      </c>
      <c r="BE121" s="255">
        <f>IF(O121="základní",K121,0)</f>
        <v>0</v>
      </c>
      <c r="BF121" s="255">
        <f>IF(O121="snížená",K121,0)</f>
        <v>0</v>
      </c>
      <c r="BG121" s="255">
        <f>IF(O121="zákl. přenesená",K121,0)</f>
        <v>0</v>
      </c>
      <c r="BH121" s="255">
        <f>IF(O121="sníž. přenesená",K121,0)</f>
        <v>0</v>
      </c>
      <c r="BI121" s="255">
        <f>IF(O121="nulová",K121,0)</f>
        <v>0</v>
      </c>
      <c r="BJ121" s="23" t="s">
        <v>83</v>
      </c>
      <c r="BK121" s="255">
        <f>ROUND(P121*H121,2)</f>
        <v>0</v>
      </c>
      <c r="BL121" s="23" t="s">
        <v>160</v>
      </c>
      <c r="BM121" s="23" t="s">
        <v>290</v>
      </c>
    </row>
    <row r="122" spans="2:63" s="11" customFormat="1" ht="29.85" customHeight="1">
      <c r="B122" s="227"/>
      <c r="C122" s="228"/>
      <c r="D122" s="229" t="s">
        <v>74</v>
      </c>
      <c r="E122" s="242" t="s">
        <v>195</v>
      </c>
      <c r="F122" s="242" t="s">
        <v>196</v>
      </c>
      <c r="G122" s="228"/>
      <c r="H122" s="228"/>
      <c r="I122" s="231"/>
      <c r="J122" s="231"/>
      <c r="K122" s="243">
        <f>BK122</f>
        <v>0</v>
      </c>
      <c r="L122" s="228"/>
      <c r="M122" s="233"/>
      <c r="N122" s="234"/>
      <c r="O122" s="235"/>
      <c r="P122" s="235"/>
      <c r="Q122" s="236">
        <f>SUM(Q123:Q128)</f>
        <v>0</v>
      </c>
      <c r="R122" s="236">
        <f>SUM(R123:R128)</f>
        <v>0</v>
      </c>
      <c r="S122" s="235"/>
      <c r="T122" s="237">
        <f>SUM(T123:T128)</f>
        <v>0</v>
      </c>
      <c r="U122" s="235"/>
      <c r="V122" s="237">
        <f>SUM(V123:V128)</f>
        <v>0</v>
      </c>
      <c r="W122" s="235"/>
      <c r="X122" s="238">
        <f>SUM(X123:X128)</f>
        <v>0</v>
      </c>
      <c r="AR122" s="239" t="s">
        <v>83</v>
      </c>
      <c r="AT122" s="240" t="s">
        <v>74</v>
      </c>
      <c r="AU122" s="240" t="s">
        <v>83</v>
      </c>
      <c r="AY122" s="239" t="s">
        <v>153</v>
      </c>
      <c r="BK122" s="241">
        <f>SUM(BK123:BK128)</f>
        <v>0</v>
      </c>
    </row>
    <row r="123" spans="2:65" s="1" customFormat="1" ht="25.5" customHeight="1">
      <c r="B123" s="45"/>
      <c r="C123" s="244" t="s">
        <v>291</v>
      </c>
      <c r="D123" s="244" t="s">
        <v>155</v>
      </c>
      <c r="E123" s="245" t="s">
        <v>292</v>
      </c>
      <c r="F123" s="246" t="s">
        <v>293</v>
      </c>
      <c r="G123" s="247" t="s">
        <v>294</v>
      </c>
      <c r="H123" s="248">
        <v>553.12</v>
      </c>
      <c r="I123" s="249"/>
      <c r="J123" s="249"/>
      <c r="K123" s="250">
        <f>ROUND(P123*H123,2)</f>
        <v>0</v>
      </c>
      <c r="L123" s="246" t="s">
        <v>22</v>
      </c>
      <c r="M123" s="71"/>
      <c r="N123" s="251" t="s">
        <v>22</v>
      </c>
      <c r="O123" s="252" t="s">
        <v>44</v>
      </c>
      <c r="P123" s="174">
        <f>I123+J123</f>
        <v>0</v>
      </c>
      <c r="Q123" s="174">
        <f>ROUND(I123*H123,2)</f>
        <v>0</v>
      </c>
      <c r="R123" s="174">
        <f>ROUND(J123*H123,2)</f>
        <v>0</v>
      </c>
      <c r="S123" s="46"/>
      <c r="T123" s="253">
        <f>S123*H123</f>
        <v>0</v>
      </c>
      <c r="U123" s="253">
        <v>0</v>
      </c>
      <c r="V123" s="253">
        <f>U123*H123</f>
        <v>0</v>
      </c>
      <c r="W123" s="253">
        <v>0</v>
      </c>
      <c r="X123" s="254">
        <f>W123*H123</f>
        <v>0</v>
      </c>
      <c r="AR123" s="23" t="s">
        <v>160</v>
      </c>
      <c r="AT123" s="23" t="s">
        <v>155</v>
      </c>
      <c r="AU123" s="23" t="s">
        <v>85</v>
      </c>
      <c r="AY123" s="23" t="s">
        <v>153</v>
      </c>
      <c r="BE123" s="255">
        <f>IF(O123="základní",K123,0)</f>
        <v>0</v>
      </c>
      <c r="BF123" s="255">
        <f>IF(O123="snížená",K123,0)</f>
        <v>0</v>
      </c>
      <c r="BG123" s="255">
        <f>IF(O123="zákl. přenesená",K123,0)</f>
        <v>0</v>
      </c>
      <c r="BH123" s="255">
        <f>IF(O123="sníž. přenesená",K123,0)</f>
        <v>0</v>
      </c>
      <c r="BI123" s="255">
        <f>IF(O123="nulová",K123,0)</f>
        <v>0</v>
      </c>
      <c r="BJ123" s="23" t="s">
        <v>83</v>
      </c>
      <c r="BK123" s="255">
        <f>ROUND(P123*H123,2)</f>
        <v>0</v>
      </c>
      <c r="BL123" s="23" t="s">
        <v>160</v>
      </c>
      <c r="BM123" s="23" t="s">
        <v>295</v>
      </c>
    </row>
    <row r="124" spans="2:65" s="1" customFormat="1" ht="16.5" customHeight="1">
      <c r="B124" s="45"/>
      <c r="C124" s="270" t="s">
        <v>296</v>
      </c>
      <c r="D124" s="270" t="s">
        <v>184</v>
      </c>
      <c r="E124" s="271" t="s">
        <v>297</v>
      </c>
      <c r="F124" s="272" t="s">
        <v>298</v>
      </c>
      <c r="G124" s="273" t="s">
        <v>294</v>
      </c>
      <c r="H124" s="274">
        <v>580.776</v>
      </c>
      <c r="I124" s="275"/>
      <c r="J124" s="276"/>
      <c r="K124" s="277">
        <f>ROUND(P124*H124,2)</f>
        <v>0</v>
      </c>
      <c r="L124" s="272" t="s">
        <v>22</v>
      </c>
      <c r="M124" s="278"/>
      <c r="N124" s="279" t="s">
        <v>22</v>
      </c>
      <c r="O124" s="252" t="s">
        <v>44</v>
      </c>
      <c r="P124" s="174">
        <f>I124+J124</f>
        <v>0</v>
      </c>
      <c r="Q124" s="174">
        <f>ROUND(I124*H124,2)</f>
        <v>0</v>
      </c>
      <c r="R124" s="174">
        <f>ROUND(J124*H124,2)</f>
        <v>0</v>
      </c>
      <c r="S124" s="46"/>
      <c r="T124" s="253">
        <f>S124*H124</f>
        <v>0</v>
      </c>
      <c r="U124" s="253">
        <v>0</v>
      </c>
      <c r="V124" s="253">
        <f>U124*H124</f>
        <v>0</v>
      </c>
      <c r="W124" s="253">
        <v>0</v>
      </c>
      <c r="X124" s="254">
        <f>W124*H124</f>
        <v>0</v>
      </c>
      <c r="AR124" s="23" t="s">
        <v>188</v>
      </c>
      <c r="AT124" s="23" t="s">
        <v>184</v>
      </c>
      <c r="AU124" s="23" t="s">
        <v>85</v>
      </c>
      <c r="AY124" s="23" t="s">
        <v>153</v>
      </c>
      <c r="BE124" s="255">
        <f>IF(O124="základní",K124,0)</f>
        <v>0</v>
      </c>
      <c r="BF124" s="255">
        <f>IF(O124="snížená",K124,0)</f>
        <v>0</v>
      </c>
      <c r="BG124" s="255">
        <f>IF(O124="zákl. přenesená",K124,0)</f>
        <v>0</v>
      </c>
      <c r="BH124" s="255">
        <f>IF(O124="sníž. přenesená",K124,0)</f>
        <v>0</v>
      </c>
      <c r="BI124" s="255">
        <f>IF(O124="nulová",K124,0)</f>
        <v>0</v>
      </c>
      <c r="BJ124" s="23" t="s">
        <v>83</v>
      </c>
      <c r="BK124" s="255">
        <f>ROUND(P124*H124,2)</f>
        <v>0</v>
      </c>
      <c r="BL124" s="23" t="s">
        <v>160</v>
      </c>
      <c r="BM124" s="23" t="s">
        <v>299</v>
      </c>
    </row>
    <row r="125" spans="2:51" s="12" customFormat="1" ht="13.5">
      <c r="B125" s="259"/>
      <c r="C125" s="260"/>
      <c r="D125" s="256" t="s">
        <v>168</v>
      </c>
      <c r="E125" s="260"/>
      <c r="F125" s="262" t="s">
        <v>300</v>
      </c>
      <c r="G125" s="260"/>
      <c r="H125" s="263">
        <v>580.776</v>
      </c>
      <c r="I125" s="264"/>
      <c r="J125" s="264"/>
      <c r="K125" s="260"/>
      <c r="L125" s="260"/>
      <c r="M125" s="265"/>
      <c r="N125" s="266"/>
      <c r="O125" s="267"/>
      <c r="P125" s="267"/>
      <c r="Q125" s="267"/>
      <c r="R125" s="267"/>
      <c r="S125" s="267"/>
      <c r="T125" s="267"/>
      <c r="U125" s="267"/>
      <c r="V125" s="267"/>
      <c r="W125" s="267"/>
      <c r="X125" s="268"/>
      <c r="AT125" s="269" t="s">
        <v>168</v>
      </c>
      <c r="AU125" s="269" t="s">
        <v>85</v>
      </c>
      <c r="AV125" s="12" t="s">
        <v>85</v>
      </c>
      <c r="AW125" s="12" t="s">
        <v>6</v>
      </c>
      <c r="AX125" s="12" t="s">
        <v>83</v>
      </c>
      <c r="AY125" s="269" t="s">
        <v>153</v>
      </c>
    </row>
    <row r="126" spans="2:65" s="1" customFormat="1" ht="25.5" customHeight="1">
      <c r="B126" s="45"/>
      <c r="C126" s="270" t="s">
        <v>301</v>
      </c>
      <c r="D126" s="270" t="s">
        <v>184</v>
      </c>
      <c r="E126" s="271" t="s">
        <v>302</v>
      </c>
      <c r="F126" s="272" t="s">
        <v>303</v>
      </c>
      <c r="G126" s="273" t="s">
        <v>294</v>
      </c>
      <c r="H126" s="274">
        <v>483.98</v>
      </c>
      <c r="I126" s="275"/>
      <c r="J126" s="276"/>
      <c r="K126" s="277">
        <f>ROUND(P126*H126,2)</f>
        <v>0</v>
      </c>
      <c r="L126" s="272" t="s">
        <v>22</v>
      </c>
      <c r="M126" s="278"/>
      <c r="N126" s="279" t="s">
        <v>22</v>
      </c>
      <c r="O126" s="252" t="s">
        <v>44</v>
      </c>
      <c r="P126" s="174">
        <f>I126+J126</f>
        <v>0</v>
      </c>
      <c r="Q126" s="174">
        <f>ROUND(I126*H126,2)</f>
        <v>0</v>
      </c>
      <c r="R126" s="174">
        <f>ROUND(J126*H126,2)</f>
        <v>0</v>
      </c>
      <c r="S126" s="46"/>
      <c r="T126" s="253">
        <f>S126*H126</f>
        <v>0</v>
      </c>
      <c r="U126" s="253">
        <v>0</v>
      </c>
      <c r="V126" s="253">
        <f>U126*H126</f>
        <v>0</v>
      </c>
      <c r="W126" s="253">
        <v>0</v>
      </c>
      <c r="X126" s="254">
        <f>W126*H126</f>
        <v>0</v>
      </c>
      <c r="AR126" s="23" t="s">
        <v>188</v>
      </c>
      <c r="AT126" s="23" t="s">
        <v>184</v>
      </c>
      <c r="AU126" s="23" t="s">
        <v>85</v>
      </c>
      <c r="AY126" s="23" t="s">
        <v>153</v>
      </c>
      <c r="BE126" s="255">
        <f>IF(O126="základní",K126,0)</f>
        <v>0</v>
      </c>
      <c r="BF126" s="255">
        <f>IF(O126="snížená",K126,0)</f>
        <v>0</v>
      </c>
      <c r="BG126" s="255">
        <f>IF(O126="zákl. přenesená",K126,0)</f>
        <v>0</v>
      </c>
      <c r="BH126" s="255">
        <f>IF(O126="sníž. přenesená",K126,0)</f>
        <v>0</v>
      </c>
      <c r="BI126" s="255">
        <f>IF(O126="nulová",K126,0)</f>
        <v>0</v>
      </c>
      <c r="BJ126" s="23" t="s">
        <v>83</v>
      </c>
      <c r="BK126" s="255">
        <f>ROUND(P126*H126,2)</f>
        <v>0</v>
      </c>
      <c r="BL126" s="23" t="s">
        <v>160</v>
      </c>
      <c r="BM126" s="23" t="s">
        <v>304</v>
      </c>
    </row>
    <row r="127" spans="2:51" s="12" customFormat="1" ht="13.5">
      <c r="B127" s="259"/>
      <c r="C127" s="260"/>
      <c r="D127" s="256" t="s">
        <v>168</v>
      </c>
      <c r="E127" s="261" t="s">
        <v>22</v>
      </c>
      <c r="F127" s="262" t="s">
        <v>305</v>
      </c>
      <c r="G127" s="260"/>
      <c r="H127" s="263">
        <v>483.98</v>
      </c>
      <c r="I127" s="264"/>
      <c r="J127" s="264"/>
      <c r="K127" s="260"/>
      <c r="L127" s="260"/>
      <c r="M127" s="265"/>
      <c r="N127" s="266"/>
      <c r="O127" s="267"/>
      <c r="P127" s="267"/>
      <c r="Q127" s="267"/>
      <c r="R127" s="267"/>
      <c r="S127" s="267"/>
      <c r="T127" s="267"/>
      <c r="U127" s="267"/>
      <c r="V127" s="267"/>
      <c r="W127" s="267"/>
      <c r="X127" s="268"/>
      <c r="AT127" s="269" t="s">
        <v>168</v>
      </c>
      <c r="AU127" s="269" t="s">
        <v>85</v>
      </c>
      <c r="AV127" s="12" t="s">
        <v>85</v>
      </c>
      <c r="AW127" s="12" t="s">
        <v>7</v>
      </c>
      <c r="AX127" s="12" t="s">
        <v>83</v>
      </c>
      <c r="AY127" s="269" t="s">
        <v>153</v>
      </c>
    </row>
    <row r="128" spans="2:65" s="1" customFormat="1" ht="16.5" customHeight="1">
      <c r="B128" s="45"/>
      <c r="C128" s="244" t="s">
        <v>306</v>
      </c>
      <c r="D128" s="244" t="s">
        <v>155</v>
      </c>
      <c r="E128" s="245" t="s">
        <v>307</v>
      </c>
      <c r="F128" s="246" t="s">
        <v>308</v>
      </c>
      <c r="G128" s="247" t="s">
        <v>199</v>
      </c>
      <c r="H128" s="248">
        <v>691</v>
      </c>
      <c r="I128" s="249"/>
      <c r="J128" s="249"/>
      <c r="K128" s="250">
        <f>ROUND(P128*H128,2)</f>
        <v>0</v>
      </c>
      <c r="L128" s="246" t="s">
        <v>22</v>
      </c>
      <c r="M128" s="71"/>
      <c r="N128" s="251" t="s">
        <v>22</v>
      </c>
      <c r="O128" s="252" t="s">
        <v>44</v>
      </c>
      <c r="P128" s="174">
        <f>I128+J128</f>
        <v>0</v>
      </c>
      <c r="Q128" s="174">
        <f>ROUND(I128*H128,2)</f>
        <v>0</v>
      </c>
      <c r="R128" s="174">
        <f>ROUND(J128*H128,2)</f>
        <v>0</v>
      </c>
      <c r="S128" s="46"/>
      <c r="T128" s="253">
        <f>S128*H128</f>
        <v>0</v>
      </c>
      <c r="U128" s="253">
        <v>0</v>
      </c>
      <c r="V128" s="253">
        <f>U128*H128</f>
        <v>0</v>
      </c>
      <c r="W128" s="253">
        <v>0</v>
      </c>
      <c r="X128" s="254">
        <f>W128*H128</f>
        <v>0</v>
      </c>
      <c r="AR128" s="23" t="s">
        <v>160</v>
      </c>
      <c r="AT128" s="23" t="s">
        <v>155</v>
      </c>
      <c r="AU128" s="23" t="s">
        <v>85</v>
      </c>
      <c r="AY128" s="23" t="s">
        <v>153</v>
      </c>
      <c r="BE128" s="255">
        <f>IF(O128="základní",K128,0)</f>
        <v>0</v>
      </c>
      <c r="BF128" s="255">
        <f>IF(O128="snížená",K128,0)</f>
        <v>0</v>
      </c>
      <c r="BG128" s="255">
        <f>IF(O128="zákl. přenesená",K128,0)</f>
        <v>0</v>
      </c>
      <c r="BH128" s="255">
        <f>IF(O128="sníž. přenesená",K128,0)</f>
        <v>0</v>
      </c>
      <c r="BI128" s="255">
        <f>IF(O128="nulová",K128,0)</f>
        <v>0</v>
      </c>
      <c r="BJ128" s="23" t="s">
        <v>83</v>
      </c>
      <c r="BK128" s="255">
        <f>ROUND(P128*H128,2)</f>
        <v>0</v>
      </c>
      <c r="BL128" s="23" t="s">
        <v>160</v>
      </c>
      <c r="BM128" s="23" t="s">
        <v>309</v>
      </c>
    </row>
    <row r="129" spans="2:63" s="11" customFormat="1" ht="29.85" customHeight="1">
      <c r="B129" s="227"/>
      <c r="C129" s="228"/>
      <c r="D129" s="229" t="s">
        <v>74</v>
      </c>
      <c r="E129" s="242" t="s">
        <v>205</v>
      </c>
      <c r="F129" s="242" t="s">
        <v>206</v>
      </c>
      <c r="G129" s="228"/>
      <c r="H129" s="228"/>
      <c r="I129" s="231"/>
      <c r="J129" s="231"/>
      <c r="K129" s="243">
        <f>BK129</f>
        <v>0</v>
      </c>
      <c r="L129" s="228"/>
      <c r="M129" s="233"/>
      <c r="N129" s="234"/>
      <c r="O129" s="235"/>
      <c r="P129" s="235"/>
      <c r="Q129" s="236">
        <v>0</v>
      </c>
      <c r="R129" s="236">
        <v>0</v>
      </c>
      <c r="S129" s="235"/>
      <c r="T129" s="237">
        <v>0</v>
      </c>
      <c r="U129" s="235"/>
      <c r="V129" s="237">
        <v>0</v>
      </c>
      <c r="W129" s="235"/>
      <c r="X129" s="238">
        <v>0</v>
      </c>
      <c r="AR129" s="239" t="s">
        <v>83</v>
      </c>
      <c r="AT129" s="240" t="s">
        <v>74</v>
      </c>
      <c r="AU129" s="240" t="s">
        <v>83</v>
      </c>
      <c r="AY129" s="239" t="s">
        <v>153</v>
      </c>
      <c r="BK129" s="241">
        <v>0</v>
      </c>
    </row>
    <row r="130" spans="2:63" s="11" customFormat="1" ht="19.9" customHeight="1">
      <c r="B130" s="227"/>
      <c r="C130" s="228"/>
      <c r="D130" s="229" t="s">
        <v>74</v>
      </c>
      <c r="E130" s="242" t="s">
        <v>310</v>
      </c>
      <c r="F130" s="242" t="s">
        <v>311</v>
      </c>
      <c r="G130" s="228"/>
      <c r="H130" s="228"/>
      <c r="I130" s="231"/>
      <c r="J130" s="231"/>
      <c r="K130" s="243">
        <f>BK130</f>
        <v>0</v>
      </c>
      <c r="L130" s="228"/>
      <c r="M130" s="233"/>
      <c r="N130" s="234"/>
      <c r="O130" s="235"/>
      <c r="P130" s="235"/>
      <c r="Q130" s="236">
        <f>SUM(Q131:Q132)</f>
        <v>0</v>
      </c>
      <c r="R130" s="236">
        <f>SUM(R131:R132)</f>
        <v>0</v>
      </c>
      <c r="S130" s="235"/>
      <c r="T130" s="237">
        <f>SUM(T131:T132)</f>
        <v>0</v>
      </c>
      <c r="U130" s="235"/>
      <c r="V130" s="237">
        <f>SUM(V131:V132)</f>
        <v>0</v>
      </c>
      <c r="W130" s="235"/>
      <c r="X130" s="238">
        <f>SUM(X131:X132)</f>
        <v>0</v>
      </c>
      <c r="AR130" s="239" t="s">
        <v>83</v>
      </c>
      <c r="AT130" s="240" t="s">
        <v>74</v>
      </c>
      <c r="AU130" s="240" t="s">
        <v>83</v>
      </c>
      <c r="AY130" s="239" t="s">
        <v>153</v>
      </c>
      <c r="BK130" s="241">
        <f>SUM(BK131:BK132)</f>
        <v>0</v>
      </c>
    </row>
    <row r="131" spans="2:65" s="1" customFormat="1" ht="25.5" customHeight="1">
      <c r="B131" s="45"/>
      <c r="C131" s="244" t="s">
        <v>312</v>
      </c>
      <c r="D131" s="244" t="s">
        <v>155</v>
      </c>
      <c r="E131" s="245" t="s">
        <v>313</v>
      </c>
      <c r="F131" s="246" t="s">
        <v>314</v>
      </c>
      <c r="G131" s="247" t="s">
        <v>187</v>
      </c>
      <c r="H131" s="248">
        <v>927.478</v>
      </c>
      <c r="I131" s="249"/>
      <c r="J131" s="249"/>
      <c r="K131" s="250">
        <f>ROUND(P131*H131,2)</f>
        <v>0</v>
      </c>
      <c r="L131" s="246" t="s">
        <v>159</v>
      </c>
      <c r="M131" s="71"/>
      <c r="N131" s="251" t="s">
        <v>22</v>
      </c>
      <c r="O131" s="252" t="s">
        <v>44</v>
      </c>
      <c r="P131" s="174">
        <f>I131+J131</f>
        <v>0</v>
      </c>
      <c r="Q131" s="174">
        <f>ROUND(I131*H131,2)</f>
        <v>0</v>
      </c>
      <c r="R131" s="174">
        <f>ROUND(J131*H131,2)</f>
        <v>0</v>
      </c>
      <c r="S131" s="46"/>
      <c r="T131" s="253">
        <f>S131*H131</f>
        <v>0</v>
      </c>
      <c r="U131" s="253">
        <v>0</v>
      </c>
      <c r="V131" s="253">
        <f>U131*H131</f>
        <v>0</v>
      </c>
      <c r="W131" s="253">
        <v>0</v>
      </c>
      <c r="X131" s="254">
        <f>W131*H131</f>
        <v>0</v>
      </c>
      <c r="AR131" s="23" t="s">
        <v>160</v>
      </c>
      <c r="AT131" s="23" t="s">
        <v>155</v>
      </c>
      <c r="AU131" s="23" t="s">
        <v>85</v>
      </c>
      <c r="AY131" s="23" t="s">
        <v>153</v>
      </c>
      <c r="BE131" s="255">
        <f>IF(O131="základní",K131,0)</f>
        <v>0</v>
      </c>
      <c r="BF131" s="255">
        <f>IF(O131="snížená",K131,0)</f>
        <v>0</v>
      </c>
      <c r="BG131" s="255">
        <f>IF(O131="zákl. přenesená",K131,0)</f>
        <v>0</v>
      </c>
      <c r="BH131" s="255">
        <f>IF(O131="sníž. přenesená",K131,0)</f>
        <v>0</v>
      </c>
      <c r="BI131" s="255">
        <f>IF(O131="nulová",K131,0)</f>
        <v>0</v>
      </c>
      <c r="BJ131" s="23" t="s">
        <v>83</v>
      </c>
      <c r="BK131" s="255">
        <f>ROUND(P131*H131,2)</f>
        <v>0</v>
      </c>
      <c r="BL131" s="23" t="s">
        <v>160</v>
      </c>
      <c r="BM131" s="23" t="s">
        <v>315</v>
      </c>
    </row>
    <row r="132" spans="2:65" s="1" customFormat="1" ht="38.25" customHeight="1">
      <c r="B132" s="45"/>
      <c r="C132" s="244" t="s">
        <v>10</v>
      </c>
      <c r="D132" s="244" t="s">
        <v>155</v>
      </c>
      <c r="E132" s="245" t="s">
        <v>316</v>
      </c>
      <c r="F132" s="246" t="s">
        <v>317</v>
      </c>
      <c r="G132" s="247" t="s">
        <v>187</v>
      </c>
      <c r="H132" s="248">
        <v>927.478</v>
      </c>
      <c r="I132" s="249"/>
      <c r="J132" s="249"/>
      <c r="K132" s="250">
        <f>ROUND(P132*H132,2)</f>
        <v>0</v>
      </c>
      <c r="L132" s="246" t="s">
        <v>159</v>
      </c>
      <c r="M132" s="71"/>
      <c r="N132" s="251" t="s">
        <v>22</v>
      </c>
      <c r="O132" s="294" t="s">
        <v>44</v>
      </c>
      <c r="P132" s="295">
        <f>I132+J132</f>
        <v>0</v>
      </c>
      <c r="Q132" s="295">
        <f>ROUND(I132*H132,2)</f>
        <v>0</v>
      </c>
      <c r="R132" s="295">
        <f>ROUND(J132*H132,2)</f>
        <v>0</v>
      </c>
      <c r="S132" s="296"/>
      <c r="T132" s="297">
        <f>S132*H132</f>
        <v>0</v>
      </c>
      <c r="U132" s="297">
        <v>0</v>
      </c>
      <c r="V132" s="297">
        <f>U132*H132</f>
        <v>0</v>
      </c>
      <c r="W132" s="297">
        <v>0</v>
      </c>
      <c r="X132" s="298">
        <f>W132*H132</f>
        <v>0</v>
      </c>
      <c r="AR132" s="23" t="s">
        <v>160</v>
      </c>
      <c r="AT132" s="23" t="s">
        <v>155</v>
      </c>
      <c r="AU132" s="23" t="s">
        <v>85</v>
      </c>
      <c r="AY132" s="23" t="s">
        <v>153</v>
      </c>
      <c r="BE132" s="255">
        <f>IF(O132="základní",K132,0)</f>
        <v>0</v>
      </c>
      <c r="BF132" s="255">
        <f>IF(O132="snížená",K132,0)</f>
        <v>0</v>
      </c>
      <c r="BG132" s="255">
        <f>IF(O132="zákl. přenesená",K132,0)</f>
        <v>0</v>
      </c>
      <c r="BH132" s="255">
        <f>IF(O132="sníž. přenesená",K132,0)</f>
        <v>0</v>
      </c>
      <c r="BI132" s="255">
        <f>IF(O132="nulová",K132,0)</f>
        <v>0</v>
      </c>
      <c r="BJ132" s="23" t="s">
        <v>83</v>
      </c>
      <c r="BK132" s="255">
        <f>ROUND(P132*H132,2)</f>
        <v>0</v>
      </c>
      <c r="BL132" s="23" t="s">
        <v>160</v>
      </c>
      <c r="BM132" s="23" t="s">
        <v>318</v>
      </c>
    </row>
    <row r="133" spans="2:13" s="1" customFormat="1" ht="6.95" customHeight="1">
      <c r="B133" s="66"/>
      <c r="C133" s="67"/>
      <c r="D133" s="67"/>
      <c r="E133" s="67"/>
      <c r="F133" s="67"/>
      <c r="G133" s="67"/>
      <c r="H133" s="67"/>
      <c r="I133" s="183"/>
      <c r="J133" s="183"/>
      <c r="K133" s="67"/>
      <c r="L133" s="67"/>
      <c r="M133" s="71"/>
    </row>
  </sheetData>
  <sheetProtection password="CC35" sheet="1" objects="1" scenarios="1" formatColumns="0" formatRows="0" autoFilter="0"/>
  <autoFilter ref="C84:L132"/>
  <mergeCells count="10">
    <mergeCell ref="E7:H7"/>
    <mergeCell ref="E9:H9"/>
    <mergeCell ref="E24:H24"/>
    <mergeCell ref="E47:H47"/>
    <mergeCell ref="E49:H49"/>
    <mergeCell ref="J53:J54"/>
    <mergeCell ref="E75:H75"/>
    <mergeCell ref="E77:H77"/>
    <mergeCell ref="G1:H1"/>
    <mergeCell ref="M2:Z2"/>
  </mergeCells>
  <hyperlinks>
    <hyperlink ref="F1:G1" location="C2" display="1) Krycí list soupisu"/>
    <hyperlink ref="G1:H1" location="C56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s="1" customFormat="1" ht="13.5">
      <c r="B8" s="45"/>
      <c r="C8" s="46"/>
      <c r="D8" s="39" t="s">
        <v>117</v>
      </c>
      <c r="E8" s="46"/>
      <c r="F8" s="46"/>
      <c r="G8" s="46"/>
      <c r="H8" s="46"/>
      <c r="I8" s="159"/>
      <c r="J8" s="159"/>
      <c r="K8" s="46"/>
      <c r="L8" s="50"/>
    </row>
    <row r="9" spans="2:12" s="1" customFormat="1" ht="36.95" customHeight="1">
      <c r="B9" s="45"/>
      <c r="C9" s="46"/>
      <c r="D9" s="46"/>
      <c r="E9" s="160" t="s">
        <v>319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46"/>
      <c r="E10" s="46"/>
      <c r="F10" s="46"/>
      <c r="G10" s="46"/>
      <c r="H10" s="46"/>
      <c r="I10" s="159"/>
      <c r="J10" s="159"/>
      <c r="K10" s="46"/>
      <c r="L10" s="50"/>
    </row>
    <row r="11" spans="2:12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61" t="s">
        <v>23</v>
      </c>
      <c r="J11" s="162" t="s">
        <v>22</v>
      </c>
      <c r="K11" s="46"/>
      <c r="L11" s="50"/>
    </row>
    <row r="12" spans="2: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61" t="s">
        <v>26</v>
      </c>
      <c r="J12" s="163" t="str">
        <f>'Rekapitulace stavby'!AN8</f>
        <v>9. 8. 2018</v>
      </c>
      <c r="K12" s="46"/>
      <c r="L12" s="50"/>
    </row>
    <row r="13" spans="2:12" s="1" customFormat="1" ht="10.8" customHeight="1">
      <c r="B13" s="45"/>
      <c r="C13" s="46"/>
      <c r="D13" s="46"/>
      <c r="E13" s="46"/>
      <c r="F13" s="46"/>
      <c r="G13" s="46"/>
      <c r="H13" s="46"/>
      <c r="I13" s="159"/>
      <c r="J13" s="159"/>
      <c r="K13" s="46"/>
      <c r="L13" s="50"/>
    </row>
    <row r="14" spans="2:12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61" t="s">
        <v>29</v>
      </c>
      <c r="J14" s="162" t="s">
        <v>30</v>
      </c>
      <c r="K14" s="46"/>
      <c r="L14" s="50"/>
    </row>
    <row r="15" spans="2:12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61" t="s">
        <v>32</v>
      </c>
      <c r="J15" s="162" t="s">
        <v>22</v>
      </c>
      <c r="K15" s="46"/>
      <c r="L15" s="50"/>
    </row>
    <row r="16" spans="2:12" s="1" customFormat="1" ht="6.95" customHeight="1">
      <c r="B16" s="45"/>
      <c r="C16" s="46"/>
      <c r="D16" s="46"/>
      <c r="E16" s="46"/>
      <c r="F16" s="46"/>
      <c r="G16" s="46"/>
      <c r="H16" s="46"/>
      <c r="I16" s="159"/>
      <c r="J16" s="159"/>
      <c r="K16" s="46"/>
      <c r="L16" s="50"/>
    </row>
    <row r="17" spans="2:12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61" t="s">
        <v>29</v>
      </c>
      <c r="J17" s="162" t="str">
        <f>IF('Rekapitulace stavby'!AN13="Vyplň údaj","",IF('Rekapitulace stavby'!AN13="","",'Rekapitulace stavby'!AN13))</f>
        <v/>
      </c>
      <c r="K17" s="46"/>
      <c r="L17" s="50"/>
    </row>
    <row r="18" spans="2:12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61" t="s">
        <v>32</v>
      </c>
      <c r="J18" s="162" t="str">
        <f>IF('Rekapitulace stavby'!AN14="Vyplň údaj","",IF('Rekapitulace stavby'!AN14="","",'Rekapitulace stavby'!AN14))</f>
        <v/>
      </c>
      <c r="K18" s="46"/>
      <c r="L18" s="50"/>
    </row>
    <row r="19" spans="2:12" s="1" customFormat="1" ht="6.95" customHeight="1">
      <c r="B19" s="45"/>
      <c r="C19" s="46"/>
      <c r="D19" s="46"/>
      <c r="E19" s="46"/>
      <c r="F19" s="46"/>
      <c r="G19" s="46"/>
      <c r="H19" s="46"/>
      <c r="I19" s="159"/>
      <c r="J19" s="159"/>
      <c r="K19" s="46"/>
      <c r="L19" s="50"/>
    </row>
    <row r="20" spans="2:12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61" t="s">
        <v>29</v>
      </c>
      <c r="J20" s="162" t="s">
        <v>36</v>
      </c>
      <c r="K20" s="46"/>
      <c r="L20" s="50"/>
    </row>
    <row r="21" spans="2:12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61" t="s">
        <v>32</v>
      </c>
      <c r="J21" s="162" t="s">
        <v>22</v>
      </c>
      <c r="K21" s="46"/>
      <c r="L21" s="50"/>
    </row>
    <row r="22" spans="2:12" s="1" customFormat="1" ht="6.95" customHeight="1">
      <c r="B22" s="45"/>
      <c r="C22" s="46"/>
      <c r="D22" s="46"/>
      <c r="E22" s="46"/>
      <c r="F22" s="46"/>
      <c r="G22" s="46"/>
      <c r="H22" s="46"/>
      <c r="I22" s="159"/>
      <c r="J22" s="159"/>
      <c r="K22" s="46"/>
      <c r="L22" s="50"/>
    </row>
    <row r="23" spans="2:12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59"/>
      <c r="J23" s="159"/>
      <c r="K23" s="46"/>
      <c r="L23" s="50"/>
    </row>
    <row r="24" spans="2:12" s="7" customFormat="1" ht="16.5" customHeight="1">
      <c r="B24" s="164"/>
      <c r="C24" s="165"/>
      <c r="D24" s="165"/>
      <c r="E24" s="43" t="s">
        <v>22</v>
      </c>
      <c r="F24" s="43"/>
      <c r="G24" s="43"/>
      <c r="H24" s="43"/>
      <c r="I24" s="166"/>
      <c r="J24" s="166"/>
      <c r="K24" s="165"/>
      <c r="L24" s="167"/>
    </row>
    <row r="25" spans="2:12" s="1" customFormat="1" ht="6.95" customHeight="1">
      <c r="B25" s="45"/>
      <c r="C25" s="46"/>
      <c r="D25" s="46"/>
      <c r="E25" s="46"/>
      <c r="F25" s="46"/>
      <c r="G25" s="46"/>
      <c r="H25" s="46"/>
      <c r="I25" s="159"/>
      <c r="J25" s="159"/>
      <c r="K25" s="46"/>
      <c r="L25" s="50"/>
    </row>
    <row r="26" spans="2:12" s="1" customFormat="1" ht="6.95" customHeight="1">
      <c r="B26" s="45"/>
      <c r="C26" s="46"/>
      <c r="D26" s="105"/>
      <c r="E26" s="105"/>
      <c r="F26" s="105"/>
      <c r="G26" s="105"/>
      <c r="H26" s="105"/>
      <c r="I26" s="168"/>
      <c r="J26" s="168"/>
      <c r="K26" s="105"/>
      <c r="L26" s="169"/>
    </row>
    <row r="27" spans="2:12" s="1" customFormat="1" ht="13.5">
      <c r="B27" s="45"/>
      <c r="C27" s="46"/>
      <c r="D27" s="46"/>
      <c r="E27" s="39" t="s">
        <v>119</v>
      </c>
      <c r="F27" s="46"/>
      <c r="G27" s="46"/>
      <c r="H27" s="46"/>
      <c r="I27" s="159"/>
      <c r="J27" s="159"/>
      <c r="K27" s="170">
        <f>I58</f>
        <v>0</v>
      </c>
      <c r="L27" s="50"/>
    </row>
    <row r="28" spans="2:12" s="1" customFormat="1" ht="13.5">
      <c r="B28" s="45"/>
      <c r="C28" s="46"/>
      <c r="D28" s="46"/>
      <c r="E28" s="39" t="s">
        <v>120</v>
      </c>
      <c r="F28" s="46"/>
      <c r="G28" s="46"/>
      <c r="H28" s="46"/>
      <c r="I28" s="159"/>
      <c r="J28" s="159"/>
      <c r="K28" s="170">
        <f>J58</f>
        <v>0</v>
      </c>
      <c r="L28" s="50"/>
    </row>
    <row r="29" spans="2:12" s="1" customFormat="1" ht="25.4" customHeight="1">
      <c r="B29" s="45"/>
      <c r="C29" s="46"/>
      <c r="D29" s="171" t="s">
        <v>39</v>
      </c>
      <c r="E29" s="46"/>
      <c r="F29" s="46"/>
      <c r="G29" s="46"/>
      <c r="H29" s="46"/>
      <c r="I29" s="159"/>
      <c r="J29" s="159"/>
      <c r="K29" s="172">
        <f>ROUND(K85,2)</f>
        <v>0</v>
      </c>
      <c r="L29" s="50"/>
    </row>
    <row r="30" spans="2:12" s="1" customFormat="1" ht="6.95" customHeight="1">
      <c r="B30" s="45"/>
      <c r="C30" s="46"/>
      <c r="D30" s="105"/>
      <c r="E30" s="105"/>
      <c r="F30" s="105"/>
      <c r="G30" s="105"/>
      <c r="H30" s="105"/>
      <c r="I30" s="168"/>
      <c r="J30" s="168"/>
      <c r="K30" s="105"/>
      <c r="L30" s="169"/>
    </row>
    <row r="31" spans="2:12" s="1" customFormat="1" ht="14.4" customHeight="1">
      <c r="B31" s="45"/>
      <c r="C31" s="46"/>
      <c r="D31" s="46"/>
      <c r="E31" s="46"/>
      <c r="F31" s="51" t="s">
        <v>41</v>
      </c>
      <c r="G31" s="46"/>
      <c r="H31" s="46"/>
      <c r="I31" s="173" t="s">
        <v>40</v>
      </c>
      <c r="J31" s="159"/>
      <c r="K31" s="51" t="s">
        <v>42</v>
      </c>
      <c r="L31" s="50"/>
    </row>
    <row r="32" spans="2:12" s="1" customFormat="1" ht="14.4" customHeight="1">
      <c r="B32" s="45"/>
      <c r="C32" s="46"/>
      <c r="D32" s="54" t="s">
        <v>43</v>
      </c>
      <c r="E32" s="54" t="s">
        <v>44</v>
      </c>
      <c r="F32" s="174">
        <f>ROUND(SUM(BE85:BE139),2)</f>
        <v>0</v>
      </c>
      <c r="G32" s="46"/>
      <c r="H32" s="46"/>
      <c r="I32" s="175">
        <v>0.21</v>
      </c>
      <c r="J32" s="159"/>
      <c r="K32" s="174">
        <f>ROUND(ROUND((SUM(BE85:BE139)),2)*I32,2)</f>
        <v>0</v>
      </c>
      <c r="L32" s="50"/>
    </row>
    <row r="33" spans="2:12" s="1" customFormat="1" ht="14.4" customHeight="1">
      <c r="B33" s="45"/>
      <c r="C33" s="46"/>
      <c r="D33" s="46"/>
      <c r="E33" s="54" t="s">
        <v>45</v>
      </c>
      <c r="F33" s="174">
        <f>ROUND(SUM(BF85:BF139),2)</f>
        <v>0</v>
      </c>
      <c r="G33" s="46"/>
      <c r="H33" s="46"/>
      <c r="I33" s="175">
        <v>0.15</v>
      </c>
      <c r="J33" s="159"/>
      <c r="K33" s="174">
        <f>ROUND(ROUND((SUM(BF85:BF139)),2)*I33,2)</f>
        <v>0</v>
      </c>
      <c r="L33" s="50"/>
    </row>
    <row r="34" spans="2:12" s="1" customFormat="1" ht="14.4" customHeight="1" hidden="1">
      <c r="B34" s="45"/>
      <c r="C34" s="46"/>
      <c r="D34" s="46"/>
      <c r="E34" s="54" t="s">
        <v>46</v>
      </c>
      <c r="F34" s="174">
        <f>ROUND(SUM(BG85:BG139),2)</f>
        <v>0</v>
      </c>
      <c r="G34" s="46"/>
      <c r="H34" s="46"/>
      <c r="I34" s="175">
        <v>0.21</v>
      </c>
      <c r="J34" s="159"/>
      <c r="K34" s="174">
        <v>0</v>
      </c>
      <c r="L34" s="50"/>
    </row>
    <row r="35" spans="2:12" s="1" customFormat="1" ht="14.4" customHeight="1" hidden="1">
      <c r="B35" s="45"/>
      <c r="C35" s="46"/>
      <c r="D35" s="46"/>
      <c r="E35" s="54" t="s">
        <v>47</v>
      </c>
      <c r="F35" s="174">
        <f>ROUND(SUM(BH85:BH139),2)</f>
        <v>0</v>
      </c>
      <c r="G35" s="46"/>
      <c r="H35" s="46"/>
      <c r="I35" s="175">
        <v>0.15</v>
      </c>
      <c r="J35" s="159"/>
      <c r="K35" s="174">
        <v>0</v>
      </c>
      <c r="L35" s="50"/>
    </row>
    <row r="36" spans="2:12" s="1" customFormat="1" ht="14.4" customHeight="1" hidden="1">
      <c r="B36" s="45"/>
      <c r="C36" s="46"/>
      <c r="D36" s="46"/>
      <c r="E36" s="54" t="s">
        <v>48</v>
      </c>
      <c r="F36" s="174">
        <f>ROUND(SUM(BI85:BI139),2)</f>
        <v>0</v>
      </c>
      <c r="G36" s="46"/>
      <c r="H36" s="46"/>
      <c r="I36" s="175">
        <v>0</v>
      </c>
      <c r="J36" s="159"/>
      <c r="K36" s="174">
        <v>0</v>
      </c>
      <c r="L36" s="50"/>
    </row>
    <row r="37" spans="2:12" s="1" customFormat="1" ht="6.95" customHeight="1">
      <c r="B37" s="45"/>
      <c r="C37" s="46"/>
      <c r="D37" s="46"/>
      <c r="E37" s="46"/>
      <c r="F37" s="46"/>
      <c r="G37" s="46"/>
      <c r="H37" s="46"/>
      <c r="I37" s="159"/>
      <c r="J37" s="159"/>
      <c r="K37" s="46"/>
      <c r="L37" s="50"/>
    </row>
    <row r="38" spans="2:12" s="1" customFormat="1" ht="25.4" customHeight="1">
      <c r="B38" s="45"/>
      <c r="C38" s="176"/>
      <c r="D38" s="177" t="s">
        <v>49</v>
      </c>
      <c r="E38" s="97"/>
      <c r="F38" s="97"/>
      <c r="G38" s="178" t="s">
        <v>50</v>
      </c>
      <c r="H38" s="179" t="s">
        <v>51</v>
      </c>
      <c r="I38" s="180"/>
      <c r="J38" s="180"/>
      <c r="K38" s="181">
        <f>SUM(K29:K36)</f>
        <v>0</v>
      </c>
      <c r="L38" s="182"/>
    </row>
    <row r="39" spans="2:12" s="1" customFormat="1" ht="14.4" customHeight="1">
      <c r="B39" s="66"/>
      <c r="C39" s="67"/>
      <c r="D39" s="67"/>
      <c r="E39" s="67"/>
      <c r="F39" s="67"/>
      <c r="G39" s="67"/>
      <c r="H39" s="67"/>
      <c r="I39" s="183"/>
      <c r="J39" s="183"/>
      <c r="K39" s="67"/>
      <c r="L39" s="68"/>
    </row>
    <row r="43" spans="2:12" s="1" customFormat="1" ht="6.95" customHeight="1">
      <c r="B43" s="184"/>
      <c r="C43" s="185"/>
      <c r="D43" s="185"/>
      <c r="E43" s="185"/>
      <c r="F43" s="185"/>
      <c r="G43" s="185"/>
      <c r="H43" s="185"/>
      <c r="I43" s="186"/>
      <c r="J43" s="186"/>
      <c r="K43" s="185"/>
      <c r="L43" s="187"/>
    </row>
    <row r="44" spans="2:12" s="1" customFormat="1" ht="36.95" customHeight="1">
      <c r="B44" s="45"/>
      <c r="C44" s="29" t="s">
        <v>121</v>
      </c>
      <c r="D44" s="46"/>
      <c r="E44" s="46"/>
      <c r="F44" s="46"/>
      <c r="G44" s="46"/>
      <c r="H44" s="46"/>
      <c r="I44" s="159"/>
      <c r="J44" s="159"/>
      <c r="K44" s="46"/>
      <c r="L44" s="50"/>
    </row>
    <row r="45" spans="2:12" s="1" customFormat="1" ht="6.95" customHeight="1">
      <c r="B45" s="45"/>
      <c r="C45" s="46"/>
      <c r="D45" s="46"/>
      <c r="E45" s="46"/>
      <c r="F45" s="46"/>
      <c r="G45" s="46"/>
      <c r="H45" s="46"/>
      <c r="I45" s="159"/>
      <c r="J45" s="159"/>
      <c r="K45" s="46"/>
      <c r="L45" s="50"/>
    </row>
    <row r="46" spans="2:12" s="1" customFormat="1" ht="14.4" customHeight="1">
      <c r="B46" s="45"/>
      <c r="C46" s="39" t="s">
        <v>19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16.5" customHeight="1">
      <c r="B47" s="45"/>
      <c r="C47" s="46"/>
      <c r="D47" s="46"/>
      <c r="E47" s="158" t="str">
        <f>E7</f>
        <v>Řešení vnitřního prostoru sídliště Spláleniště</v>
      </c>
      <c r="F47" s="39"/>
      <c r="G47" s="39"/>
      <c r="H47" s="39"/>
      <c r="I47" s="159"/>
      <c r="J47" s="159"/>
      <c r="K47" s="46"/>
      <c r="L47" s="50"/>
    </row>
    <row r="48" spans="2:12" s="1" customFormat="1" ht="14.4" customHeight="1">
      <c r="B48" s="45"/>
      <c r="C48" s="39" t="s">
        <v>117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7.25" customHeight="1">
      <c r="B49" s="45"/>
      <c r="C49" s="46"/>
      <c r="D49" s="46"/>
      <c r="E49" s="160" t="str">
        <f>E9</f>
        <v>2018010-02 - SO 02 Kamenné posedové zídky, terénní úpravy</v>
      </c>
      <c r="F49" s="46"/>
      <c r="G49" s="46"/>
      <c r="H49" s="46"/>
      <c r="I49" s="159"/>
      <c r="J49" s="159"/>
      <c r="K49" s="46"/>
      <c r="L49" s="50"/>
    </row>
    <row r="50" spans="2:12" s="1" customFormat="1" ht="6.95" customHeight="1">
      <c r="B50" s="45"/>
      <c r="C50" s="46"/>
      <c r="D50" s="46"/>
      <c r="E50" s="46"/>
      <c r="F50" s="46"/>
      <c r="G50" s="46"/>
      <c r="H50" s="46"/>
      <c r="I50" s="159"/>
      <c r="J50" s="159"/>
      <c r="K50" s="46"/>
      <c r="L50" s="50"/>
    </row>
    <row r="51" spans="2:12" s="1" customFormat="1" ht="18" customHeight="1">
      <c r="B51" s="45"/>
      <c r="C51" s="39" t="s">
        <v>24</v>
      </c>
      <c r="D51" s="46"/>
      <c r="E51" s="46"/>
      <c r="F51" s="34" t="str">
        <f>F12</f>
        <v>Cheb</v>
      </c>
      <c r="G51" s="46"/>
      <c r="H51" s="46"/>
      <c r="I51" s="161" t="s">
        <v>26</v>
      </c>
      <c r="J51" s="163" t="str">
        <f>IF(J12="","",J12)</f>
        <v>9. 8. 2018</v>
      </c>
      <c r="K51" s="46"/>
      <c r="L51" s="50"/>
    </row>
    <row r="52" spans="2:12" s="1" customFormat="1" ht="6.95" customHeight="1">
      <c r="B52" s="45"/>
      <c r="C52" s="46"/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3.5">
      <c r="B53" s="45"/>
      <c r="C53" s="39" t="s">
        <v>28</v>
      </c>
      <c r="D53" s="46"/>
      <c r="E53" s="46"/>
      <c r="F53" s="34" t="str">
        <f>E15</f>
        <v>Město Cheb</v>
      </c>
      <c r="G53" s="46"/>
      <c r="H53" s="46"/>
      <c r="I53" s="161" t="s">
        <v>35</v>
      </c>
      <c r="J53" s="188" t="str">
        <f>E21</f>
        <v>Ing. Tomáš Prinz</v>
      </c>
      <c r="K53" s="46"/>
      <c r="L53" s="50"/>
    </row>
    <row r="54" spans="2:12" s="1" customFormat="1" ht="14.4" customHeight="1">
      <c r="B54" s="45"/>
      <c r="C54" s="39" t="s">
        <v>33</v>
      </c>
      <c r="D54" s="46"/>
      <c r="E54" s="46"/>
      <c r="F54" s="34" t="str">
        <f>IF(E18="","",E18)</f>
        <v/>
      </c>
      <c r="G54" s="46"/>
      <c r="H54" s="46"/>
      <c r="I54" s="159"/>
      <c r="J54" s="189"/>
      <c r="K54" s="46"/>
      <c r="L54" s="50"/>
    </row>
    <row r="55" spans="2:12" s="1" customFormat="1" ht="10.3" customHeight="1">
      <c r="B55" s="45"/>
      <c r="C55" s="46"/>
      <c r="D55" s="46"/>
      <c r="E55" s="46"/>
      <c r="F55" s="46"/>
      <c r="G55" s="46"/>
      <c r="H55" s="46"/>
      <c r="I55" s="159"/>
      <c r="J55" s="159"/>
      <c r="K55" s="46"/>
      <c r="L55" s="50"/>
    </row>
    <row r="56" spans="2:12" s="1" customFormat="1" ht="29.25" customHeight="1">
      <c r="B56" s="45"/>
      <c r="C56" s="190" t="s">
        <v>122</v>
      </c>
      <c r="D56" s="176"/>
      <c r="E56" s="176"/>
      <c r="F56" s="176"/>
      <c r="G56" s="176"/>
      <c r="H56" s="176"/>
      <c r="I56" s="191" t="s">
        <v>123</v>
      </c>
      <c r="J56" s="191" t="s">
        <v>124</v>
      </c>
      <c r="K56" s="192" t="s">
        <v>125</v>
      </c>
      <c r="L56" s="193"/>
    </row>
    <row r="57" spans="2:12" s="1" customFormat="1" ht="10.3" customHeight="1">
      <c r="B57" s="45"/>
      <c r="C57" s="46"/>
      <c r="D57" s="46"/>
      <c r="E57" s="46"/>
      <c r="F57" s="46"/>
      <c r="G57" s="46"/>
      <c r="H57" s="46"/>
      <c r="I57" s="159"/>
      <c r="J57" s="159"/>
      <c r="K57" s="46"/>
      <c r="L57" s="50"/>
    </row>
    <row r="58" spans="2:47" s="1" customFormat="1" ht="29.25" customHeight="1">
      <c r="B58" s="45"/>
      <c r="C58" s="194" t="s">
        <v>126</v>
      </c>
      <c r="D58" s="46"/>
      <c r="E58" s="46"/>
      <c r="F58" s="46"/>
      <c r="G58" s="46"/>
      <c r="H58" s="46"/>
      <c r="I58" s="195">
        <f>Q85</f>
        <v>0</v>
      </c>
      <c r="J58" s="195">
        <f>R85</f>
        <v>0</v>
      </c>
      <c r="K58" s="172">
        <f>K85</f>
        <v>0</v>
      </c>
      <c r="L58" s="50"/>
      <c r="AU58" s="23" t="s">
        <v>127</v>
      </c>
    </row>
    <row r="59" spans="2:12" s="8" customFormat="1" ht="24.95" customHeight="1">
      <c r="B59" s="196"/>
      <c r="C59" s="197"/>
      <c r="D59" s="198" t="s">
        <v>128</v>
      </c>
      <c r="E59" s="199"/>
      <c r="F59" s="199"/>
      <c r="G59" s="199"/>
      <c r="H59" s="199"/>
      <c r="I59" s="200">
        <f>Q86</f>
        <v>0</v>
      </c>
      <c r="J59" s="200">
        <f>R86</f>
        <v>0</v>
      </c>
      <c r="K59" s="201">
        <f>K86</f>
        <v>0</v>
      </c>
      <c r="L59" s="202"/>
    </row>
    <row r="60" spans="2:12" s="9" customFormat="1" ht="19.9" customHeight="1">
      <c r="B60" s="203"/>
      <c r="C60" s="204"/>
      <c r="D60" s="205" t="s">
        <v>129</v>
      </c>
      <c r="E60" s="206"/>
      <c r="F60" s="206"/>
      <c r="G60" s="206"/>
      <c r="H60" s="206"/>
      <c r="I60" s="207">
        <f>Q87</f>
        <v>0</v>
      </c>
      <c r="J60" s="207">
        <f>R87</f>
        <v>0</v>
      </c>
      <c r="K60" s="208">
        <f>K87</f>
        <v>0</v>
      </c>
      <c r="L60" s="209"/>
    </row>
    <row r="61" spans="2:12" s="9" customFormat="1" ht="19.9" customHeight="1">
      <c r="B61" s="203"/>
      <c r="C61" s="204"/>
      <c r="D61" s="205" t="s">
        <v>229</v>
      </c>
      <c r="E61" s="206"/>
      <c r="F61" s="206"/>
      <c r="G61" s="206"/>
      <c r="H61" s="206"/>
      <c r="I61" s="207">
        <f>Q105</f>
        <v>0</v>
      </c>
      <c r="J61" s="207">
        <f>R105</f>
        <v>0</v>
      </c>
      <c r="K61" s="208">
        <f>K105</f>
        <v>0</v>
      </c>
      <c r="L61" s="209"/>
    </row>
    <row r="62" spans="2:12" s="9" customFormat="1" ht="19.9" customHeight="1">
      <c r="B62" s="203"/>
      <c r="C62" s="204"/>
      <c r="D62" s="205" t="s">
        <v>320</v>
      </c>
      <c r="E62" s="206"/>
      <c r="F62" s="206"/>
      <c r="G62" s="206"/>
      <c r="H62" s="206"/>
      <c r="I62" s="207">
        <f>Q117</f>
        <v>0</v>
      </c>
      <c r="J62" s="207">
        <f>R117</f>
        <v>0</v>
      </c>
      <c r="K62" s="208">
        <f>K117</f>
        <v>0</v>
      </c>
      <c r="L62" s="209"/>
    </row>
    <row r="63" spans="2:12" s="9" customFormat="1" ht="19.9" customHeight="1">
      <c r="B63" s="203"/>
      <c r="C63" s="204"/>
      <c r="D63" s="205" t="s">
        <v>130</v>
      </c>
      <c r="E63" s="206"/>
      <c r="F63" s="206"/>
      <c r="G63" s="206"/>
      <c r="H63" s="206"/>
      <c r="I63" s="207">
        <f>Q128</f>
        <v>0</v>
      </c>
      <c r="J63" s="207">
        <f>R128</f>
        <v>0</v>
      </c>
      <c r="K63" s="208">
        <f>K128</f>
        <v>0</v>
      </c>
      <c r="L63" s="209"/>
    </row>
    <row r="64" spans="2:12" s="9" customFormat="1" ht="19.9" customHeight="1">
      <c r="B64" s="203"/>
      <c r="C64" s="204"/>
      <c r="D64" s="205" t="s">
        <v>321</v>
      </c>
      <c r="E64" s="206"/>
      <c r="F64" s="206"/>
      <c r="G64" s="206"/>
      <c r="H64" s="206"/>
      <c r="I64" s="207">
        <f>Q134</f>
        <v>0</v>
      </c>
      <c r="J64" s="207">
        <f>R134</f>
        <v>0</v>
      </c>
      <c r="K64" s="208">
        <f>K134</f>
        <v>0</v>
      </c>
      <c r="L64" s="209"/>
    </row>
    <row r="65" spans="2:12" s="9" customFormat="1" ht="19.9" customHeight="1">
      <c r="B65" s="203"/>
      <c r="C65" s="204"/>
      <c r="D65" s="205" t="s">
        <v>230</v>
      </c>
      <c r="E65" s="206"/>
      <c r="F65" s="206"/>
      <c r="G65" s="206"/>
      <c r="H65" s="206"/>
      <c r="I65" s="207">
        <f>Q138</f>
        <v>0</v>
      </c>
      <c r="J65" s="207">
        <f>R138</f>
        <v>0</v>
      </c>
      <c r="K65" s="208">
        <f>K138</f>
        <v>0</v>
      </c>
      <c r="L65" s="209"/>
    </row>
    <row r="66" spans="2:12" s="1" customFormat="1" ht="21.8" customHeight="1">
      <c r="B66" s="45"/>
      <c r="C66" s="46"/>
      <c r="D66" s="46"/>
      <c r="E66" s="46"/>
      <c r="F66" s="46"/>
      <c r="G66" s="46"/>
      <c r="H66" s="46"/>
      <c r="I66" s="159"/>
      <c r="J66" s="159"/>
      <c r="K66" s="46"/>
      <c r="L66" s="50"/>
    </row>
    <row r="67" spans="2:12" s="1" customFormat="1" ht="6.95" customHeight="1">
      <c r="B67" s="66"/>
      <c r="C67" s="67"/>
      <c r="D67" s="67"/>
      <c r="E67" s="67"/>
      <c r="F67" s="67"/>
      <c r="G67" s="67"/>
      <c r="H67" s="67"/>
      <c r="I67" s="183"/>
      <c r="J67" s="183"/>
      <c r="K67" s="67"/>
      <c r="L67" s="68"/>
    </row>
    <row r="71" spans="2:13" s="1" customFormat="1" ht="6.95" customHeight="1">
      <c r="B71" s="69"/>
      <c r="C71" s="70"/>
      <c r="D71" s="70"/>
      <c r="E71" s="70"/>
      <c r="F71" s="70"/>
      <c r="G71" s="70"/>
      <c r="H71" s="70"/>
      <c r="I71" s="186"/>
      <c r="J71" s="186"/>
      <c r="K71" s="70"/>
      <c r="L71" s="70"/>
      <c r="M71" s="71"/>
    </row>
    <row r="72" spans="2:13" s="1" customFormat="1" ht="36.95" customHeight="1">
      <c r="B72" s="45"/>
      <c r="C72" s="72" t="s">
        <v>133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6.95" customHeight="1">
      <c r="B73" s="45"/>
      <c r="C73" s="73"/>
      <c r="D73" s="73"/>
      <c r="E73" s="73"/>
      <c r="F73" s="73"/>
      <c r="G73" s="73"/>
      <c r="H73" s="73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19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6.5" customHeight="1">
      <c r="B75" s="45"/>
      <c r="C75" s="73"/>
      <c r="D75" s="73"/>
      <c r="E75" s="211" t="str">
        <f>E7</f>
        <v>Řešení vnitřního prostoru sídliště Spláleniště</v>
      </c>
      <c r="F75" s="75"/>
      <c r="G75" s="75"/>
      <c r="H75" s="75"/>
      <c r="I75" s="210"/>
      <c r="J75" s="210"/>
      <c r="K75" s="73"/>
      <c r="L75" s="73"/>
      <c r="M75" s="71"/>
    </row>
    <row r="76" spans="2:13" s="1" customFormat="1" ht="14.4" customHeight="1">
      <c r="B76" s="45"/>
      <c r="C76" s="75" t="s">
        <v>117</v>
      </c>
      <c r="D76" s="73"/>
      <c r="E76" s="73"/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7.25" customHeight="1">
      <c r="B77" s="45"/>
      <c r="C77" s="73"/>
      <c r="D77" s="73"/>
      <c r="E77" s="81" t="str">
        <f>E9</f>
        <v>2018010-02 - SO 02 Kamenné posedové zídky, terénní úpravy</v>
      </c>
      <c r="F77" s="73"/>
      <c r="G77" s="73"/>
      <c r="H77" s="73"/>
      <c r="I77" s="210"/>
      <c r="J77" s="210"/>
      <c r="K77" s="73"/>
      <c r="L77" s="73"/>
      <c r="M77" s="71"/>
    </row>
    <row r="78" spans="2:13" s="1" customFormat="1" ht="6.95" customHeight="1">
      <c r="B78" s="45"/>
      <c r="C78" s="73"/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8" customHeight="1">
      <c r="B79" s="45"/>
      <c r="C79" s="75" t="s">
        <v>24</v>
      </c>
      <c r="D79" s="73"/>
      <c r="E79" s="73"/>
      <c r="F79" s="212" t="str">
        <f>F12</f>
        <v>Cheb</v>
      </c>
      <c r="G79" s="73"/>
      <c r="H79" s="73"/>
      <c r="I79" s="213" t="s">
        <v>26</v>
      </c>
      <c r="J79" s="214" t="str">
        <f>IF(J12="","",J12)</f>
        <v>9. 8. 2018</v>
      </c>
      <c r="K79" s="73"/>
      <c r="L79" s="73"/>
      <c r="M79" s="71"/>
    </row>
    <row r="80" spans="2:13" s="1" customFormat="1" ht="6.95" customHeight="1">
      <c r="B80" s="45"/>
      <c r="C80" s="73"/>
      <c r="D80" s="73"/>
      <c r="E80" s="73"/>
      <c r="F80" s="73"/>
      <c r="G80" s="73"/>
      <c r="H80" s="73"/>
      <c r="I80" s="210"/>
      <c r="J80" s="210"/>
      <c r="K80" s="73"/>
      <c r="L80" s="73"/>
      <c r="M80" s="71"/>
    </row>
    <row r="81" spans="2:13" s="1" customFormat="1" ht="13.5">
      <c r="B81" s="45"/>
      <c r="C81" s="75" t="s">
        <v>28</v>
      </c>
      <c r="D81" s="73"/>
      <c r="E81" s="73"/>
      <c r="F81" s="212" t="str">
        <f>E15</f>
        <v>Město Cheb</v>
      </c>
      <c r="G81" s="73"/>
      <c r="H81" s="73"/>
      <c r="I81" s="213" t="s">
        <v>35</v>
      </c>
      <c r="J81" s="215" t="str">
        <f>E21</f>
        <v>Ing. Tomáš Prinz</v>
      </c>
      <c r="K81" s="73"/>
      <c r="L81" s="73"/>
      <c r="M81" s="71"/>
    </row>
    <row r="82" spans="2:13" s="1" customFormat="1" ht="14.4" customHeight="1">
      <c r="B82" s="45"/>
      <c r="C82" s="75" t="s">
        <v>33</v>
      </c>
      <c r="D82" s="73"/>
      <c r="E82" s="73"/>
      <c r="F82" s="212" t="str">
        <f>IF(E18="","",E18)</f>
        <v/>
      </c>
      <c r="G82" s="73"/>
      <c r="H82" s="73"/>
      <c r="I82" s="210"/>
      <c r="J82" s="210"/>
      <c r="K82" s="73"/>
      <c r="L82" s="73"/>
      <c r="M82" s="71"/>
    </row>
    <row r="83" spans="2:13" s="1" customFormat="1" ht="10.3" customHeight="1">
      <c r="B83" s="45"/>
      <c r="C83" s="73"/>
      <c r="D83" s="73"/>
      <c r="E83" s="73"/>
      <c r="F83" s="73"/>
      <c r="G83" s="73"/>
      <c r="H83" s="73"/>
      <c r="I83" s="210"/>
      <c r="J83" s="210"/>
      <c r="K83" s="73"/>
      <c r="L83" s="73"/>
      <c r="M83" s="71"/>
    </row>
    <row r="84" spans="2:24" s="10" customFormat="1" ht="29.25" customHeight="1">
      <c r="B84" s="216"/>
      <c r="C84" s="217" t="s">
        <v>134</v>
      </c>
      <c r="D84" s="218" t="s">
        <v>58</v>
      </c>
      <c r="E84" s="218" t="s">
        <v>54</v>
      </c>
      <c r="F84" s="218" t="s">
        <v>135</v>
      </c>
      <c r="G84" s="218" t="s">
        <v>136</v>
      </c>
      <c r="H84" s="218" t="s">
        <v>137</v>
      </c>
      <c r="I84" s="219" t="s">
        <v>138</v>
      </c>
      <c r="J84" s="219" t="s">
        <v>139</v>
      </c>
      <c r="K84" s="218" t="s">
        <v>125</v>
      </c>
      <c r="L84" s="220" t="s">
        <v>140</v>
      </c>
      <c r="M84" s="221"/>
      <c r="N84" s="101" t="s">
        <v>141</v>
      </c>
      <c r="O84" s="102" t="s">
        <v>43</v>
      </c>
      <c r="P84" s="102" t="s">
        <v>142</v>
      </c>
      <c r="Q84" s="102" t="s">
        <v>143</v>
      </c>
      <c r="R84" s="102" t="s">
        <v>144</v>
      </c>
      <c r="S84" s="102" t="s">
        <v>145</v>
      </c>
      <c r="T84" s="102" t="s">
        <v>146</v>
      </c>
      <c r="U84" s="102" t="s">
        <v>147</v>
      </c>
      <c r="V84" s="102" t="s">
        <v>148</v>
      </c>
      <c r="W84" s="102" t="s">
        <v>149</v>
      </c>
      <c r="X84" s="103" t="s">
        <v>150</v>
      </c>
    </row>
    <row r="85" spans="2:63" s="1" customFormat="1" ht="29.25" customHeight="1">
      <c r="B85" s="45"/>
      <c r="C85" s="107" t="s">
        <v>126</v>
      </c>
      <c r="D85" s="73"/>
      <c r="E85" s="73"/>
      <c r="F85" s="73"/>
      <c r="G85" s="73"/>
      <c r="H85" s="73"/>
      <c r="I85" s="210"/>
      <c r="J85" s="210"/>
      <c r="K85" s="222">
        <f>BK85</f>
        <v>0</v>
      </c>
      <c r="L85" s="73"/>
      <c r="M85" s="71"/>
      <c r="N85" s="104"/>
      <c r="O85" s="105"/>
      <c r="P85" s="105"/>
      <c r="Q85" s="223">
        <f>Q86</f>
        <v>0</v>
      </c>
      <c r="R85" s="223">
        <f>R86</f>
        <v>0</v>
      </c>
      <c r="S85" s="105"/>
      <c r="T85" s="224">
        <f>T86</f>
        <v>0</v>
      </c>
      <c r="U85" s="105"/>
      <c r="V85" s="224">
        <f>V86</f>
        <v>98.43705195000001</v>
      </c>
      <c r="W85" s="105"/>
      <c r="X85" s="225">
        <f>X86</f>
        <v>0</v>
      </c>
      <c r="AT85" s="23" t="s">
        <v>74</v>
      </c>
      <c r="AU85" s="23" t="s">
        <v>127</v>
      </c>
      <c r="BK85" s="226">
        <f>BK86</f>
        <v>0</v>
      </c>
    </row>
    <row r="86" spans="2:63" s="11" customFormat="1" ht="37.4" customHeight="1">
      <c r="B86" s="227"/>
      <c r="C86" s="228"/>
      <c r="D86" s="229" t="s">
        <v>74</v>
      </c>
      <c r="E86" s="230" t="s">
        <v>151</v>
      </c>
      <c r="F86" s="230" t="s">
        <v>152</v>
      </c>
      <c r="G86" s="228"/>
      <c r="H86" s="228"/>
      <c r="I86" s="231"/>
      <c r="J86" s="231"/>
      <c r="K86" s="232">
        <f>BK86</f>
        <v>0</v>
      </c>
      <c r="L86" s="228"/>
      <c r="M86" s="233"/>
      <c r="N86" s="234"/>
      <c r="O86" s="235"/>
      <c r="P86" s="235"/>
      <c r="Q86" s="236">
        <f>Q87+Q105+Q117+Q128+Q134+Q138</f>
        <v>0</v>
      </c>
      <c r="R86" s="236">
        <f>R87+R105+R117+R128+R134+R138</f>
        <v>0</v>
      </c>
      <c r="S86" s="235"/>
      <c r="T86" s="237">
        <f>T87+T105+T117+T128+T134+T138</f>
        <v>0</v>
      </c>
      <c r="U86" s="235"/>
      <c r="V86" s="237">
        <f>V87+V105+V117+V128+V134+V138</f>
        <v>98.43705195000001</v>
      </c>
      <c r="W86" s="235"/>
      <c r="X86" s="238">
        <f>X87+X105+X117+X128+X134+X138</f>
        <v>0</v>
      </c>
      <c r="AR86" s="239" t="s">
        <v>83</v>
      </c>
      <c r="AT86" s="240" t="s">
        <v>74</v>
      </c>
      <c r="AU86" s="240" t="s">
        <v>75</v>
      </c>
      <c r="AY86" s="239" t="s">
        <v>153</v>
      </c>
      <c r="BK86" s="241">
        <f>BK87+BK105+BK117+BK128+BK134+BK138</f>
        <v>0</v>
      </c>
    </row>
    <row r="87" spans="2:63" s="11" customFormat="1" ht="19.9" customHeight="1">
      <c r="B87" s="227"/>
      <c r="C87" s="228"/>
      <c r="D87" s="229" t="s">
        <v>74</v>
      </c>
      <c r="E87" s="242" t="s">
        <v>83</v>
      </c>
      <c r="F87" s="242" t="s">
        <v>154</v>
      </c>
      <c r="G87" s="228"/>
      <c r="H87" s="228"/>
      <c r="I87" s="231"/>
      <c r="J87" s="231"/>
      <c r="K87" s="243">
        <f>BK87</f>
        <v>0</v>
      </c>
      <c r="L87" s="228"/>
      <c r="M87" s="233"/>
      <c r="N87" s="234"/>
      <c r="O87" s="235"/>
      <c r="P87" s="235"/>
      <c r="Q87" s="236">
        <f>SUM(Q88:Q104)</f>
        <v>0</v>
      </c>
      <c r="R87" s="236">
        <f>SUM(R88:R104)</f>
        <v>0</v>
      </c>
      <c r="S87" s="235"/>
      <c r="T87" s="237">
        <f>SUM(T88:T104)</f>
        <v>0</v>
      </c>
      <c r="U87" s="235"/>
      <c r="V87" s="237">
        <f>SUM(V88:V104)</f>
        <v>52</v>
      </c>
      <c r="W87" s="235"/>
      <c r="X87" s="238">
        <f>SUM(X88:X104)</f>
        <v>0</v>
      </c>
      <c r="AR87" s="239" t="s">
        <v>83</v>
      </c>
      <c r="AT87" s="240" t="s">
        <v>74</v>
      </c>
      <c r="AU87" s="240" t="s">
        <v>83</v>
      </c>
      <c r="AY87" s="239" t="s">
        <v>153</v>
      </c>
      <c r="BK87" s="241">
        <f>SUM(BK88:BK104)</f>
        <v>0</v>
      </c>
    </row>
    <row r="88" spans="2:65" s="1" customFormat="1" ht="38.25" customHeight="1">
      <c r="B88" s="45"/>
      <c r="C88" s="244" t="s">
        <v>83</v>
      </c>
      <c r="D88" s="244" t="s">
        <v>155</v>
      </c>
      <c r="E88" s="245" t="s">
        <v>322</v>
      </c>
      <c r="F88" s="246" t="s">
        <v>323</v>
      </c>
      <c r="G88" s="247" t="s">
        <v>164</v>
      </c>
      <c r="H88" s="248">
        <v>35</v>
      </c>
      <c r="I88" s="249"/>
      <c r="J88" s="249"/>
      <c r="K88" s="250">
        <f>ROUND(P88*H88,2)</f>
        <v>0</v>
      </c>
      <c r="L88" s="246" t="s">
        <v>159</v>
      </c>
      <c r="M88" s="71"/>
      <c r="N88" s="251" t="s">
        <v>22</v>
      </c>
      <c r="O88" s="252" t="s">
        <v>44</v>
      </c>
      <c r="P88" s="174">
        <f>I88+J88</f>
        <v>0</v>
      </c>
      <c r="Q88" s="174">
        <f>ROUND(I88*H88,2)</f>
        <v>0</v>
      </c>
      <c r="R88" s="174">
        <f>ROUND(J88*H88,2)</f>
        <v>0</v>
      </c>
      <c r="S88" s="46"/>
      <c r="T88" s="253">
        <f>S88*H88</f>
        <v>0</v>
      </c>
      <c r="U88" s="253">
        <v>0</v>
      </c>
      <c r="V88" s="253">
        <f>U88*H88</f>
        <v>0</v>
      </c>
      <c r="W88" s="253">
        <v>0</v>
      </c>
      <c r="X88" s="254">
        <f>W88*H88</f>
        <v>0</v>
      </c>
      <c r="AR88" s="23" t="s">
        <v>160</v>
      </c>
      <c r="AT88" s="23" t="s">
        <v>155</v>
      </c>
      <c r="AU88" s="23" t="s">
        <v>85</v>
      </c>
      <c r="AY88" s="23" t="s">
        <v>153</v>
      </c>
      <c r="BE88" s="255">
        <f>IF(O88="základní",K88,0)</f>
        <v>0</v>
      </c>
      <c r="BF88" s="255">
        <f>IF(O88="snížená",K88,0)</f>
        <v>0</v>
      </c>
      <c r="BG88" s="255">
        <f>IF(O88="zákl. přenesená",K88,0)</f>
        <v>0</v>
      </c>
      <c r="BH88" s="255">
        <f>IF(O88="sníž. přenesená",K88,0)</f>
        <v>0</v>
      </c>
      <c r="BI88" s="255">
        <f>IF(O88="nulová",K88,0)</f>
        <v>0</v>
      </c>
      <c r="BJ88" s="23" t="s">
        <v>83</v>
      </c>
      <c r="BK88" s="255">
        <f>ROUND(P88*H88,2)</f>
        <v>0</v>
      </c>
      <c r="BL88" s="23" t="s">
        <v>160</v>
      </c>
      <c r="BM88" s="23" t="s">
        <v>324</v>
      </c>
    </row>
    <row r="89" spans="2:65" s="1" customFormat="1" ht="51" customHeight="1">
      <c r="B89" s="45"/>
      <c r="C89" s="244" t="s">
        <v>85</v>
      </c>
      <c r="D89" s="244" t="s">
        <v>155</v>
      </c>
      <c r="E89" s="245" t="s">
        <v>325</v>
      </c>
      <c r="F89" s="246" t="s">
        <v>326</v>
      </c>
      <c r="G89" s="247" t="s">
        <v>164</v>
      </c>
      <c r="H89" s="248">
        <v>35</v>
      </c>
      <c r="I89" s="249"/>
      <c r="J89" s="249"/>
      <c r="K89" s="250">
        <f>ROUND(P89*H89,2)</f>
        <v>0</v>
      </c>
      <c r="L89" s="246" t="s">
        <v>159</v>
      </c>
      <c r="M89" s="71"/>
      <c r="N89" s="251" t="s">
        <v>22</v>
      </c>
      <c r="O89" s="252" t="s">
        <v>44</v>
      </c>
      <c r="P89" s="174">
        <f>I89+J89</f>
        <v>0</v>
      </c>
      <c r="Q89" s="174">
        <f>ROUND(I89*H89,2)</f>
        <v>0</v>
      </c>
      <c r="R89" s="174">
        <f>ROUND(J89*H89,2)</f>
        <v>0</v>
      </c>
      <c r="S89" s="46"/>
      <c r="T89" s="253">
        <f>S89*H89</f>
        <v>0</v>
      </c>
      <c r="U89" s="253">
        <v>0</v>
      </c>
      <c r="V89" s="253">
        <f>U89*H89</f>
        <v>0</v>
      </c>
      <c r="W89" s="253">
        <v>0</v>
      </c>
      <c r="X89" s="254">
        <f>W89*H89</f>
        <v>0</v>
      </c>
      <c r="AR89" s="23" t="s">
        <v>160</v>
      </c>
      <c r="AT89" s="23" t="s">
        <v>155</v>
      </c>
      <c r="AU89" s="23" t="s">
        <v>85</v>
      </c>
      <c r="AY89" s="23" t="s">
        <v>153</v>
      </c>
      <c r="BE89" s="255">
        <f>IF(O89="základní",K89,0)</f>
        <v>0</v>
      </c>
      <c r="BF89" s="255">
        <f>IF(O89="snížená",K89,0)</f>
        <v>0</v>
      </c>
      <c r="BG89" s="255">
        <f>IF(O89="zákl. přenesená",K89,0)</f>
        <v>0</v>
      </c>
      <c r="BH89" s="255">
        <f>IF(O89="sníž. přenesená",K89,0)</f>
        <v>0</v>
      </c>
      <c r="BI89" s="255">
        <f>IF(O89="nulová",K89,0)</f>
        <v>0</v>
      </c>
      <c r="BJ89" s="23" t="s">
        <v>83</v>
      </c>
      <c r="BK89" s="255">
        <f>ROUND(P89*H89,2)</f>
        <v>0</v>
      </c>
      <c r="BL89" s="23" t="s">
        <v>160</v>
      </c>
      <c r="BM89" s="23" t="s">
        <v>327</v>
      </c>
    </row>
    <row r="90" spans="2:47" s="1" customFormat="1" ht="13.5">
      <c r="B90" s="45"/>
      <c r="C90" s="73"/>
      <c r="D90" s="256" t="s">
        <v>166</v>
      </c>
      <c r="E90" s="73"/>
      <c r="F90" s="257" t="s">
        <v>328</v>
      </c>
      <c r="G90" s="73"/>
      <c r="H90" s="73"/>
      <c r="I90" s="210"/>
      <c r="J90" s="210"/>
      <c r="K90" s="73"/>
      <c r="L90" s="73"/>
      <c r="M90" s="71"/>
      <c r="N90" s="258"/>
      <c r="O90" s="46"/>
      <c r="P90" s="46"/>
      <c r="Q90" s="46"/>
      <c r="R90" s="46"/>
      <c r="S90" s="46"/>
      <c r="T90" s="46"/>
      <c r="U90" s="46"/>
      <c r="V90" s="46"/>
      <c r="W90" s="46"/>
      <c r="X90" s="94"/>
      <c r="AT90" s="23" t="s">
        <v>166</v>
      </c>
      <c r="AU90" s="23" t="s">
        <v>85</v>
      </c>
    </row>
    <row r="91" spans="2:65" s="1" customFormat="1" ht="16.5" customHeight="1">
      <c r="B91" s="45"/>
      <c r="C91" s="270" t="s">
        <v>170</v>
      </c>
      <c r="D91" s="270" t="s">
        <v>184</v>
      </c>
      <c r="E91" s="271" t="s">
        <v>329</v>
      </c>
      <c r="F91" s="272" t="s">
        <v>330</v>
      </c>
      <c r="G91" s="273" t="s">
        <v>187</v>
      </c>
      <c r="H91" s="274">
        <v>25</v>
      </c>
      <c r="I91" s="275"/>
      <c r="J91" s="276"/>
      <c r="K91" s="277">
        <f>ROUND(P91*H91,2)</f>
        <v>0</v>
      </c>
      <c r="L91" s="272" t="s">
        <v>22</v>
      </c>
      <c r="M91" s="278"/>
      <c r="N91" s="279" t="s">
        <v>22</v>
      </c>
      <c r="O91" s="252" t="s">
        <v>44</v>
      </c>
      <c r="P91" s="174">
        <f>I91+J91</f>
        <v>0</v>
      </c>
      <c r="Q91" s="174">
        <f>ROUND(I91*H91,2)</f>
        <v>0</v>
      </c>
      <c r="R91" s="174">
        <f>ROUND(J91*H91,2)</f>
        <v>0</v>
      </c>
      <c r="S91" s="46"/>
      <c r="T91" s="253">
        <f>S91*H91</f>
        <v>0</v>
      </c>
      <c r="U91" s="253">
        <v>1</v>
      </c>
      <c r="V91" s="253">
        <f>U91*H91</f>
        <v>25</v>
      </c>
      <c r="W91" s="253">
        <v>0</v>
      </c>
      <c r="X91" s="254">
        <f>W91*H91</f>
        <v>0</v>
      </c>
      <c r="AR91" s="23" t="s">
        <v>188</v>
      </c>
      <c r="AT91" s="23" t="s">
        <v>184</v>
      </c>
      <c r="AU91" s="23" t="s">
        <v>85</v>
      </c>
      <c r="AY91" s="23" t="s">
        <v>153</v>
      </c>
      <c r="BE91" s="255">
        <f>IF(O91="základní",K91,0)</f>
        <v>0</v>
      </c>
      <c r="BF91" s="255">
        <f>IF(O91="snížená",K91,0)</f>
        <v>0</v>
      </c>
      <c r="BG91" s="255">
        <f>IF(O91="zákl. přenesená",K91,0)</f>
        <v>0</v>
      </c>
      <c r="BH91" s="255">
        <f>IF(O91="sníž. přenesená",K91,0)</f>
        <v>0</v>
      </c>
      <c r="BI91" s="255">
        <f>IF(O91="nulová",K91,0)</f>
        <v>0</v>
      </c>
      <c r="BJ91" s="23" t="s">
        <v>83</v>
      </c>
      <c r="BK91" s="255">
        <f>ROUND(P91*H91,2)</f>
        <v>0</v>
      </c>
      <c r="BL91" s="23" t="s">
        <v>160</v>
      </c>
      <c r="BM91" s="23" t="s">
        <v>331</v>
      </c>
    </row>
    <row r="92" spans="2:47" s="1" customFormat="1" ht="13.5">
      <c r="B92" s="45"/>
      <c r="C92" s="73"/>
      <c r="D92" s="256" t="s">
        <v>166</v>
      </c>
      <c r="E92" s="73"/>
      <c r="F92" s="257" t="s">
        <v>332</v>
      </c>
      <c r="G92" s="73"/>
      <c r="H92" s="73"/>
      <c r="I92" s="210"/>
      <c r="J92" s="210"/>
      <c r="K92" s="73"/>
      <c r="L92" s="73"/>
      <c r="M92" s="71"/>
      <c r="N92" s="258"/>
      <c r="O92" s="46"/>
      <c r="P92" s="46"/>
      <c r="Q92" s="46"/>
      <c r="R92" s="46"/>
      <c r="S92" s="46"/>
      <c r="T92" s="46"/>
      <c r="U92" s="46"/>
      <c r="V92" s="46"/>
      <c r="W92" s="46"/>
      <c r="X92" s="94"/>
      <c r="AT92" s="23" t="s">
        <v>166</v>
      </c>
      <c r="AU92" s="23" t="s">
        <v>85</v>
      </c>
    </row>
    <row r="93" spans="2:51" s="12" customFormat="1" ht="13.5">
      <c r="B93" s="259"/>
      <c r="C93" s="260"/>
      <c r="D93" s="256" t="s">
        <v>168</v>
      </c>
      <c r="E93" s="261" t="s">
        <v>22</v>
      </c>
      <c r="F93" s="262" t="s">
        <v>333</v>
      </c>
      <c r="G93" s="260"/>
      <c r="H93" s="263">
        <v>20</v>
      </c>
      <c r="I93" s="264"/>
      <c r="J93" s="264"/>
      <c r="K93" s="260"/>
      <c r="L93" s="260"/>
      <c r="M93" s="265"/>
      <c r="N93" s="266"/>
      <c r="O93" s="267"/>
      <c r="P93" s="267"/>
      <c r="Q93" s="267"/>
      <c r="R93" s="267"/>
      <c r="S93" s="267"/>
      <c r="T93" s="267"/>
      <c r="U93" s="267"/>
      <c r="V93" s="267"/>
      <c r="W93" s="267"/>
      <c r="X93" s="268"/>
      <c r="AT93" s="269" t="s">
        <v>168</v>
      </c>
      <c r="AU93" s="269" t="s">
        <v>85</v>
      </c>
      <c r="AV93" s="12" t="s">
        <v>85</v>
      </c>
      <c r="AW93" s="12" t="s">
        <v>7</v>
      </c>
      <c r="AX93" s="12" t="s">
        <v>83</v>
      </c>
      <c r="AY93" s="269" t="s">
        <v>153</v>
      </c>
    </row>
    <row r="94" spans="2:51" s="12" customFormat="1" ht="13.5">
      <c r="B94" s="259"/>
      <c r="C94" s="260"/>
      <c r="D94" s="256" t="s">
        <v>168</v>
      </c>
      <c r="E94" s="260"/>
      <c r="F94" s="262" t="s">
        <v>334</v>
      </c>
      <c r="G94" s="260"/>
      <c r="H94" s="263">
        <v>25</v>
      </c>
      <c r="I94" s="264"/>
      <c r="J94" s="264"/>
      <c r="K94" s="260"/>
      <c r="L94" s="260"/>
      <c r="M94" s="265"/>
      <c r="N94" s="266"/>
      <c r="O94" s="267"/>
      <c r="P94" s="267"/>
      <c r="Q94" s="267"/>
      <c r="R94" s="267"/>
      <c r="S94" s="267"/>
      <c r="T94" s="267"/>
      <c r="U94" s="267"/>
      <c r="V94" s="267"/>
      <c r="W94" s="267"/>
      <c r="X94" s="268"/>
      <c r="AT94" s="269" t="s">
        <v>168</v>
      </c>
      <c r="AU94" s="269" t="s">
        <v>85</v>
      </c>
      <c r="AV94" s="12" t="s">
        <v>85</v>
      </c>
      <c r="AW94" s="12" t="s">
        <v>6</v>
      </c>
      <c r="AX94" s="12" t="s">
        <v>83</v>
      </c>
      <c r="AY94" s="269" t="s">
        <v>153</v>
      </c>
    </row>
    <row r="95" spans="2:65" s="1" customFormat="1" ht="16.5" customHeight="1">
      <c r="B95" s="45"/>
      <c r="C95" s="270" t="s">
        <v>160</v>
      </c>
      <c r="D95" s="270" t="s">
        <v>184</v>
      </c>
      <c r="E95" s="271" t="s">
        <v>335</v>
      </c>
      <c r="F95" s="272" t="s">
        <v>336</v>
      </c>
      <c r="G95" s="273" t="s">
        <v>187</v>
      </c>
      <c r="H95" s="274">
        <v>27</v>
      </c>
      <c r="I95" s="275"/>
      <c r="J95" s="276"/>
      <c r="K95" s="277">
        <f>ROUND(P95*H95,2)</f>
        <v>0</v>
      </c>
      <c r="L95" s="272" t="s">
        <v>22</v>
      </c>
      <c r="M95" s="278"/>
      <c r="N95" s="279" t="s">
        <v>22</v>
      </c>
      <c r="O95" s="252" t="s">
        <v>44</v>
      </c>
      <c r="P95" s="174">
        <f>I95+J95</f>
        <v>0</v>
      </c>
      <c r="Q95" s="174">
        <f>ROUND(I95*H95,2)</f>
        <v>0</v>
      </c>
      <c r="R95" s="174">
        <f>ROUND(J95*H95,2)</f>
        <v>0</v>
      </c>
      <c r="S95" s="46"/>
      <c r="T95" s="253">
        <f>S95*H95</f>
        <v>0</v>
      </c>
      <c r="U95" s="253">
        <v>1</v>
      </c>
      <c r="V95" s="253">
        <f>U95*H95</f>
        <v>27</v>
      </c>
      <c r="W95" s="253">
        <v>0</v>
      </c>
      <c r="X95" s="254">
        <f>W95*H95</f>
        <v>0</v>
      </c>
      <c r="AR95" s="23" t="s">
        <v>188</v>
      </c>
      <c r="AT95" s="23" t="s">
        <v>184</v>
      </c>
      <c r="AU95" s="23" t="s">
        <v>85</v>
      </c>
      <c r="AY95" s="23" t="s">
        <v>153</v>
      </c>
      <c r="BE95" s="255">
        <f>IF(O95="základní",K95,0)</f>
        <v>0</v>
      </c>
      <c r="BF95" s="255">
        <f>IF(O95="snížená",K95,0)</f>
        <v>0</v>
      </c>
      <c r="BG95" s="255">
        <f>IF(O95="zákl. přenesená",K95,0)</f>
        <v>0</v>
      </c>
      <c r="BH95" s="255">
        <f>IF(O95="sníž. přenesená",K95,0)</f>
        <v>0</v>
      </c>
      <c r="BI95" s="255">
        <f>IF(O95="nulová",K95,0)</f>
        <v>0</v>
      </c>
      <c r="BJ95" s="23" t="s">
        <v>83</v>
      </c>
      <c r="BK95" s="255">
        <f>ROUND(P95*H95,2)</f>
        <v>0</v>
      </c>
      <c r="BL95" s="23" t="s">
        <v>160</v>
      </c>
      <c r="BM95" s="23" t="s">
        <v>337</v>
      </c>
    </row>
    <row r="96" spans="2:47" s="1" customFormat="1" ht="13.5">
      <c r="B96" s="45"/>
      <c r="C96" s="73"/>
      <c r="D96" s="256" t="s">
        <v>166</v>
      </c>
      <c r="E96" s="73"/>
      <c r="F96" s="257" t="s">
        <v>338</v>
      </c>
      <c r="G96" s="73"/>
      <c r="H96" s="73"/>
      <c r="I96" s="210"/>
      <c r="J96" s="210"/>
      <c r="K96" s="73"/>
      <c r="L96" s="73"/>
      <c r="M96" s="71"/>
      <c r="N96" s="258"/>
      <c r="O96" s="46"/>
      <c r="P96" s="46"/>
      <c r="Q96" s="46"/>
      <c r="R96" s="46"/>
      <c r="S96" s="46"/>
      <c r="T96" s="46"/>
      <c r="U96" s="46"/>
      <c r="V96" s="46"/>
      <c r="W96" s="46"/>
      <c r="X96" s="94"/>
      <c r="AT96" s="23" t="s">
        <v>166</v>
      </c>
      <c r="AU96" s="23" t="s">
        <v>85</v>
      </c>
    </row>
    <row r="97" spans="2:51" s="12" customFormat="1" ht="13.5">
      <c r="B97" s="259"/>
      <c r="C97" s="260"/>
      <c r="D97" s="256" t="s">
        <v>168</v>
      </c>
      <c r="E97" s="260"/>
      <c r="F97" s="262" t="s">
        <v>339</v>
      </c>
      <c r="G97" s="260"/>
      <c r="H97" s="263">
        <v>27</v>
      </c>
      <c r="I97" s="264"/>
      <c r="J97" s="264"/>
      <c r="K97" s="260"/>
      <c r="L97" s="260"/>
      <c r="M97" s="265"/>
      <c r="N97" s="266"/>
      <c r="O97" s="267"/>
      <c r="P97" s="267"/>
      <c r="Q97" s="267"/>
      <c r="R97" s="267"/>
      <c r="S97" s="267"/>
      <c r="T97" s="267"/>
      <c r="U97" s="267"/>
      <c r="V97" s="267"/>
      <c r="W97" s="267"/>
      <c r="X97" s="268"/>
      <c r="AT97" s="269" t="s">
        <v>168</v>
      </c>
      <c r="AU97" s="269" t="s">
        <v>85</v>
      </c>
      <c r="AV97" s="12" t="s">
        <v>85</v>
      </c>
      <c r="AW97" s="12" t="s">
        <v>6</v>
      </c>
      <c r="AX97" s="12" t="s">
        <v>83</v>
      </c>
      <c r="AY97" s="269" t="s">
        <v>153</v>
      </c>
    </row>
    <row r="98" spans="2:65" s="1" customFormat="1" ht="25.5" customHeight="1">
      <c r="B98" s="45"/>
      <c r="C98" s="244" t="s">
        <v>174</v>
      </c>
      <c r="D98" s="244" t="s">
        <v>155</v>
      </c>
      <c r="E98" s="245" t="s">
        <v>340</v>
      </c>
      <c r="F98" s="246" t="s">
        <v>341</v>
      </c>
      <c r="G98" s="247" t="s">
        <v>158</v>
      </c>
      <c r="H98" s="248">
        <v>175</v>
      </c>
      <c r="I98" s="249"/>
      <c r="J98" s="249"/>
      <c r="K98" s="250">
        <f>ROUND(P98*H98,2)</f>
        <v>0</v>
      </c>
      <c r="L98" s="246" t="s">
        <v>159</v>
      </c>
      <c r="M98" s="71"/>
      <c r="N98" s="251" t="s">
        <v>22</v>
      </c>
      <c r="O98" s="252" t="s">
        <v>44</v>
      </c>
      <c r="P98" s="174">
        <f>I98+J98</f>
        <v>0</v>
      </c>
      <c r="Q98" s="174">
        <f>ROUND(I98*H98,2)</f>
        <v>0</v>
      </c>
      <c r="R98" s="174">
        <f>ROUND(J98*H98,2)</f>
        <v>0</v>
      </c>
      <c r="S98" s="46"/>
      <c r="T98" s="253">
        <f>S98*H98</f>
        <v>0</v>
      </c>
      <c r="U98" s="253">
        <v>0</v>
      </c>
      <c r="V98" s="253">
        <f>U98*H98</f>
        <v>0</v>
      </c>
      <c r="W98" s="253">
        <v>0</v>
      </c>
      <c r="X98" s="254">
        <f>W98*H98</f>
        <v>0</v>
      </c>
      <c r="AR98" s="23" t="s">
        <v>160</v>
      </c>
      <c r="AT98" s="23" t="s">
        <v>155</v>
      </c>
      <c r="AU98" s="23" t="s">
        <v>85</v>
      </c>
      <c r="AY98" s="23" t="s">
        <v>153</v>
      </c>
      <c r="BE98" s="255">
        <f>IF(O98="základní",K98,0)</f>
        <v>0</v>
      </c>
      <c r="BF98" s="255">
        <f>IF(O98="snížená",K98,0)</f>
        <v>0</v>
      </c>
      <c r="BG98" s="255">
        <f>IF(O98="zákl. přenesená",K98,0)</f>
        <v>0</v>
      </c>
      <c r="BH98" s="255">
        <f>IF(O98="sníž. přenesená",K98,0)</f>
        <v>0</v>
      </c>
      <c r="BI98" s="255">
        <f>IF(O98="nulová",K98,0)</f>
        <v>0</v>
      </c>
      <c r="BJ98" s="23" t="s">
        <v>83</v>
      </c>
      <c r="BK98" s="255">
        <f>ROUND(P98*H98,2)</f>
        <v>0</v>
      </c>
      <c r="BL98" s="23" t="s">
        <v>160</v>
      </c>
      <c r="BM98" s="23" t="s">
        <v>342</v>
      </c>
    </row>
    <row r="99" spans="2:47" s="1" customFormat="1" ht="13.5">
      <c r="B99" s="45"/>
      <c r="C99" s="73"/>
      <c r="D99" s="256" t="s">
        <v>166</v>
      </c>
      <c r="E99" s="73"/>
      <c r="F99" s="257" t="s">
        <v>343</v>
      </c>
      <c r="G99" s="73"/>
      <c r="H99" s="73"/>
      <c r="I99" s="210"/>
      <c r="J99" s="210"/>
      <c r="K99" s="73"/>
      <c r="L99" s="73"/>
      <c r="M99" s="71"/>
      <c r="N99" s="258"/>
      <c r="O99" s="46"/>
      <c r="P99" s="46"/>
      <c r="Q99" s="46"/>
      <c r="R99" s="46"/>
      <c r="S99" s="46"/>
      <c r="T99" s="46"/>
      <c r="U99" s="46"/>
      <c r="V99" s="46"/>
      <c r="W99" s="46"/>
      <c r="X99" s="94"/>
      <c r="AT99" s="23" t="s">
        <v>166</v>
      </c>
      <c r="AU99" s="23" t="s">
        <v>85</v>
      </c>
    </row>
    <row r="100" spans="2:65" s="1" customFormat="1" ht="16.5" customHeight="1">
      <c r="B100" s="45"/>
      <c r="C100" s="244" t="s">
        <v>183</v>
      </c>
      <c r="D100" s="244" t="s">
        <v>155</v>
      </c>
      <c r="E100" s="245" t="s">
        <v>344</v>
      </c>
      <c r="F100" s="246" t="s">
        <v>345</v>
      </c>
      <c r="G100" s="247" t="s">
        <v>158</v>
      </c>
      <c r="H100" s="248">
        <v>350</v>
      </c>
      <c r="I100" s="249"/>
      <c r="J100" s="249"/>
      <c r="K100" s="250">
        <f>ROUND(P100*H100,2)</f>
        <v>0</v>
      </c>
      <c r="L100" s="246" t="s">
        <v>159</v>
      </c>
      <c r="M100" s="71"/>
      <c r="N100" s="251" t="s">
        <v>22</v>
      </c>
      <c r="O100" s="252" t="s">
        <v>44</v>
      </c>
      <c r="P100" s="174">
        <f>I100+J100</f>
        <v>0</v>
      </c>
      <c r="Q100" s="174">
        <f>ROUND(I100*H100,2)</f>
        <v>0</v>
      </c>
      <c r="R100" s="174">
        <f>ROUND(J100*H100,2)</f>
        <v>0</v>
      </c>
      <c r="S100" s="46"/>
      <c r="T100" s="253">
        <f>S100*H100</f>
        <v>0</v>
      </c>
      <c r="U100" s="253">
        <v>0</v>
      </c>
      <c r="V100" s="253">
        <f>U100*H100</f>
        <v>0</v>
      </c>
      <c r="W100" s="253">
        <v>0</v>
      </c>
      <c r="X100" s="254">
        <f>W100*H100</f>
        <v>0</v>
      </c>
      <c r="AR100" s="23" t="s">
        <v>160</v>
      </c>
      <c r="AT100" s="23" t="s">
        <v>155</v>
      </c>
      <c r="AU100" s="23" t="s">
        <v>85</v>
      </c>
      <c r="AY100" s="23" t="s">
        <v>153</v>
      </c>
      <c r="BE100" s="255">
        <f>IF(O100="základní",K100,0)</f>
        <v>0</v>
      </c>
      <c r="BF100" s="255">
        <f>IF(O100="snížená",K100,0)</f>
        <v>0</v>
      </c>
      <c r="BG100" s="255">
        <f>IF(O100="zákl. přenesená",K100,0)</f>
        <v>0</v>
      </c>
      <c r="BH100" s="255">
        <f>IF(O100="sníž. přenesená",K100,0)</f>
        <v>0</v>
      </c>
      <c r="BI100" s="255">
        <f>IF(O100="nulová",K100,0)</f>
        <v>0</v>
      </c>
      <c r="BJ100" s="23" t="s">
        <v>83</v>
      </c>
      <c r="BK100" s="255">
        <f>ROUND(P100*H100,2)</f>
        <v>0</v>
      </c>
      <c r="BL100" s="23" t="s">
        <v>160</v>
      </c>
      <c r="BM100" s="23" t="s">
        <v>346</v>
      </c>
    </row>
    <row r="101" spans="2:47" s="1" customFormat="1" ht="13.5">
      <c r="B101" s="45"/>
      <c r="C101" s="73"/>
      <c r="D101" s="256" t="s">
        <v>166</v>
      </c>
      <c r="E101" s="73"/>
      <c r="F101" s="257" t="s">
        <v>347</v>
      </c>
      <c r="G101" s="73"/>
      <c r="H101" s="73"/>
      <c r="I101" s="210"/>
      <c r="J101" s="210"/>
      <c r="K101" s="73"/>
      <c r="L101" s="73"/>
      <c r="M101" s="71"/>
      <c r="N101" s="258"/>
      <c r="O101" s="46"/>
      <c r="P101" s="46"/>
      <c r="Q101" s="46"/>
      <c r="R101" s="46"/>
      <c r="S101" s="46"/>
      <c r="T101" s="46"/>
      <c r="U101" s="46"/>
      <c r="V101" s="46"/>
      <c r="W101" s="46"/>
      <c r="X101" s="94"/>
      <c r="AT101" s="23" t="s">
        <v>166</v>
      </c>
      <c r="AU101" s="23" t="s">
        <v>85</v>
      </c>
    </row>
    <row r="102" spans="2:51" s="12" customFormat="1" ht="13.5">
      <c r="B102" s="259"/>
      <c r="C102" s="260"/>
      <c r="D102" s="256" t="s">
        <v>168</v>
      </c>
      <c r="E102" s="260"/>
      <c r="F102" s="262" t="s">
        <v>348</v>
      </c>
      <c r="G102" s="260"/>
      <c r="H102" s="263">
        <v>350</v>
      </c>
      <c r="I102" s="264"/>
      <c r="J102" s="264"/>
      <c r="K102" s="260"/>
      <c r="L102" s="260"/>
      <c r="M102" s="265"/>
      <c r="N102" s="266"/>
      <c r="O102" s="267"/>
      <c r="P102" s="267"/>
      <c r="Q102" s="267"/>
      <c r="R102" s="267"/>
      <c r="S102" s="267"/>
      <c r="T102" s="267"/>
      <c r="U102" s="267"/>
      <c r="V102" s="267"/>
      <c r="W102" s="267"/>
      <c r="X102" s="268"/>
      <c r="AT102" s="269" t="s">
        <v>168</v>
      </c>
      <c r="AU102" s="269" t="s">
        <v>85</v>
      </c>
      <c r="AV102" s="12" t="s">
        <v>85</v>
      </c>
      <c r="AW102" s="12" t="s">
        <v>6</v>
      </c>
      <c r="AX102" s="12" t="s">
        <v>83</v>
      </c>
      <c r="AY102" s="269" t="s">
        <v>153</v>
      </c>
    </row>
    <row r="103" spans="2:65" s="1" customFormat="1" ht="16.5" customHeight="1">
      <c r="B103" s="45"/>
      <c r="C103" s="244" t="s">
        <v>191</v>
      </c>
      <c r="D103" s="244" t="s">
        <v>155</v>
      </c>
      <c r="E103" s="245" t="s">
        <v>292</v>
      </c>
      <c r="F103" s="246" t="s">
        <v>349</v>
      </c>
      <c r="G103" s="247" t="s">
        <v>248</v>
      </c>
      <c r="H103" s="248">
        <v>1</v>
      </c>
      <c r="I103" s="249"/>
      <c r="J103" s="249"/>
      <c r="K103" s="250">
        <f>ROUND(P103*H103,2)</f>
        <v>0</v>
      </c>
      <c r="L103" s="246" t="s">
        <v>22</v>
      </c>
      <c r="M103" s="71"/>
      <c r="N103" s="251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</v>
      </c>
      <c r="X103" s="254">
        <f>W103*H103</f>
        <v>0</v>
      </c>
      <c r="AR103" s="23" t="s">
        <v>160</v>
      </c>
      <c r="AT103" s="23" t="s">
        <v>155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160</v>
      </c>
      <c r="BM103" s="23" t="s">
        <v>350</v>
      </c>
    </row>
    <row r="104" spans="2:47" s="1" customFormat="1" ht="13.5">
      <c r="B104" s="45"/>
      <c r="C104" s="73"/>
      <c r="D104" s="256" t="s">
        <v>166</v>
      </c>
      <c r="E104" s="73"/>
      <c r="F104" s="257" t="s">
        <v>351</v>
      </c>
      <c r="G104" s="73"/>
      <c r="H104" s="73"/>
      <c r="I104" s="210"/>
      <c r="J104" s="210"/>
      <c r="K104" s="73"/>
      <c r="L104" s="73"/>
      <c r="M104" s="71"/>
      <c r="N104" s="258"/>
      <c r="O104" s="46"/>
      <c r="P104" s="46"/>
      <c r="Q104" s="46"/>
      <c r="R104" s="46"/>
      <c r="S104" s="46"/>
      <c r="T104" s="46"/>
      <c r="U104" s="46"/>
      <c r="V104" s="46"/>
      <c r="W104" s="46"/>
      <c r="X104" s="94"/>
      <c r="AT104" s="23" t="s">
        <v>166</v>
      </c>
      <c r="AU104" s="23" t="s">
        <v>85</v>
      </c>
    </row>
    <row r="105" spans="2:63" s="11" customFormat="1" ht="29.85" customHeight="1">
      <c r="B105" s="227"/>
      <c r="C105" s="228"/>
      <c r="D105" s="229" t="s">
        <v>74</v>
      </c>
      <c r="E105" s="242" t="s">
        <v>85</v>
      </c>
      <c r="F105" s="242" t="s">
        <v>254</v>
      </c>
      <c r="G105" s="228"/>
      <c r="H105" s="228"/>
      <c r="I105" s="231"/>
      <c r="J105" s="231"/>
      <c r="K105" s="243">
        <f>BK105</f>
        <v>0</v>
      </c>
      <c r="L105" s="228"/>
      <c r="M105" s="233"/>
      <c r="N105" s="234"/>
      <c r="O105" s="235"/>
      <c r="P105" s="235"/>
      <c r="Q105" s="236">
        <f>SUM(Q106:Q116)</f>
        <v>0</v>
      </c>
      <c r="R105" s="236">
        <f>SUM(R106:R116)</f>
        <v>0</v>
      </c>
      <c r="S105" s="235"/>
      <c r="T105" s="237">
        <f>SUM(T106:T116)</f>
        <v>0</v>
      </c>
      <c r="U105" s="235"/>
      <c r="V105" s="237">
        <f>SUM(V106:V116)</f>
        <v>28.214308299999995</v>
      </c>
      <c r="W105" s="235"/>
      <c r="X105" s="238">
        <f>SUM(X106:X116)</f>
        <v>0</v>
      </c>
      <c r="AR105" s="239" t="s">
        <v>83</v>
      </c>
      <c r="AT105" s="240" t="s">
        <v>74</v>
      </c>
      <c r="AU105" s="240" t="s">
        <v>83</v>
      </c>
      <c r="AY105" s="239" t="s">
        <v>153</v>
      </c>
      <c r="BK105" s="241">
        <f>SUM(BK106:BK116)</f>
        <v>0</v>
      </c>
    </row>
    <row r="106" spans="2:65" s="1" customFormat="1" ht="25.5" customHeight="1">
      <c r="B106" s="45"/>
      <c r="C106" s="244" t="s">
        <v>188</v>
      </c>
      <c r="D106" s="244" t="s">
        <v>155</v>
      </c>
      <c r="E106" s="245" t="s">
        <v>352</v>
      </c>
      <c r="F106" s="246" t="s">
        <v>353</v>
      </c>
      <c r="G106" s="247" t="s">
        <v>164</v>
      </c>
      <c r="H106" s="248">
        <v>12.475</v>
      </c>
      <c r="I106" s="249"/>
      <c r="J106" s="249"/>
      <c r="K106" s="250">
        <f>ROUND(P106*H106,2)</f>
        <v>0</v>
      </c>
      <c r="L106" s="246" t="s">
        <v>159</v>
      </c>
      <c r="M106" s="71"/>
      <c r="N106" s="251" t="s">
        <v>22</v>
      </c>
      <c r="O106" s="252" t="s">
        <v>44</v>
      </c>
      <c r="P106" s="174">
        <f>I106+J106</f>
        <v>0</v>
      </c>
      <c r="Q106" s="174">
        <f>ROUND(I106*H106,2)</f>
        <v>0</v>
      </c>
      <c r="R106" s="174">
        <f>ROUND(J106*H106,2)</f>
        <v>0</v>
      </c>
      <c r="S106" s="46"/>
      <c r="T106" s="253">
        <f>S106*H106</f>
        <v>0</v>
      </c>
      <c r="U106" s="253">
        <v>2.25634</v>
      </c>
      <c r="V106" s="253">
        <f>U106*H106</f>
        <v>28.147841499999995</v>
      </c>
      <c r="W106" s="253">
        <v>0</v>
      </c>
      <c r="X106" s="254">
        <f>W106*H106</f>
        <v>0</v>
      </c>
      <c r="AR106" s="23" t="s">
        <v>160</v>
      </c>
      <c r="AT106" s="23" t="s">
        <v>155</v>
      </c>
      <c r="AU106" s="23" t="s">
        <v>85</v>
      </c>
      <c r="AY106" s="23" t="s">
        <v>153</v>
      </c>
      <c r="BE106" s="255">
        <f>IF(O106="základní",K106,0)</f>
        <v>0</v>
      </c>
      <c r="BF106" s="255">
        <f>IF(O106="snížená",K106,0)</f>
        <v>0</v>
      </c>
      <c r="BG106" s="255">
        <f>IF(O106="zákl. přenesená",K106,0)</f>
        <v>0</v>
      </c>
      <c r="BH106" s="255">
        <f>IF(O106="sníž. přenesená",K106,0)</f>
        <v>0</v>
      </c>
      <c r="BI106" s="255">
        <f>IF(O106="nulová",K106,0)</f>
        <v>0</v>
      </c>
      <c r="BJ106" s="23" t="s">
        <v>83</v>
      </c>
      <c r="BK106" s="255">
        <f>ROUND(P106*H106,2)</f>
        <v>0</v>
      </c>
      <c r="BL106" s="23" t="s">
        <v>160</v>
      </c>
      <c r="BM106" s="23" t="s">
        <v>354</v>
      </c>
    </row>
    <row r="107" spans="2:47" s="1" customFormat="1" ht="13.5">
      <c r="B107" s="45"/>
      <c r="C107" s="73"/>
      <c r="D107" s="256" t="s">
        <v>166</v>
      </c>
      <c r="E107" s="73"/>
      <c r="F107" s="257" t="s">
        <v>355</v>
      </c>
      <c r="G107" s="73"/>
      <c r="H107" s="73"/>
      <c r="I107" s="210"/>
      <c r="J107" s="210"/>
      <c r="K107" s="73"/>
      <c r="L107" s="73"/>
      <c r="M107" s="71"/>
      <c r="N107" s="258"/>
      <c r="O107" s="46"/>
      <c r="P107" s="46"/>
      <c r="Q107" s="46"/>
      <c r="R107" s="46"/>
      <c r="S107" s="46"/>
      <c r="T107" s="46"/>
      <c r="U107" s="46"/>
      <c r="V107" s="46"/>
      <c r="W107" s="46"/>
      <c r="X107" s="94"/>
      <c r="AT107" s="23" t="s">
        <v>166</v>
      </c>
      <c r="AU107" s="23" t="s">
        <v>85</v>
      </c>
    </row>
    <row r="108" spans="2:51" s="12" customFormat="1" ht="13.5">
      <c r="B108" s="259"/>
      <c r="C108" s="260"/>
      <c r="D108" s="256" t="s">
        <v>168</v>
      </c>
      <c r="E108" s="261" t="s">
        <v>22</v>
      </c>
      <c r="F108" s="262" t="s">
        <v>356</v>
      </c>
      <c r="G108" s="260"/>
      <c r="H108" s="263">
        <v>12.475</v>
      </c>
      <c r="I108" s="264"/>
      <c r="J108" s="264"/>
      <c r="K108" s="260"/>
      <c r="L108" s="260"/>
      <c r="M108" s="265"/>
      <c r="N108" s="266"/>
      <c r="O108" s="267"/>
      <c r="P108" s="267"/>
      <c r="Q108" s="267"/>
      <c r="R108" s="267"/>
      <c r="S108" s="267"/>
      <c r="T108" s="267"/>
      <c r="U108" s="267"/>
      <c r="V108" s="267"/>
      <c r="W108" s="267"/>
      <c r="X108" s="268"/>
      <c r="AT108" s="269" t="s">
        <v>168</v>
      </c>
      <c r="AU108" s="269" t="s">
        <v>85</v>
      </c>
      <c r="AV108" s="12" t="s">
        <v>85</v>
      </c>
      <c r="AW108" s="12" t="s">
        <v>7</v>
      </c>
      <c r="AX108" s="12" t="s">
        <v>75</v>
      </c>
      <c r="AY108" s="269" t="s">
        <v>153</v>
      </c>
    </row>
    <row r="109" spans="2:51" s="13" customFormat="1" ht="13.5">
      <c r="B109" s="280"/>
      <c r="C109" s="281"/>
      <c r="D109" s="256" t="s">
        <v>168</v>
      </c>
      <c r="E109" s="282" t="s">
        <v>22</v>
      </c>
      <c r="F109" s="283" t="s">
        <v>213</v>
      </c>
      <c r="G109" s="281"/>
      <c r="H109" s="284">
        <v>12.475</v>
      </c>
      <c r="I109" s="285"/>
      <c r="J109" s="285"/>
      <c r="K109" s="281"/>
      <c r="L109" s="281"/>
      <c r="M109" s="286"/>
      <c r="N109" s="287"/>
      <c r="O109" s="288"/>
      <c r="P109" s="288"/>
      <c r="Q109" s="288"/>
      <c r="R109" s="288"/>
      <c r="S109" s="288"/>
      <c r="T109" s="288"/>
      <c r="U109" s="288"/>
      <c r="V109" s="288"/>
      <c r="W109" s="288"/>
      <c r="X109" s="289"/>
      <c r="AT109" s="290" t="s">
        <v>168</v>
      </c>
      <c r="AU109" s="290" t="s">
        <v>85</v>
      </c>
      <c r="AV109" s="13" t="s">
        <v>160</v>
      </c>
      <c r="AW109" s="13" t="s">
        <v>7</v>
      </c>
      <c r="AX109" s="13" t="s">
        <v>83</v>
      </c>
      <c r="AY109" s="290" t="s">
        <v>153</v>
      </c>
    </row>
    <row r="110" spans="2:65" s="1" customFormat="1" ht="16.5" customHeight="1">
      <c r="B110" s="45"/>
      <c r="C110" s="244" t="s">
        <v>195</v>
      </c>
      <c r="D110" s="244" t="s">
        <v>155</v>
      </c>
      <c r="E110" s="245" t="s">
        <v>357</v>
      </c>
      <c r="F110" s="246" t="s">
        <v>358</v>
      </c>
      <c r="G110" s="247" t="s">
        <v>158</v>
      </c>
      <c r="H110" s="248">
        <v>44.91</v>
      </c>
      <c r="I110" s="249"/>
      <c r="J110" s="249"/>
      <c r="K110" s="250">
        <f>ROUND(P110*H110,2)</f>
        <v>0</v>
      </c>
      <c r="L110" s="246" t="s">
        <v>359</v>
      </c>
      <c r="M110" s="71"/>
      <c r="N110" s="251" t="s">
        <v>22</v>
      </c>
      <c r="O110" s="252" t="s">
        <v>44</v>
      </c>
      <c r="P110" s="174">
        <f>I110+J110</f>
        <v>0</v>
      </c>
      <c r="Q110" s="174">
        <f>ROUND(I110*H110,2)</f>
        <v>0</v>
      </c>
      <c r="R110" s="174">
        <f>ROUND(J110*H110,2)</f>
        <v>0</v>
      </c>
      <c r="S110" s="46"/>
      <c r="T110" s="253">
        <f>S110*H110</f>
        <v>0</v>
      </c>
      <c r="U110" s="253">
        <v>0.00144</v>
      </c>
      <c r="V110" s="253">
        <f>U110*H110</f>
        <v>0.0646704</v>
      </c>
      <c r="W110" s="253">
        <v>0</v>
      </c>
      <c r="X110" s="254">
        <f>W110*H110</f>
        <v>0</v>
      </c>
      <c r="AR110" s="23" t="s">
        <v>160</v>
      </c>
      <c r="AT110" s="23" t="s">
        <v>155</v>
      </c>
      <c r="AU110" s="23" t="s">
        <v>85</v>
      </c>
      <c r="AY110" s="23" t="s">
        <v>153</v>
      </c>
      <c r="BE110" s="255">
        <f>IF(O110="základní",K110,0)</f>
        <v>0</v>
      </c>
      <c r="BF110" s="255">
        <f>IF(O110="snížená",K110,0)</f>
        <v>0</v>
      </c>
      <c r="BG110" s="255">
        <f>IF(O110="zákl. přenesená",K110,0)</f>
        <v>0</v>
      </c>
      <c r="BH110" s="255">
        <f>IF(O110="sníž. přenesená",K110,0)</f>
        <v>0</v>
      </c>
      <c r="BI110" s="255">
        <f>IF(O110="nulová",K110,0)</f>
        <v>0</v>
      </c>
      <c r="BJ110" s="23" t="s">
        <v>83</v>
      </c>
      <c r="BK110" s="255">
        <f>ROUND(P110*H110,2)</f>
        <v>0</v>
      </c>
      <c r="BL110" s="23" t="s">
        <v>160</v>
      </c>
      <c r="BM110" s="23" t="s">
        <v>360</v>
      </c>
    </row>
    <row r="111" spans="2:47" s="1" customFormat="1" ht="13.5">
      <c r="B111" s="45"/>
      <c r="C111" s="73"/>
      <c r="D111" s="256" t="s">
        <v>166</v>
      </c>
      <c r="E111" s="73"/>
      <c r="F111" s="257" t="s">
        <v>361</v>
      </c>
      <c r="G111" s="73"/>
      <c r="H111" s="73"/>
      <c r="I111" s="210"/>
      <c r="J111" s="210"/>
      <c r="K111" s="73"/>
      <c r="L111" s="73"/>
      <c r="M111" s="71"/>
      <c r="N111" s="258"/>
      <c r="O111" s="46"/>
      <c r="P111" s="46"/>
      <c r="Q111" s="46"/>
      <c r="R111" s="46"/>
      <c r="S111" s="46"/>
      <c r="T111" s="46"/>
      <c r="U111" s="46"/>
      <c r="V111" s="46"/>
      <c r="W111" s="46"/>
      <c r="X111" s="94"/>
      <c r="AT111" s="23" t="s">
        <v>166</v>
      </c>
      <c r="AU111" s="23" t="s">
        <v>85</v>
      </c>
    </row>
    <row r="112" spans="2:51" s="12" customFormat="1" ht="13.5">
      <c r="B112" s="259"/>
      <c r="C112" s="260"/>
      <c r="D112" s="256" t="s">
        <v>168</v>
      </c>
      <c r="E112" s="261" t="s">
        <v>22</v>
      </c>
      <c r="F112" s="262" t="s">
        <v>362</v>
      </c>
      <c r="G112" s="260"/>
      <c r="H112" s="263">
        <v>44.91</v>
      </c>
      <c r="I112" s="264"/>
      <c r="J112" s="264"/>
      <c r="K112" s="260"/>
      <c r="L112" s="260"/>
      <c r="M112" s="265"/>
      <c r="N112" s="266"/>
      <c r="O112" s="267"/>
      <c r="P112" s="267"/>
      <c r="Q112" s="267"/>
      <c r="R112" s="267"/>
      <c r="S112" s="267"/>
      <c r="T112" s="267"/>
      <c r="U112" s="267"/>
      <c r="V112" s="267"/>
      <c r="W112" s="267"/>
      <c r="X112" s="268"/>
      <c r="AT112" s="269" t="s">
        <v>168</v>
      </c>
      <c r="AU112" s="269" t="s">
        <v>85</v>
      </c>
      <c r="AV112" s="12" t="s">
        <v>85</v>
      </c>
      <c r="AW112" s="12" t="s">
        <v>7</v>
      </c>
      <c r="AX112" s="12" t="s">
        <v>75</v>
      </c>
      <c r="AY112" s="269" t="s">
        <v>153</v>
      </c>
    </row>
    <row r="113" spans="2:51" s="13" customFormat="1" ht="13.5">
      <c r="B113" s="280"/>
      <c r="C113" s="281"/>
      <c r="D113" s="256" t="s">
        <v>168</v>
      </c>
      <c r="E113" s="282" t="s">
        <v>22</v>
      </c>
      <c r="F113" s="283" t="s">
        <v>213</v>
      </c>
      <c r="G113" s="281"/>
      <c r="H113" s="284">
        <v>44.91</v>
      </c>
      <c r="I113" s="285"/>
      <c r="J113" s="285"/>
      <c r="K113" s="281"/>
      <c r="L113" s="281"/>
      <c r="M113" s="286"/>
      <c r="N113" s="287"/>
      <c r="O113" s="288"/>
      <c r="P113" s="288"/>
      <c r="Q113" s="288"/>
      <c r="R113" s="288"/>
      <c r="S113" s="288"/>
      <c r="T113" s="288"/>
      <c r="U113" s="288"/>
      <c r="V113" s="288"/>
      <c r="W113" s="288"/>
      <c r="X113" s="289"/>
      <c r="AT113" s="290" t="s">
        <v>168</v>
      </c>
      <c r="AU113" s="290" t="s">
        <v>85</v>
      </c>
      <c r="AV113" s="13" t="s">
        <v>160</v>
      </c>
      <c r="AW113" s="13" t="s">
        <v>7</v>
      </c>
      <c r="AX113" s="13" t="s">
        <v>83</v>
      </c>
      <c r="AY113" s="290" t="s">
        <v>153</v>
      </c>
    </row>
    <row r="114" spans="2:65" s="1" customFormat="1" ht="16.5" customHeight="1">
      <c r="B114" s="45"/>
      <c r="C114" s="244" t="s">
        <v>207</v>
      </c>
      <c r="D114" s="244" t="s">
        <v>155</v>
      </c>
      <c r="E114" s="245" t="s">
        <v>363</v>
      </c>
      <c r="F114" s="246" t="s">
        <v>364</v>
      </c>
      <c r="G114" s="247" t="s">
        <v>158</v>
      </c>
      <c r="H114" s="248">
        <v>44.91</v>
      </c>
      <c r="I114" s="249"/>
      <c r="J114" s="249"/>
      <c r="K114" s="250">
        <f>ROUND(P114*H114,2)</f>
        <v>0</v>
      </c>
      <c r="L114" s="246" t="s">
        <v>359</v>
      </c>
      <c r="M114" s="71"/>
      <c r="N114" s="251" t="s">
        <v>22</v>
      </c>
      <c r="O114" s="252" t="s">
        <v>44</v>
      </c>
      <c r="P114" s="174">
        <f>I114+J114</f>
        <v>0</v>
      </c>
      <c r="Q114" s="174">
        <f>ROUND(I114*H114,2)</f>
        <v>0</v>
      </c>
      <c r="R114" s="174">
        <f>ROUND(J114*H114,2)</f>
        <v>0</v>
      </c>
      <c r="S114" s="46"/>
      <c r="T114" s="253">
        <f>S114*H114</f>
        <v>0</v>
      </c>
      <c r="U114" s="253">
        <v>4E-05</v>
      </c>
      <c r="V114" s="253">
        <f>U114*H114</f>
        <v>0.0017964</v>
      </c>
      <c r="W114" s="253">
        <v>0</v>
      </c>
      <c r="X114" s="254">
        <f>W114*H114</f>
        <v>0</v>
      </c>
      <c r="AR114" s="23" t="s">
        <v>160</v>
      </c>
      <c r="AT114" s="23" t="s">
        <v>155</v>
      </c>
      <c r="AU114" s="23" t="s">
        <v>85</v>
      </c>
      <c r="AY114" s="23" t="s">
        <v>153</v>
      </c>
      <c r="BE114" s="255">
        <f>IF(O114="základní",K114,0)</f>
        <v>0</v>
      </c>
      <c r="BF114" s="255">
        <f>IF(O114="snížená",K114,0)</f>
        <v>0</v>
      </c>
      <c r="BG114" s="255">
        <f>IF(O114="zákl. přenesená",K114,0)</f>
        <v>0</v>
      </c>
      <c r="BH114" s="255">
        <f>IF(O114="sníž. přenesená",K114,0)</f>
        <v>0</v>
      </c>
      <c r="BI114" s="255">
        <f>IF(O114="nulová",K114,0)</f>
        <v>0</v>
      </c>
      <c r="BJ114" s="23" t="s">
        <v>83</v>
      </c>
      <c r="BK114" s="255">
        <f>ROUND(P114*H114,2)</f>
        <v>0</v>
      </c>
      <c r="BL114" s="23" t="s">
        <v>160</v>
      </c>
      <c r="BM114" s="23" t="s">
        <v>365</v>
      </c>
    </row>
    <row r="115" spans="2:51" s="12" customFormat="1" ht="13.5">
      <c r="B115" s="259"/>
      <c r="C115" s="260"/>
      <c r="D115" s="256" t="s">
        <v>168</v>
      </c>
      <c r="E115" s="261" t="s">
        <v>22</v>
      </c>
      <c r="F115" s="262" t="s">
        <v>362</v>
      </c>
      <c r="G115" s="260"/>
      <c r="H115" s="263">
        <v>44.91</v>
      </c>
      <c r="I115" s="264"/>
      <c r="J115" s="264"/>
      <c r="K115" s="260"/>
      <c r="L115" s="260"/>
      <c r="M115" s="265"/>
      <c r="N115" s="266"/>
      <c r="O115" s="267"/>
      <c r="P115" s="267"/>
      <c r="Q115" s="267"/>
      <c r="R115" s="267"/>
      <c r="S115" s="267"/>
      <c r="T115" s="267"/>
      <c r="U115" s="267"/>
      <c r="V115" s="267"/>
      <c r="W115" s="267"/>
      <c r="X115" s="268"/>
      <c r="AT115" s="269" t="s">
        <v>168</v>
      </c>
      <c r="AU115" s="269" t="s">
        <v>85</v>
      </c>
      <c r="AV115" s="12" t="s">
        <v>85</v>
      </c>
      <c r="AW115" s="12" t="s">
        <v>7</v>
      </c>
      <c r="AX115" s="12" t="s">
        <v>75</v>
      </c>
      <c r="AY115" s="269" t="s">
        <v>153</v>
      </c>
    </row>
    <row r="116" spans="2:51" s="13" customFormat="1" ht="13.5">
      <c r="B116" s="280"/>
      <c r="C116" s="281"/>
      <c r="D116" s="256" t="s">
        <v>168</v>
      </c>
      <c r="E116" s="282" t="s">
        <v>22</v>
      </c>
      <c r="F116" s="283" t="s">
        <v>213</v>
      </c>
      <c r="G116" s="281"/>
      <c r="H116" s="284">
        <v>44.91</v>
      </c>
      <c r="I116" s="285"/>
      <c r="J116" s="285"/>
      <c r="K116" s="281"/>
      <c r="L116" s="281"/>
      <c r="M116" s="286"/>
      <c r="N116" s="287"/>
      <c r="O116" s="288"/>
      <c r="P116" s="288"/>
      <c r="Q116" s="288"/>
      <c r="R116" s="288"/>
      <c r="S116" s="288"/>
      <c r="T116" s="288"/>
      <c r="U116" s="288"/>
      <c r="V116" s="288"/>
      <c r="W116" s="288"/>
      <c r="X116" s="289"/>
      <c r="AT116" s="290" t="s">
        <v>168</v>
      </c>
      <c r="AU116" s="290" t="s">
        <v>85</v>
      </c>
      <c r="AV116" s="13" t="s">
        <v>160</v>
      </c>
      <c r="AW116" s="13" t="s">
        <v>7</v>
      </c>
      <c r="AX116" s="13" t="s">
        <v>83</v>
      </c>
      <c r="AY116" s="290" t="s">
        <v>153</v>
      </c>
    </row>
    <row r="117" spans="2:63" s="11" customFormat="1" ht="29.85" customHeight="1">
      <c r="B117" s="227"/>
      <c r="C117" s="228"/>
      <c r="D117" s="229" t="s">
        <v>74</v>
      </c>
      <c r="E117" s="242" t="s">
        <v>170</v>
      </c>
      <c r="F117" s="242" t="s">
        <v>366</v>
      </c>
      <c r="G117" s="228"/>
      <c r="H117" s="228"/>
      <c r="I117" s="231"/>
      <c r="J117" s="231"/>
      <c r="K117" s="243">
        <f>BK117</f>
        <v>0</v>
      </c>
      <c r="L117" s="228"/>
      <c r="M117" s="233"/>
      <c r="N117" s="234"/>
      <c r="O117" s="235"/>
      <c r="P117" s="235"/>
      <c r="Q117" s="236">
        <f>SUM(Q118:Q127)</f>
        <v>0</v>
      </c>
      <c r="R117" s="236">
        <f>SUM(R118:R127)</f>
        <v>0</v>
      </c>
      <c r="S117" s="235"/>
      <c r="T117" s="237">
        <f>SUM(T118:T127)</f>
        <v>0</v>
      </c>
      <c r="U117" s="235"/>
      <c r="V117" s="237">
        <f>SUM(V118:V127)</f>
        <v>10.39404</v>
      </c>
      <c r="W117" s="235"/>
      <c r="X117" s="238">
        <f>SUM(X118:X127)</f>
        <v>0</v>
      </c>
      <c r="AR117" s="239" t="s">
        <v>83</v>
      </c>
      <c r="AT117" s="240" t="s">
        <v>74</v>
      </c>
      <c r="AU117" s="240" t="s">
        <v>83</v>
      </c>
      <c r="AY117" s="239" t="s">
        <v>153</v>
      </c>
      <c r="BK117" s="241">
        <f>SUM(BK118:BK127)</f>
        <v>0</v>
      </c>
    </row>
    <row r="118" spans="2:65" s="1" customFormat="1" ht="38.25" customHeight="1">
      <c r="B118" s="45"/>
      <c r="C118" s="244" t="s">
        <v>214</v>
      </c>
      <c r="D118" s="244" t="s">
        <v>155</v>
      </c>
      <c r="E118" s="245" t="s">
        <v>367</v>
      </c>
      <c r="F118" s="246" t="s">
        <v>368</v>
      </c>
      <c r="G118" s="247" t="s">
        <v>164</v>
      </c>
      <c r="H118" s="248">
        <v>8.3</v>
      </c>
      <c r="I118" s="249"/>
      <c r="J118" s="249"/>
      <c r="K118" s="250">
        <f>ROUND(P118*H118,2)</f>
        <v>0</v>
      </c>
      <c r="L118" s="246" t="s">
        <v>159</v>
      </c>
      <c r="M118" s="71"/>
      <c r="N118" s="251" t="s">
        <v>22</v>
      </c>
      <c r="O118" s="252" t="s">
        <v>44</v>
      </c>
      <c r="P118" s="174">
        <f>I118+J118</f>
        <v>0</v>
      </c>
      <c r="Q118" s="174">
        <f>ROUND(I118*H118,2)</f>
        <v>0</v>
      </c>
      <c r="R118" s="174">
        <f>ROUND(J118*H118,2)</f>
        <v>0</v>
      </c>
      <c r="S118" s="46"/>
      <c r="T118" s="253">
        <f>S118*H118</f>
        <v>0</v>
      </c>
      <c r="U118" s="253">
        <v>0.7488</v>
      </c>
      <c r="V118" s="253">
        <f>U118*H118</f>
        <v>6.215040000000001</v>
      </c>
      <c r="W118" s="253">
        <v>0</v>
      </c>
      <c r="X118" s="254">
        <f>W118*H118</f>
        <v>0</v>
      </c>
      <c r="AR118" s="23" t="s">
        <v>160</v>
      </c>
      <c r="AT118" s="23" t="s">
        <v>155</v>
      </c>
      <c r="AU118" s="23" t="s">
        <v>85</v>
      </c>
      <c r="AY118" s="23" t="s">
        <v>153</v>
      </c>
      <c r="BE118" s="255">
        <f>IF(O118="základní",K118,0)</f>
        <v>0</v>
      </c>
      <c r="BF118" s="255">
        <f>IF(O118="snížená",K118,0)</f>
        <v>0</v>
      </c>
      <c r="BG118" s="255">
        <f>IF(O118="zákl. přenesená",K118,0)</f>
        <v>0</v>
      </c>
      <c r="BH118" s="255">
        <f>IF(O118="sníž. přenesená",K118,0)</f>
        <v>0</v>
      </c>
      <c r="BI118" s="255">
        <f>IF(O118="nulová",K118,0)</f>
        <v>0</v>
      </c>
      <c r="BJ118" s="23" t="s">
        <v>83</v>
      </c>
      <c r="BK118" s="255">
        <f>ROUND(P118*H118,2)</f>
        <v>0</v>
      </c>
      <c r="BL118" s="23" t="s">
        <v>160</v>
      </c>
      <c r="BM118" s="23" t="s">
        <v>369</v>
      </c>
    </row>
    <row r="119" spans="2:47" s="1" customFormat="1" ht="13.5">
      <c r="B119" s="45"/>
      <c r="C119" s="73"/>
      <c r="D119" s="256" t="s">
        <v>166</v>
      </c>
      <c r="E119" s="73"/>
      <c r="F119" s="257" t="s">
        <v>370</v>
      </c>
      <c r="G119" s="73"/>
      <c r="H119" s="73"/>
      <c r="I119" s="210"/>
      <c r="J119" s="210"/>
      <c r="K119" s="73"/>
      <c r="L119" s="73"/>
      <c r="M119" s="71"/>
      <c r="N119" s="258"/>
      <c r="O119" s="46"/>
      <c r="P119" s="46"/>
      <c r="Q119" s="46"/>
      <c r="R119" s="46"/>
      <c r="S119" s="46"/>
      <c r="T119" s="46"/>
      <c r="U119" s="46"/>
      <c r="V119" s="46"/>
      <c r="W119" s="46"/>
      <c r="X119" s="94"/>
      <c r="AT119" s="23" t="s">
        <v>166</v>
      </c>
      <c r="AU119" s="23" t="s">
        <v>85</v>
      </c>
    </row>
    <row r="120" spans="2:65" s="1" customFormat="1" ht="25.5" customHeight="1">
      <c r="B120" s="45"/>
      <c r="C120" s="270" t="s">
        <v>219</v>
      </c>
      <c r="D120" s="270" t="s">
        <v>184</v>
      </c>
      <c r="E120" s="271" t="s">
        <v>243</v>
      </c>
      <c r="F120" s="272" t="s">
        <v>371</v>
      </c>
      <c r="G120" s="273" t="s">
        <v>187</v>
      </c>
      <c r="H120" s="274">
        <v>21.58</v>
      </c>
      <c r="I120" s="275"/>
      <c r="J120" s="276"/>
      <c r="K120" s="277">
        <f>ROUND(P120*H120,2)</f>
        <v>0</v>
      </c>
      <c r="L120" s="272" t="s">
        <v>22</v>
      </c>
      <c r="M120" s="278"/>
      <c r="N120" s="279" t="s">
        <v>22</v>
      </c>
      <c r="O120" s="252" t="s">
        <v>44</v>
      </c>
      <c r="P120" s="174">
        <f>I120+J120</f>
        <v>0</v>
      </c>
      <c r="Q120" s="174">
        <f>ROUND(I120*H120,2)</f>
        <v>0</v>
      </c>
      <c r="R120" s="174">
        <f>ROUND(J120*H120,2)</f>
        <v>0</v>
      </c>
      <c r="S120" s="46"/>
      <c r="T120" s="253">
        <f>S120*H120</f>
        <v>0</v>
      </c>
      <c r="U120" s="253">
        <v>0</v>
      </c>
      <c r="V120" s="253">
        <f>U120*H120</f>
        <v>0</v>
      </c>
      <c r="W120" s="253">
        <v>0</v>
      </c>
      <c r="X120" s="254">
        <f>W120*H120</f>
        <v>0</v>
      </c>
      <c r="AR120" s="23" t="s">
        <v>188</v>
      </c>
      <c r="AT120" s="23" t="s">
        <v>184</v>
      </c>
      <c r="AU120" s="23" t="s">
        <v>85</v>
      </c>
      <c r="AY120" s="23" t="s">
        <v>153</v>
      </c>
      <c r="BE120" s="255">
        <f>IF(O120="základní",K120,0)</f>
        <v>0</v>
      </c>
      <c r="BF120" s="255">
        <f>IF(O120="snížená",K120,0)</f>
        <v>0</v>
      </c>
      <c r="BG120" s="255">
        <f>IF(O120="zákl. přenesená",K120,0)</f>
        <v>0</v>
      </c>
      <c r="BH120" s="255">
        <f>IF(O120="sníž. přenesená",K120,0)</f>
        <v>0</v>
      </c>
      <c r="BI120" s="255">
        <f>IF(O120="nulová",K120,0)</f>
        <v>0</v>
      </c>
      <c r="BJ120" s="23" t="s">
        <v>83</v>
      </c>
      <c r="BK120" s="255">
        <f>ROUND(P120*H120,2)</f>
        <v>0</v>
      </c>
      <c r="BL120" s="23" t="s">
        <v>160</v>
      </c>
      <c r="BM120" s="23" t="s">
        <v>372</v>
      </c>
    </row>
    <row r="121" spans="2:51" s="12" customFormat="1" ht="13.5">
      <c r="B121" s="259"/>
      <c r="C121" s="260"/>
      <c r="D121" s="256" t="s">
        <v>168</v>
      </c>
      <c r="E121" s="260"/>
      <c r="F121" s="262" t="s">
        <v>373</v>
      </c>
      <c r="G121" s="260"/>
      <c r="H121" s="263">
        <v>21.58</v>
      </c>
      <c r="I121" s="264"/>
      <c r="J121" s="264"/>
      <c r="K121" s="260"/>
      <c r="L121" s="260"/>
      <c r="M121" s="265"/>
      <c r="N121" s="266"/>
      <c r="O121" s="267"/>
      <c r="P121" s="267"/>
      <c r="Q121" s="267"/>
      <c r="R121" s="267"/>
      <c r="S121" s="267"/>
      <c r="T121" s="267"/>
      <c r="U121" s="267"/>
      <c r="V121" s="267"/>
      <c r="W121" s="267"/>
      <c r="X121" s="268"/>
      <c r="AT121" s="269" t="s">
        <v>168</v>
      </c>
      <c r="AU121" s="269" t="s">
        <v>85</v>
      </c>
      <c r="AV121" s="12" t="s">
        <v>85</v>
      </c>
      <c r="AW121" s="12" t="s">
        <v>6</v>
      </c>
      <c r="AX121" s="12" t="s">
        <v>83</v>
      </c>
      <c r="AY121" s="269" t="s">
        <v>153</v>
      </c>
    </row>
    <row r="122" spans="2:65" s="1" customFormat="1" ht="16.5" customHeight="1">
      <c r="B122" s="45"/>
      <c r="C122" s="270" t="s">
        <v>224</v>
      </c>
      <c r="D122" s="270" t="s">
        <v>184</v>
      </c>
      <c r="E122" s="271" t="s">
        <v>374</v>
      </c>
      <c r="F122" s="272" t="s">
        <v>375</v>
      </c>
      <c r="G122" s="273" t="s">
        <v>376</v>
      </c>
      <c r="H122" s="274">
        <v>104.475</v>
      </c>
      <c r="I122" s="275"/>
      <c r="J122" s="276"/>
      <c r="K122" s="277">
        <f>ROUND(P122*H122,2)</f>
        <v>0</v>
      </c>
      <c r="L122" s="272" t="s">
        <v>22</v>
      </c>
      <c r="M122" s="278"/>
      <c r="N122" s="279" t="s">
        <v>22</v>
      </c>
      <c r="O122" s="252" t="s">
        <v>44</v>
      </c>
      <c r="P122" s="174">
        <f>I122+J122</f>
        <v>0</v>
      </c>
      <c r="Q122" s="174">
        <f>ROUND(I122*H122,2)</f>
        <v>0</v>
      </c>
      <c r="R122" s="174">
        <f>ROUND(J122*H122,2)</f>
        <v>0</v>
      </c>
      <c r="S122" s="46"/>
      <c r="T122" s="253">
        <f>S122*H122</f>
        <v>0</v>
      </c>
      <c r="U122" s="253">
        <v>0.04</v>
      </c>
      <c r="V122" s="253">
        <f>U122*H122</f>
        <v>4.179</v>
      </c>
      <c r="W122" s="253">
        <v>0</v>
      </c>
      <c r="X122" s="254">
        <f>W122*H122</f>
        <v>0</v>
      </c>
      <c r="AR122" s="23" t="s">
        <v>188</v>
      </c>
      <c r="AT122" s="23" t="s">
        <v>184</v>
      </c>
      <c r="AU122" s="23" t="s">
        <v>85</v>
      </c>
      <c r="AY122" s="23" t="s">
        <v>153</v>
      </c>
      <c r="BE122" s="255">
        <f>IF(O122="základní",K122,0)</f>
        <v>0</v>
      </c>
      <c r="BF122" s="255">
        <f>IF(O122="snížená",K122,0)</f>
        <v>0</v>
      </c>
      <c r="BG122" s="255">
        <f>IF(O122="zákl. přenesená",K122,0)</f>
        <v>0</v>
      </c>
      <c r="BH122" s="255">
        <f>IF(O122="sníž. přenesená",K122,0)</f>
        <v>0</v>
      </c>
      <c r="BI122" s="255">
        <f>IF(O122="nulová",K122,0)</f>
        <v>0</v>
      </c>
      <c r="BJ122" s="23" t="s">
        <v>83</v>
      </c>
      <c r="BK122" s="255">
        <f>ROUND(P122*H122,2)</f>
        <v>0</v>
      </c>
      <c r="BL122" s="23" t="s">
        <v>160</v>
      </c>
      <c r="BM122" s="23" t="s">
        <v>377</v>
      </c>
    </row>
    <row r="123" spans="2:47" s="1" customFormat="1" ht="13.5">
      <c r="B123" s="45"/>
      <c r="C123" s="73"/>
      <c r="D123" s="256" t="s">
        <v>166</v>
      </c>
      <c r="E123" s="73"/>
      <c r="F123" s="257" t="s">
        <v>378</v>
      </c>
      <c r="G123" s="73"/>
      <c r="H123" s="73"/>
      <c r="I123" s="210"/>
      <c r="J123" s="210"/>
      <c r="K123" s="73"/>
      <c r="L123" s="73"/>
      <c r="M123" s="71"/>
      <c r="N123" s="258"/>
      <c r="O123" s="46"/>
      <c r="P123" s="46"/>
      <c r="Q123" s="46"/>
      <c r="R123" s="46"/>
      <c r="S123" s="46"/>
      <c r="T123" s="46"/>
      <c r="U123" s="46"/>
      <c r="V123" s="46"/>
      <c r="W123" s="46"/>
      <c r="X123" s="94"/>
      <c r="AT123" s="23" t="s">
        <v>166</v>
      </c>
      <c r="AU123" s="23" t="s">
        <v>85</v>
      </c>
    </row>
    <row r="124" spans="2:51" s="12" customFormat="1" ht="13.5">
      <c r="B124" s="259"/>
      <c r="C124" s="260"/>
      <c r="D124" s="256" t="s">
        <v>168</v>
      </c>
      <c r="E124" s="261" t="s">
        <v>22</v>
      </c>
      <c r="F124" s="262" t="s">
        <v>379</v>
      </c>
      <c r="G124" s="260"/>
      <c r="H124" s="263">
        <v>99.5</v>
      </c>
      <c r="I124" s="264"/>
      <c r="J124" s="264"/>
      <c r="K124" s="260"/>
      <c r="L124" s="260"/>
      <c r="M124" s="265"/>
      <c r="N124" s="266"/>
      <c r="O124" s="267"/>
      <c r="P124" s="267"/>
      <c r="Q124" s="267"/>
      <c r="R124" s="267"/>
      <c r="S124" s="267"/>
      <c r="T124" s="267"/>
      <c r="U124" s="267"/>
      <c r="V124" s="267"/>
      <c r="W124" s="267"/>
      <c r="X124" s="268"/>
      <c r="AT124" s="269" t="s">
        <v>168</v>
      </c>
      <c r="AU124" s="269" t="s">
        <v>85</v>
      </c>
      <c r="AV124" s="12" t="s">
        <v>85</v>
      </c>
      <c r="AW124" s="12" t="s">
        <v>7</v>
      </c>
      <c r="AX124" s="12" t="s">
        <v>83</v>
      </c>
      <c r="AY124" s="269" t="s">
        <v>153</v>
      </c>
    </row>
    <row r="125" spans="2:51" s="12" customFormat="1" ht="13.5">
      <c r="B125" s="259"/>
      <c r="C125" s="260"/>
      <c r="D125" s="256" t="s">
        <v>168</v>
      </c>
      <c r="E125" s="260"/>
      <c r="F125" s="262" t="s">
        <v>380</v>
      </c>
      <c r="G125" s="260"/>
      <c r="H125" s="263">
        <v>104.475</v>
      </c>
      <c r="I125" s="264"/>
      <c r="J125" s="264"/>
      <c r="K125" s="260"/>
      <c r="L125" s="260"/>
      <c r="M125" s="265"/>
      <c r="N125" s="266"/>
      <c r="O125" s="267"/>
      <c r="P125" s="267"/>
      <c r="Q125" s="267"/>
      <c r="R125" s="267"/>
      <c r="S125" s="267"/>
      <c r="T125" s="267"/>
      <c r="U125" s="267"/>
      <c r="V125" s="267"/>
      <c r="W125" s="267"/>
      <c r="X125" s="268"/>
      <c r="AT125" s="269" t="s">
        <v>168</v>
      </c>
      <c r="AU125" s="269" t="s">
        <v>85</v>
      </c>
      <c r="AV125" s="12" t="s">
        <v>85</v>
      </c>
      <c r="AW125" s="12" t="s">
        <v>6</v>
      </c>
      <c r="AX125" s="12" t="s">
        <v>83</v>
      </c>
      <c r="AY125" s="269" t="s">
        <v>153</v>
      </c>
    </row>
    <row r="126" spans="2:65" s="1" customFormat="1" ht="16.5" customHeight="1">
      <c r="B126" s="45"/>
      <c r="C126" s="244" t="s">
        <v>282</v>
      </c>
      <c r="D126" s="244" t="s">
        <v>155</v>
      </c>
      <c r="E126" s="245" t="s">
        <v>246</v>
      </c>
      <c r="F126" s="246" t="s">
        <v>381</v>
      </c>
      <c r="G126" s="247" t="s">
        <v>248</v>
      </c>
      <c r="H126" s="248">
        <v>1</v>
      </c>
      <c r="I126" s="249"/>
      <c r="J126" s="249"/>
      <c r="K126" s="250">
        <f>ROUND(P126*H126,2)</f>
        <v>0</v>
      </c>
      <c r="L126" s="246" t="s">
        <v>22</v>
      </c>
      <c r="M126" s="71"/>
      <c r="N126" s="251" t="s">
        <v>22</v>
      </c>
      <c r="O126" s="252" t="s">
        <v>44</v>
      </c>
      <c r="P126" s="174">
        <f>I126+J126</f>
        <v>0</v>
      </c>
      <c r="Q126" s="174">
        <f>ROUND(I126*H126,2)</f>
        <v>0</v>
      </c>
      <c r="R126" s="174">
        <f>ROUND(J126*H126,2)</f>
        <v>0</v>
      </c>
      <c r="S126" s="46"/>
      <c r="T126" s="253">
        <f>S126*H126</f>
        <v>0</v>
      </c>
      <c r="U126" s="253">
        <v>0</v>
      </c>
      <c r="V126" s="253">
        <f>U126*H126</f>
        <v>0</v>
      </c>
      <c r="W126" s="253">
        <v>0</v>
      </c>
      <c r="X126" s="254">
        <f>W126*H126</f>
        <v>0</v>
      </c>
      <c r="AR126" s="23" t="s">
        <v>160</v>
      </c>
      <c r="AT126" s="23" t="s">
        <v>155</v>
      </c>
      <c r="AU126" s="23" t="s">
        <v>85</v>
      </c>
      <c r="AY126" s="23" t="s">
        <v>153</v>
      </c>
      <c r="BE126" s="255">
        <f>IF(O126="základní",K126,0)</f>
        <v>0</v>
      </c>
      <c r="BF126" s="255">
        <f>IF(O126="snížená",K126,0)</f>
        <v>0</v>
      </c>
      <c r="BG126" s="255">
        <f>IF(O126="zákl. přenesená",K126,0)</f>
        <v>0</v>
      </c>
      <c r="BH126" s="255">
        <f>IF(O126="sníž. přenesená",K126,0)</f>
        <v>0</v>
      </c>
      <c r="BI126" s="255">
        <f>IF(O126="nulová",K126,0)</f>
        <v>0</v>
      </c>
      <c r="BJ126" s="23" t="s">
        <v>83</v>
      </c>
      <c r="BK126" s="255">
        <f>ROUND(P126*H126,2)</f>
        <v>0</v>
      </c>
      <c r="BL126" s="23" t="s">
        <v>160</v>
      </c>
      <c r="BM126" s="23" t="s">
        <v>382</v>
      </c>
    </row>
    <row r="127" spans="2:65" s="1" customFormat="1" ht="16.5" customHeight="1">
      <c r="B127" s="45"/>
      <c r="C127" s="244" t="s">
        <v>11</v>
      </c>
      <c r="D127" s="244" t="s">
        <v>155</v>
      </c>
      <c r="E127" s="245" t="s">
        <v>250</v>
      </c>
      <c r="F127" s="246" t="s">
        <v>383</v>
      </c>
      <c r="G127" s="247" t="s">
        <v>248</v>
      </c>
      <c r="H127" s="248">
        <v>1</v>
      </c>
      <c r="I127" s="249"/>
      <c r="J127" s="249"/>
      <c r="K127" s="250">
        <f>ROUND(P127*H127,2)</f>
        <v>0</v>
      </c>
      <c r="L127" s="246" t="s">
        <v>22</v>
      </c>
      <c r="M127" s="71"/>
      <c r="N127" s="251" t="s">
        <v>22</v>
      </c>
      <c r="O127" s="252" t="s">
        <v>44</v>
      </c>
      <c r="P127" s="174">
        <f>I127+J127</f>
        <v>0</v>
      </c>
      <c r="Q127" s="174">
        <f>ROUND(I127*H127,2)</f>
        <v>0</v>
      </c>
      <c r="R127" s="174">
        <f>ROUND(J127*H127,2)</f>
        <v>0</v>
      </c>
      <c r="S127" s="46"/>
      <c r="T127" s="253">
        <f>S127*H127</f>
        <v>0</v>
      </c>
      <c r="U127" s="253">
        <v>0</v>
      </c>
      <c r="V127" s="253">
        <f>U127*H127</f>
        <v>0</v>
      </c>
      <c r="W127" s="253">
        <v>0</v>
      </c>
      <c r="X127" s="254">
        <f>W127*H127</f>
        <v>0</v>
      </c>
      <c r="AR127" s="23" t="s">
        <v>160</v>
      </c>
      <c r="AT127" s="23" t="s">
        <v>155</v>
      </c>
      <c r="AU127" s="23" t="s">
        <v>85</v>
      </c>
      <c r="AY127" s="23" t="s">
        <v>153</v>
      </c>
      <c r="BE127" s="255">
        <f>IF(O127="základní",K127,0)</f>
        <v>0</v>
      </c>
      <c r="BF127" s="255">
        <f>IF(O127="snížená",K127,0)</f>
        <v>0</v>
      </c>
      <c r="BG127" s="255">
        <f>IF(O127="zákl. přenesená",K127,0)</f>
        <v>0</v>
      </c>
      <c r="BH127" s="255">
        <f>IF(O127="sníž. přenesená",K127,0)</f>
        <v>0</v>
      </c>
      <c r="BI127" s="255">
        <f>IF(O127="nulová",K127,0)</f>
        <v>0</v>
      </c>
      <c r="BJ127" s="23" t="s">
        <v>83</v>
      </c>
      <c r="BK127" s="255">
        <f>ROUND(P127*H127,2)</f>
        <v>0</v>
      </c>
      <c r="BL127" s="23" t="s">
        <v>160</v>
      </c>
      <c r="BM127" s="23" t="s">
        <v>384</v>
      </c>
    </row>
    <row r="128" spans="2:63" s="11" customFormat="1" ht="29.85" customHeight="1">
      <c r="B128" s="227"/>
      <c r="C128" s="228"/>
      <c r="D128" s="229" t="s">
        <v>74</v>
      </c>
      <c r="E128" s="242" t="s">
        <v>174</v>
      </c>
      <c r="F128" s="242" t="s">
        <v>175</v>
      </c>
      <c r="G128" s="228"/>
      <c r="H128" s="228"/>
      <c r="I128" s="231"/>
      <c r="J128" s="231"/>
      <c r="K128" s="243">
        <f>BK128</f>
        <v>0</v>
      </c>
      <c r="L128" s="228"/>
      <c r="M128" s="233"/>
      <c r="N128" s="234"/>
      <c r="O128" s="235"/>
      <c r="P128" s="235"/>
      <c r="Q128" s="236">
        <f>SUM(Q129:Q133)</f>
        <v>0</v>
      </c>
      <c r="R128" s="236">
        <f>SUM(R129:R133)</f>
        <v>0</v>
      </c>
      <c r="S128" s="235"/>
      <c r="T128" s="237">
        <f>SUM(T129:T133)</f>
        <v>0</v>
      </c>
      <c r="U128" s="235"/>
      <c r="V128" s="237">
        <f>SUM(V129:V133)</f>
        <v>7.6942036499999995</v>
      </c>
      <c r="W128" s="235"/>
      <c r="X128" s="238">
        <f>SUM(X129:X133)</f>
        <v>0</v>
      </c>
      <c r="AR128" s="239" t="s">
        <v>83</v>
      </c>
      <c r="AT128" s="240" t="s">
        <v>74</v>
      </c>
      <c r="AU128" s="240" t="s">
        <v>83</v>
      </c>
      <c r="AY128" s="239" t="s">
        <v>153</v>
      </c>
      <c r="BK128" s="241">
        <f>SUM(BK129:BK133)</f>
        <v>0</v>
      </c>
    </row>
    <row r="129" spans="2:65" s="1" customFormat="1" ht="25.5" customHeight="1">
      <c r="B129" s="45"/>
      <c r="C129" s="244" t="s">
        <v>291</v>
      </c>
      <c r="D129" s="244" t="s">
        <v>155</v>
      </c>
      <c r="E129" s="245" t="s">
        <v>385</v>
      </c>
      <c r="F129" s="246" t="s">
        <v>386</v>
      </c>
      <c r="G129" s="247" t="s">
        <v>158</v>
      </c>
      <c r="H129" s="248">
        <v>40.695</v>
      </c>
      <c r="I129" s="249"/>
      <c r="J129" s="249"/>
      <c r="K129" s="250">
        <f>ROUND(P129*H129,2)</f>
        <v>0</v>
      </c>
      <c r="L129" s="246" t="s">
        <v>159</v>
      </c>
      <c r="M129" s="71"/>
      <c r="N129" s="251" t="s">
        <v>22</v>
      </c>
      <c r="O129" s="252" t="s">
        <v>44</v>
      </c>
      <c r="P129" s="174">
        <f>I129+J129</f>
        <v>0</v>
      </c>
      <c r="Q129" s="174">
        <f>ROUND(I129*H129,2)</f>
        <v>0</v>
      </c>
      <c r="R129" s="174">
        <f>ROUND(J129*H129,2)</f>
        <v>0</v>
      </c>
      <c r="S129" s="46"/>
      <c r="T129" s="253">
        <f>S129*H129</f>
        <v>0</v>
      </c>
      <c r="U129" s="253">
        <v>0.18907</v>
      </c>
      <c r="V129" s="253">
        <f>U129*H129</f>
        <v>7.6942036499999995</v>
      </c>
      <c r="W129" s="253">
        <v>0</v>
      </c>
      <c r="X129" s="254">
        <f>W129*H129</f>
        <v>0</v>
      </c>
      <c r="AR129" s="23" t="s">
        <v>160</v>
      </c>
      <c r="AT129" s="23" t="s">
        <v>155</v>
      </c>
      <c r="AU129" s="23" t="s">
        <v>85</v>
      </c>
      <c r="AY129" s="23" t="s">
        <v>153</v>
      </c>
      <c r="BE129" s="255">
        <f>IF(O129="základní",K129,0)</f>
        <v>0</v>
      </c>
      <c r="BF129" s="255">
        <f>IF(O129="snížená",K129,0)</f>
        <v>0</v>
      </c>
      <c r="BG129" s="255">
        <f>IF(O129="zákl. přenesená",K129,0)</f>
        <v>0</v>
      </c>
      <c r="BH129" s="255">
        <f>IF(O129="sníž. přenesená",K129,0)</f>
        <v>0</v>
      </c>
      <c r="BI129" s="255">
        <f>IF(O129="nulová",K129,0)</f>
        <v>0</v>
      </c>
      <c r="BJ129" s="23" t="s">
        <v>83</v>
      </c>
      <c r="BK129" s="255">
        <f>ROUND(P129*H129,2)</f>
        <v>0</v>
      </c>
      <c r="BL129" s="23" t="s">
        <v>160</v>
      </c>
      <c r="BM129" s="23" t="s">
        <v>387</v>
      </c>
    </row>
    <row r="130" spans="2:47" s="1" customFormat="1" ht="13.5">
      <c r="B130" s="45"/>
      <c r="C130" s="73"/>
      <c r="D130" s="256" t="s">
        <v>166</v>
      </c>
      <c r="E130" s="73"/>
      <c r="F130" s="257" t="s">
        <v>388</v>
      </c>
      <c r="G130" s="73"/>
      <c r="H130" s="73"/>
      <c r="I130" s="210"/>
      <c r="J130" s="210"/>
      <c r="K130" s="73"/>
      <c r="L130" s="73"/>
      <c r="M130" s="71"/>
      <c r="N130" s="258"/>
      <c r="O130" s="46"/>
      <c r="P130" s="46"/>
      <c r="Q130" s="46"/>
      <c r="R130" s="46"/>
      <c r="S130" s="46"/>
      <c r="T130" s="46"/>
      <c r="U130" s="46"/>
      <c r="V130" s="46"/>
      <c r="W130" s="46"/>
      <c r="X130" s="94"/>
      <c r="AT130" s="23" t="s">
        <v>166</v>
      </c>
      <c r="AU130" s="23" t="s">
        <v>85</v>
      </c>
    </row>
    <row r="131" spans="2:51" s="12" customFormat="1" ht="13.5">
      <c r="B131" s="259"/>
      <c r="C131" s="260"/>
      <c r="D131" s="256" t="s">
        <v>168</v>
      </c>
      <c r="E131" s="261" t="s">
        <v>22</v>
      </c>
      <c r="F131" s="262" t="s">
        <v>389</v>
      </c>
      <c r="G131" s="260"/>
      <c r="H131" s="263">
        <v>24.95</v>
      </c>
      <c r="I131" s="264"/>
      <c r="J131" s="264"/>
      <c r="K131" s="260"/>
      <c r="L131" s="260"/>
      <c r="M131" s="265"/>
      <c r="N131" s="266"/>
      <c r="O131" s="267"/>
      <c r="P131" s="267"/>
      <c r="Q131" s="267"/>
      <c r="R131" s="267"/>
      <c r="S131" s="267"/>
      <c r="T131" s="267"/>
      <c r="U131" s="267"/>
      <c r="V131" s="267"/>
      <c r="W131" s="267"/>
      <c r="X131" s="268"/>
      <c r="AT131" s="269" t="s">
        <v>168</v>
      </c>
      <c r="AU131" s="269" t="s">
        <v>85</v>
      </c>
      <c r="AV131" s="12" t="s">
        <v>85</v>
      </c>
      <c r="AW131" s="12" t="s">
        <v>7</v>
      </c>
      <c r="AX131" s="12" t="s">
        <v>75</v>
      </c>
      <c r="AY131" s="269" t="s">
        <v>153</v>
      </c>
    </row>
    <row r="132" spans="2:51" s="12" customFormat="1" ht="13.5">
      <c r="B132" s="259"/>
      <c r="C132" s="260"/>
      <c r="D132" s="256" t="s">
        <v>168</v>
      </c>
      <c r="E132" s="261" t="s">
        <v>22</v>
      </c>
      <c r="F132" s="262" t="s">
        <v>390</v>
      </c>
      <c r="G132" s="260"/>
      <c r="H132" s="263">
        <v>15.745</v>
      </c>
      <c r="I132" s="264"/>
      <c r="J132" s="264"/>
      <c r="K132" s="260"/>
      <c r="L132" s="260"/>
      <c r="M132" s="265"/>
      <c r="N132" s="266"/>
      <c r="O132" s="267"/>
      <c r="P132" s="267"/>
      <c r="Q132" s="267"/>
      <c r="R132" s="267"/>
      <c r="S132" s="267"/>
      <c r="T132" s="267"/>
      <c r="U132" s="267"/>
      <c r="V132" s="267"/>
      <c r="W132" s="267"/>
      <c r="X132" s="268"/>
      <c r="AT132" s="269" t="s">
        <v>168</v>
      </c>
      <c r="AU132" s="269" t="s">
        <v>85</v>
      </c>
      <c r="AV132" s="12" t="s">
        <v>85</v>
      </c>
      <c r="AW132" s="12" t="s">
        <v>7</v>
      </c>
      <c r="AX132" s="12" t="s">
        <v>75</v>
      </c>
      <c r="AY132" s="269" t="s">
        <v>153</v>
      </c>
    </row>
    <row r="133" spans="2:51" s="13" customFormat="1" ht="13.5">
      <c r="B133" s="280"/>
      <c r="C133" s="281"/>
      <c r="D133" s="256" t="s">
        <v>168</v>
      </c>
      <c r="E133" s="282" t="s">
        <v>22</v>
      </c>
      <c r="F133" s="283" t="s">
        <v>213</v>
      </c>
      <c r="G133" s="281"/>
      <c r="H133" s="284">
        <v>40.695</v>
      </c>
      <c r="I133" s="285"/>
      <c r="J133" s="285"/>
      <c r="K133" s="281"/>
      <c r="L133" s="281"/>
      <c r="M133" s="286"/>
      <c r="N133" s="287"/>
      <c r="O133" s="288"/>
      <c r="P133" s="288"/>
      <c r="Q133" s="288"/>
      <c r="R133" s="288"/>
      <c r="S133" s="288"/>
      <c r="T133" s="288"/>
      <c r="U133" s="288"/>
      <c r="V133" s="288"/>
      <c r="W133" s="288"/>
      <c r="X133" s="289"/>
      <c r="AT133" s="290" t="s">
        <v>168</v>
      </c>
      <c r="AU133" s="290" t="s">
        <v>85</v>
      </c>
      <c r="AV133" s="13" t="s">
        <v>160</v>
      </c>
      <c r="AW133" s="13" t="s">
        <v>7</v>
      </c>
      <c r="AX133" s="13" t="s">
        <v>83</v>
      </c>
      <c r="AY133" s="290" t="s">
        <v>153</v>
      </c>
    </row>
    <row r="134" spans="2:63" s="11" customFormat="1" ht="29.85" customHeight="1">
      <c r="B134" s="227"/>
      <c r="C134" s="228"/>
      <c r="D134" s="229" t="s">
        <v>74</v>
      </c>
      <c r="E134" s="242" t="s">
        <v>183</v>
      </c>
      <c r="F134" s="242" t="s">
        <v>391</v>
      </c>
      <c r="G134" s="228"/>
      <c r="H134" s="228"/>
      <c r="I134" s="231"/>
      <c r="J134" s="231"/>
      <c r="K134" s="243">
        <f>BK134</f>
        <v>0</v>
      </c>
      <c r="L134" s="228"/>
      <c r="M134" s="233"/>
      <c r="N134" s="234"/>
      <c r="O134" s="235"/>
      <c r="P134" s="235"/>
      <c r="Q134" s="236">
        <f>SUM(Q135:Q137)</f>
        <v>0</v>
      </c>
      <c r="R134" s="236">
        <f>SUM(R135:R137)</f>
        <v>0</v>
      </c>
      <c r="S134" s="235"/>
      <c r="T134" s="237">
        <f>SUM(T135:T137)</f>
        <v>0</v>
      </c>
      <c r="U134" s="235"/>
      <c r="V134" s="237">
        <f>SUM(V135:V137)</f>
        <v>0.1345</v>
      </c>
      <c r="W134" s="235"/>
      <c r="X134" s="238">
        <f>SUM(X135:X137)</f>
        <v>0</v>
      </c>
      <c r="AR134" s="239" t="s">
        <v>83</v>
      </c>
      <c r="AT134" s="240" t="s">
        <v>74</v>
      </c>
      <c r="AU134" s="240" t="s">
        <v>83</v>
      </c>
      <c r="AY134" s="239" t="s">
        <v>153</v>
      </c>
      <c r="BK134" s="241">
        <f>SUM(BK135:BK137)</f>
        <v>0</v>
      </c>
    </row>
    <row r="135" spans="2:65" s="1" customFormat="1" ht="25.5" customHeight="1">
      <c r="B135" s="45"/>
      <c r="C135" s="244" t="s">
        <v>296</v>
      </c>
      <c r="D135" s="244" t="s">
        <v>155</v>
      </c>
      <c r="E135" s="245" t="s">
        <v>392</v>
      </c>
      <c r="F135" s="246" t="s">
        <v>393</v>
      </c>
      <c r="G135" s="247" t="s">
        <v>158</v>
      </c>
      <c r="H135" s="248">
        <v>42.5</v>
      </c>
      <c r="I135" s="249"/>
      <c r="J135" s="249"/>
      <c r="K135" s="250">
        <f>ROUND(P135*H135,2)</f>
        <v>0</v>
      </c>
      <c r="L135" s="246" t="s">
        <v>159</v>
      </c>
      <c r="M135" s="71"/>
      <c r="N135" s="251" t="s">
        <v>22</v>
      </c>
      <c r="O135" s="252" t="s">
        <v>44</v>
      </c>
      <c r="P135" s="174">
        <f>I135+J135</f>
        <v>0</v>
      </c>
      <c r="Q135" s="174">
        <f>ROUND(I135*H135,2)</f>
        <v>0</v>
      </c>
      <c r="R135" s="174">
        <f>ROUND(J135*H135,2)</f>
        <v>0</v>
      </c>
      <c r="S135" s="46"/>
      <c r="T135" s="253">
        <f>S135*H135</f>
        <v>0</v>
      </c>
      <c r="U135" s="253">
        <v>0.0014</v>
      </c>
      <c r="V135" s="253">
        <f>U135*H135</f>
        <v>0.0595</v>
      </c>
      <c r="W135" s="253">
        <v>0</v>
      </c>
      <c r="X135" s="254">
        <f>W135*H135</f>
        <v>0</v>
      </c>
      <c r="AR135" s="23" t="s">
        <v>160</v>
      </c>
      <c r="AT135" s="23" t="s">
        <v>155</v>
      </c>
      <c r="AU135" s="23" t="s">
        <v>85</v>
      </c>
      <c r="AY135" s="23" t="s">
        <v>153</v>
      </c>
      <c r="BE135" s="255">
        <f>IF(O135="základní",K135,0)</f>
        <v>0</v>
      </c>
      <c r="BF135" s="255">
        <f>IF(O135="snížená",K135,0)</f>
        <v>0</v>
      </c>
      <c r="BG135" s="255">
        <f>IF(O135="zákl. přenesená",K135,0)</f>
        <v>0</v>
      </c>
      <c r="BH135" s="255">
        <f>IF(O135="sníž. přenesená",K135,0)</f>
        <v>0</v>
      </c>
      <c r="BI135" s="255">
        <f>IF(O135="nulová",K135,0)</f>
        <v>0</v>
      </c>
      <c r="BJ135" s="23" t="s">
        <v>83</v>
      </c>
      <c r="BK135" s="255">
        <f>ROUND(P135*H135,2)</f>
        <v>0</v>
      </c>
      <c r="BL135" s="23" t="s">
        <v>160</v>
      </c>
      <c r="BM135" s="23" t="s">
        <v>394</v>
      </c>
    </row>
    <row r="136" spans="2:47" s="1" customFormat="1" ht="13.5">
      <c r="B136" s="45"/>
      <c r="C136" s="73"/>
      <c r="D136" s="256" t="s">
        <v>166</v>
      </c>
      <c r="E136" s="73"/>
      <c r="F136" s="257" t="s">
        <v>395</v>
      </c>
      <c r="G136" s="73"/>
      <c r="H136" s="73"/>
      <c r="I136" s="210"/>
      <c r="J136" s="210"/>
      <c r="K136" s="73"/>
      <c r="L136" s="73"/>
      <c r="M136" s="71"/>
      <c r="N136" s="258"/>
      <c r="O136" s="46"/>
      <c r="P136" s="46"/>
      <c r="Q136" s="46"/>
      <c r="R136" s="46"/>
      <c r="S136" s="46"/>
      <c r="T136" s="46"/>
      <c r="U136" s="46"/>
      <c r="V136" s="46"/>
      <c r="W136" s="46"/>
      <c r="X136" s="94"/>
      <c r="AT136" s="23" t="s">
        <v>166</v>
      </c>
      <c r="AU136" s="23" t="s">
        <v>85</v>
      </c>
    </row>
    <row r="137" spans="2:65" s="1" customFormat="1" ht="16.5" customHeight="1">
      <c r="B137" s="45"/>
      <c r="C137" s="270" t="s">
        <v>301</v>
      </c>
      <c r="D137" s="270" t="s">
        <v>184</v>
      </c>
      <c r="E137" s="271" t="s">
        <v>396</v>
      </c>
      <c r="F137" s="272" t="s">
        <v>397</v>
      </c>
      <c r="G137" s="273" t="s">
        <v>398</v>
      </c>
      <c r="H137" s="274">
        <v>75</v>
      </c>
      <c r="I137" s="275"/>
      <c r="J137" s="276"/>
      <c r="K137" s="277">
        <f>ROUND(P137*H137,2)</f>
        <v>0</v>
      </c>
      <c r="L137" s="272" t="s">
        <v>159</v>
      </c>
      <c r="M137" s="278"/>
      <c r="N137" s="279" t="s">
        <v>22</v>
      </c>
      <c r="O137" s="252" t="s">
        <v>44</v>
      </c>
      <c r="P137" s="174">
        <f>I137+J137</f>
        <v>0</v>
      </c>
      <c r="Q137" s="174">
        <f>ROUND(I137*H137,2)</f>
        <v>0</v>
      </c>
      <c r="R137" s="174">
        <f>ROUND(J137*H137,2)</f>
        <v>0</v>
      </c>
      <c r="S137" s="46"/>
      <c r="T137" s="253">
        <f>S137*H137</f>
        <v>0</v>
      </c>
      <c r="U137" s="253">
        <v>0.001</v>
      </c>
      <c r="V137" s="253">
        <f>U137*H137</f>
        <v>0.075</v>
      </c>
      <c r="W137" s="253">
        <v>0</v>
      </c>
      <c r="X137" s="254">
        <f>W137*H137</f>
        <v>0</v>
      </c>
      <c r="AR137" s="23" t="s">
        <v>188</v>
      </c>
      <c r="AT137" s="23" t="s">
        <v>184</v>
      </c>
      <c r="AU137" s="23" t="s">
        <v>85</v>
      </c>
      <c r="AY137" s="23" t="s">
        <v>153</v>
      </c>
      <c r="BE137" s="255">
        <f>IF(O137="základní",K137,0)</f>
        <v>0</v>
      </c>
      <c r="BF137" s="255">
        <f>IF(O137="snížená",K137,0)</f>
        <v>0</v>
      </c>
      <c r="BG137" s="255">
        <f>IF(O137="zákl. přenesená",K137,0)</f>
        <v>0</v>
      </c>
      <c r="BH137" s="255">
        <f>IF(O137="sníž. přenesená",K137,0)</f>
        <v>0</v>
      </c>
      <c r="BI137" s="255">
        <f>IF(O137="nulová",K137,0)</f>
        <v>0</v>
      </c>
      <c r="BJ137" s="23" t="s">
        <v>83</v>
      </c>
      <c r="BK137" s="255">
        <f>ROUND(P137*H137,2)</f>
        <v>0</v>
      </c>
      <c r="BL137" s="23" t="s">
        <v>160</v>
      </c>
      <c r="BM137" s="23" t="s">
        <v>399</v>
      </c>
    </row>
    <row r="138" spans="2:63" s="11" customFormat="1" ht="29.85" customHeight="1">
      <c r="B138" s="227"/>
      <c r="C138" s="228"/>
      <c r="D138" s="229" t="s">
        <v>74</v>
      </c>
      <c r="E138" s="242" t="s">
        <v>310</v>
      </c>
      <c r="F138" s="242" t="s">
        <v>311</v>
      </c>
      <c r="G138" s="228"/>
      <c r="H138" s="228"/>
      <c r="I138" s="231"/>
      <c r="J138" s="231"/>
      <c r="K138" s="243">
        <f>BK138</f>
        <v>0</v>
      </c>
      <c r="L138" s="228"/>
      <c r="M138" s="233"/>
      <c r="N138" s="234"/>
      <c r="O138" s="235"/>
      <c r="P138" s="235"/>
      <c r="Q138" s="236">
        <f>Q139</f>
        <v>0</v>
      </c>
      <c r="R138" s="236">
        <f>R139</f>
        <v>0</v>
      </c>
      <c r="S138" s="235"/>
      <c r="T138" s="237">
        <f>T139</f>
        <v>0</v>
      </c>
      <c r="U138" s="235"/>
      <c r="V138" s="237">
        <f>V139</f>
        <v>0</v>
      </c>
      <c r="W138" s="235"/>
      <c r="X138" s="238">
        <f>X139</f>
        <v>0</v>
      </c>
      <c r="AR138" s="239" t="s">
        <v>83</v>
      </c>
      <c r="AT138" s="240" t="s">
        <v>74</v>
      </c>
      <c r="AU138" s="240" t="s">
        <v>83</v>
      </c>
      <c r="AY138" s="239" t="s">
        <v>153</v>
      </c>
      <c r="BK138" s="241">
        <f>BK139</f>
        <v>0</v>
      </c>
    </row>
    <row r="139" spans="2:65" s="1" customFormat="1" ht="25.5" customHeight="1">
      <c r="B139" s="45"/>
      <c r="C139" s="244" t="s">
        <v>306</v>
      </c>
      <c r="D139" s="244" t="s">
        <v>155</v>
      </c>
      <c r="E139" s="245" t="s">
        <v>313</v>
      </c>
      <c r="F139" s="246" t="s">
        <v>314</v>
      </c>
      <c r="G139" s="247" t="s">
        <v>187</v>
      </c>
      <c r="H139" s="248">
        <v>98.437</v>
      </c>
      <c r="I139" s="249"/>
      <c r="J139" s="249"/>
      <c r="K139" s="250">
        <f>ROUND(P139*H139,2)</f>
        <v>0</v>
      </c>
      <c r="L139" s="246" t="s">
        <v>159</v>
      </c>
      <c r="M139" s="71"/>
      <c r="N139" s="251" t="s">
        <v>22</v>
      </c>
      <c r="O139" s="294" t="s">
        <v>44</v>
      </c>
      <c r="P139" s="295">
        <f>I139+J139</f>
        <v>0</v>
      </c>
      <c r="Q139" s="295">
        <f>ROUND(I139*H139,2)</f>
        <v>0</v>
      </c>
      <c r="R139" s="295">
        <f>ROUND(J139*H139,2)</f>
        <v>0</v>
      </c>
      <c r="S139" s="296"/>
      <c r="T139" s="297">
        <f>S139*H139</f>
        <v>0</v>
      </c>
      <c r="U139" s="297">
        <v>0</v>
      </c>
      <c r="V139" s="297">
        <f>U139*H139</f>
        <v>0</v>
      </c>
      <c r="W139" s="297">
        <v>0</v>
      </c>
      <c r="X139" s="298">
        <f>W139*H139</f>
        <v>0</v>
      </c>
      <c r="AR139" s="23" t="s">
        <v>160</v>
      </c>
      <c r="AT139" s="23" t="s">
        <v>155</v>
      </c>
      <c r="AU139" s="23" t="s">
        <v>85</v>
      </c>
      <c r="AY139" s="23" t="s">
        <v>153</v>
      </c>
      <c r="BE139" s="255">
        <f>IF(O139="základní",K139,0)</f>
        <v>0</v>
      </c>
      <c r="BF139" s="255">
        <f>IF(O139="snížená",K139,0)</f>
        <v>0</v>
      </c>
      <c r="BG139" s="255">
        <f>IF(O139="zákl. přenesená",K139,0)</f>
        <v>0</v>
      </c>
      <c r="BH139" s="255">
        <f>IF(O139="sníž. přenesená",K139,0)</f>
        <v>0</v>
      </c>
      <c r="BI139" s="255">
        <f>IF(O139="nulová",K139,0)</f>
        <v>0</v>
      </c>
      <c r="BJ139" s="23" t="s">
        <v>83</v>
      </c>
      <c r="BK139" s="255">
        <f>ROUND(P139*H139,2)</f>
        <v>0</v>
      </c>
      <c r="BL139" s="23" t="s">
        <v>160</v>
      </c>
      <c r="BM139" s="23" t="s">
        <v>400</v>
      </c>
    </row>
    <row r="140" spans="2:13" s="1" customFormat="1" ht="6.95" customHeight="1">
      <c r="B140" s="66"/>
      <c r="C140" s="67"/>
      <c r="D140" s="67"/>
      <c r="E140" s="67"/>
      <c r="F140" s="67"/>
      <c r="G140" s="67"/>
      <c r="H140" s="67"/>
      <c r="I140" s="183"/>
      <c r="J140" s="183"/>
      <c r="K140" s="67"/>
      <c r="L140" s="67"/>
      <c r="M140" s="71"/>
    </row>
  </sheetData>
  <sheetProtection password="CC35" sheet="1" objects="1" scenarios="1" formatColumns="0" formatRows="0" autoFilter="0"/>
  <autoFilter ref="C84:L139"/>
  <mergeCells count="10">
    <mergeCell ref="E7:H7"/>
    <mergeCell ref="E9:H9"/>
    <mergeCell ref="E24:H24"/>
    <mergeCell ref="E47:H47"/>
    <mergeCell ref="E49:H49"/>
    <mergeCell ref="J53:J54"/>
    <mergeCell ref="E75:H75"/>
    <mergeCell ref="E77:H77"/>
    <mergeCell ref="G1:H1"/>
    <mergeCell ref="M2:Z2"/>
  </mergeCells>
  <hyperlinks>
    <hyperlink ref="F1:G1" location="C2" display="1) Krycí list soupisu"/>
    <hyperlink ref="G1:H1" location="C56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s="1" customFormat="1" ht="13.5">
      <c r="B8" s="45"/>
      <c r="C8" s="46"/>
      <c r="D8" s="39" t="s">
        <v>117</v>
      </c>
      <c r="E8" s="46"/>
      <c r="F8" s="46"/>
      <c r="G8" s="46"/>
      <c r="H8" s="46"/>
      <c r="I8" s="159"/>
      <c r="J8" s="159"/>
      <c r="K8" s="46"/>
      <c r="L8" s="50"/>
    </row>
    <row r="9" spans="2:12" s="1" customFormat="1" ht="36.95" customHeight="1">
      <c r="B9" s="45"/>
      <c r="C9" s="46"/>
      <c r="D9" s="46"/>
      <c r="E9" s="160" t="s">
        <v>401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46"/>
      <c r="E10" s="46"/>
      <c r="F10" s="46"/>
      <c r="G10" s="46"/>
      <c r="H10" s="46"/>
      <c r="I10" s="159"/>
      <c r="J10" s="159"/>
      <c r="K10" s="46"/>
      <c r="L10" s="50"/>
    </row>
    <row r="11" spans="2:12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61" t="s">
        <v>23</v>
      </c>
      <c r="J11" s="162" t="s">
        <v>22</v>
      </c>
      <c r="K11" s="46"/>
      <c r="L11" s="50"/>
    </row>
    <row r="12" spans="2: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61" t="s">
        <v>26</v>
      </c>
      <c r="J12" s="163" t="str">
        <f>'Rekapitulace stavby'!AN8</f>
        <v>9. 8. 2018</v>
      </c>
      <c r="K12" s="46"/>
      <c r="L12" s="50"/>
    </row>
    <row r="13" spans="2:12" s="1" customFormat="1" ht="10.8" customHeight="1">
      <c r="B13" s="45"/>
      <c r="C13" s="46"/>
      <c r="D13" s="46"/>
      <c r="E13" s="46"/>
      <c r="F13" s="46"/>
      <c r="G13" s="46"/>
      <c r="H13" s="46"/>
      <c r="I13" s="159"/>
      <c r="J13" s="159"/>
      <c r="K13" s="46"/>
      <c r="L13" s="50"/>
    </row>
    <row r="14" spans="2:12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61" t="s">
        <v>29</v>
      </c>
      <c r="J14" s="162" t="s">
        <v>30</v>
      </c>
      <c r="K14" s="46"/>
      <c r="L14" s="50"/>
    </row>
    <row r="15" spans="2:12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61" t="s">
        <v>32</v>
      </c>
      <c r="J15" s="162" t="s">
        <v>22</v>
      </c>
      <c r="K15" s="46"/>
      <c r="L15" s="50"/>
    </row>
    <row r="16" spans="2:12" s="1" customFormat="1" ht="6.95" customHeight="1">
      <c r="B16" s="45"/>
      <c r="C16" s="46"/>
      <c r="D16" s="46"/>
      <c r="E16" s="46"/>
      <c r="F16" s="46"/>
      <c r="G16" s="46"/>
      <c r="H16" s="46"/>
      <c r="I16" s="159"/>
      <c r="J16" s="159"/>
      <c r="K16" s="46"/>
      <c r="L16" s="50"/>
    </row>
    <row r="17" spans="2:12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61" t="s">
        <v>29</v>
      </c>
      <c r="J17" s="162" t="str">
        <f>IF('Rekapitulace stavby'!AN13="Vyplň údaj","",IF('Rekapitulace stavby'!AN13="","",'Rekapitulace stavby'!AN13))</f>
        <v/>
      </c>
      <c r="K17" s="46"/>
      <c r="L17" s="50"/>
    </row>
    <row r="18" spans="2:12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61" t="s">
        <v>32</v>
      </c>
      <c r="J18" s="162" t="str">
        <f>IF('Rekapitulace stavby'!AN14="Vyplň údaj","",IF('Rekapitulace stavby'!AN14="","",'Rekapitulace stavby'!AN14))</f>
        <v/>
      </c>
      <c r="K18" s="46"/>
      <c r="L18" s="50"/>
    </row>
    <row r="19" spans="2:12" s="1" customFormat="1" ht="6.95" customHeight="1">
      <c r="B19" s="45"/>
      <c r="C19" s="46"/>
      <c r="D19" s="46"/>
      <c r="E19" s="46"/>
      <c r="F19" s="46"/>
      <c r="G19" s="46"/>
      <c r="H19" s="46"/>
      <c r="I19" s="159"/>
      <c r="J19" s="159"/>
      <c r="K19" s="46"/>
      <c r="L19" s="50"/>
    </row>
    <row r="20" spans="2:12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61" t="s">
        <v>29</v>
      </c>
      <c r="J20" s="162" t="s">
        <v>36</v>
      </c>
      <c r="K20" s="46"/>
      <c r="L20" s="50"/>
    </row>
    <row r="21" spans="2:12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61" t="s">
        <v>32</v>
      </c>
      <c r="J21" s="162" t="s">
        <v>22</v>
      </c>
      <c r="K21" s="46"/>
      <c r="L21" s="50"/>
    </row>
    <row r="22" spans="2:12" s="1" customFormat="1" ht="6.95" customHeight="1">
      <c r="B22" s="45"/>
      <c r="C22" s="46"/>
      <c r="D22" s="46"/>
      <c r="E22" s="46"/>
      <c r="F22" s="46"/>
      <c r="G22" s="46"/>
      <c r="H22" s="46"/>
      <c r="I22" s="159"/>
      <c r="J22" s="159"/>
      <c r="K22" s="46"/>
      <c r="L22" s="50"/>
    </row>
    <row r="23" spans="2:12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59"/>
      <c r="J23" s="159"/>
      <c r="K23" s="46"/>
      <c r="L23" s="50"/>
    </row>
    <row r="24" spans="2:12" s="7" customFormat="1" ht="16.5" customHeight="1">
      <c r="B24" s="164"/>
      <c r="C24" s="165"/>
      <c r="D24" s="165"/>
      <c r="E24" s="43" t="s">
        <v>22</v>
      </c>
      <c r="F24" s="43"/>
      <c r="G24" s="43"/>
      <c r="H24" s="43"/>
      <c r="I24" s="166"/>
      <c r="J24" s="166"/>
      <c r="K24" s="165"/>
      <c r="L24" s="167"/>
    </row>
    <row r="25" spans="2:12" s="1" customFormat="1" ht="6.95" customHeight="1">
      <c r="B25" s="45"/>
      <c r="C25" s="46"/>
      <c r="D25" s="46"/>
      <c r="E25" s="46"/>
      <c r="F25" s="46"/>
      <c r="G25" s="46"/>
      <c r="H25" s="46"/>
      <c r="I25" s="159"/>
      <c r="J25" s="159"/>
      <c r="K25" s="46"/>
      <c r="L25" s="50"/>
    </row>
    <row r="26" spans="2:12" s="1" customFormat="1" ht="6.95" customHeight="1">
      <c r="B26" s="45"/>
      <c r="C26" s="46"/>
      <c r="D26" s="105"/>
      <c r="E26" s="105"/>
      <c r="F26" s="105"/>
      <c r="G26" s="105"/>
      <c r="H26" s="105"/>
      <c r="I26" s="168"/>
      <c r="J26" s="168"/>
      <c r="K26" s="105"/>
      <c r="L26" s="169"/>
    </row>
    <row r="27" spans="2:12" s="1" customFormat="1" ht="13.5">
      <c r="B27" s="45"/>
      <c r="C27" s="46"/>
      <c r="D27" s="46"/>
      <c r="E27" s="39" t="s">
        <v>119</v>
      </c>
      <c r="F27" s="46"/>
      <c r="G27" s="46"/>
      <c r="H27" s="46"/>
      <c r="I27" s="159"/>
      <c r="J27" s="159"/>
      <c r="K27" s="170">
        <f>I58</f>
        <v>0</v>
      </c>
      <c r="L27" s="50"/>
    </row>
    <row r="28" spans="2:12" s="1" customFormat="1" ht="13.5">
      <c r="B28" s="45"/>
      <c r="C28" s="46"/>
      <c r="D28" s="46"/>
      <c r="E28" s="39" t="s">
        <v>120</v>
      </c>
      <c r="F28" s="46"/>
      <c r="G28" s="46"/>
      <c r="H28" s="46"/>
      <c r="I28" s="159"/>
      <c r="J28" s="159"/>
      <c r="K28" s="170">
        <f>J58</f>
        <v>0</v>
      </c>
      <c r="L28" s="50"/>
    </row>
    <row r="29" spans="2:12" s="1" customFormat="1" ht="25.4" customHeight="1">
      <c r="B29" s="45"/>
      <c r="C29" s="46"/>
      <c r="D29" s="171" t="s">
        <v>39</v>
      </c>
      <c r="E29" s="46"/>
      <c r="F29" s="46"/>
      <c r="G29" s="46"/>
      <c r="H29" s="46"/>
      <c r="I29" s="159"/>
      <c r="J29" s="159"/>
      <c r="K29" s="172">
        <f>ROUND(K83,2)</f>
        <v>0</v>
      </c>
      <c r="L29" s="50"/>
    </row>
    <row r="30" spans="2:12" s="1" customFormat="1" ht="6.95" customHeight="1">
      <c r="B30" s="45"/>
      <c r="C30" s="46"/>
      <c r="D30" s="105"/>
      <c r="E30" s="105"/>
      <c r="F30" s="105"/>
      <c r="G30" s="105"/>
      <c r="H30" s="105"/>
      <c r="I30" s="168"/>
      <c r="J30" s="168"/>
      <c r="K30" s="105"/>
      <c r="L30" s="169"/>
    </row>
    <row r="31" spans="2:12" s="1" customFormat="1" ht="14.4" customHeight="1">
      <c r="B31" s="45"/>
      <c r="C31" s="46"/>
      <c r="D31" s="46"/>
      <c r="E31" s="46"/>
      <c r="F31" s="51" t="s">
        <v>41</v>
      </c>
      <c r="G31" s="46"/>
      <c r="H31" s="46"/>
      <c r="I31" s="173" t="s">
        <v>40</v>
      </c>
      <c r="J31" s="159"/>
      <c r="K31" s="51" t="s">
        <v>42</v>
      </c>
      <c r="L31" s="50"/>
    </row>
    <row r="32" spans="2:12" s="1" customFormat="1" ht="14.4" customHeight="1">
      <c r="B32" s="45"/>
      <c r="C32" s="46"/>
      <c r="D32" s="54" t="s">
        <v>43</v>
      </c>
      <c r="E32" s="54" t="s">
        <v>44</v>
      </c>
      <c r="F32" s="174">
        <f>ROUND(SUM(BE83:BE108),2)</f>
        <v>0</v>
      </c>
      <c r="G32" s="46"/>
      <c r="H32" s="46"/>
      <c r="I32" s="175">
        <v>0.21</v>
      </c>
      <c r="J32" s="159"/>
      <c r="K32" s="174">
        <f>ROUND(ROUND((SUM(BE83:BE108)),2)*I32,2)</f>
        <v>0</v>
      </c>
      <c r="L32" s="50"/>
    </row>
    <row r="33" spans="2:12" s="1" customFormat="1" ht="14.4" customHeight="1">
      <c r="B33" s="45"/>
      <c r="C33" s="46"/>
      <c r="D33" s="46"/>
      <c r="E33" s="54" t="s">
        <v>45</v>
      </c>
      <c r="F33" s="174">
        <f>ROUND(SUM(BF83:BF108),2)</f>
        <v>0</v>
      </c>
      <c r="G33" s="46"/>
      <c r="H33" s="46"/>
      <c r="I33" s="175">
        <v>0.15</v>
      </c>
      <c r="J33" s="159"/>
      <c r="K33" s="174">
        <f>ROUND(ROUND((SUM(BF83:BF108)),2)*I33,2)</f>
        <v>0</v>
      </c>
      <c r="L33" s="50"/>
    </row>
    <row r="34" spans="2:12" s="1" customFormat="1" ht="14.4" customHeight="1" hidden="1">
      <c r="B34" s="45"/>
      <c r="C34" s="46"/>
      <c r="D34" s="46"/>
      <c r="E34" s="54" t="s">
        <v>46</v>
      </c>
      <c r="F34" s="174">
        <f>ROUND(SUM(BG83:BG108),2)</f>
        <v>0</v>
      </c>
      <c r="G34" s="46"/>
      <c r="H34" s="46"/>
      <c r="I34" s="175">
        <v>0.21</v>
      </c>
      <c r="J34" s="159"/>
      <c r="K34" s="174">
        <v>0</v>
      </c>
      <c r="L34" s="50"/>
    </row>
    <row r="35" spans="2:12" s="1" customFormat="1" ht="14.4" customHeight="1" hidden="1">
      <c r="B35" s="45"/>
      <c r="C35" s="46"/>
      <c r="D35" s="46"/>
      <c r="E35" s="54" t="s">
        <v>47</v>
      </c>
      <c r="F35" s="174">
        <f>ROUND(SUM(BH83:BH108),2)</f>
        <v>0</v>
      </c>
      <c r="G35" s="46"/>
      <c r="H35" s="46"/>
      <c r="I35" s="175">
        <v>0.15</v>
      </c>
      <c r="J35" s="159"/>
      <c r="K35" s="174">
        <v>0</v>
      </c>
      <c r="L35" s="50"/>
    </row>
    <row r="36" spans="2:12" s="1" customFormat="1" ht="14.4" customHeight="1" hidden="1">
      <c r="B36" s="45"/>
      <c r="C36" s="46"/>
      <c r="D36" s="46"/>
      <c r="E36" s="54" t="s">
        <v>48</v>
      </c>
      <c r="F36" s="174">
        <f>ROUND(SUM(BI83:BI108),2)</f>
        <v>0</v>
      </c>
      <c r="G36" s="46"/>
      <c r="H36" s="46"/>
      <c r="I36" s="175">
        <v>0</v>
      </c>
      <c r="J36" s="159"/>
      <c r="K36" s="174">
        <v>0</v>
      </c>
      <c r="L36" s="50"/>
    </row>
    <row r="37" spans="2:12" s="1" customFormat="1" ht="6.95" customHeight="1">
      <c r="B37" s="45"/>
      <c r="C37" s="46"/>
      <c r="D37" s="46"/>
      <c r="E37" s="46"/>
      <c r="F37" s="46"/>
      <c r="G37" s="46"/>
      <c r="H37" s="46"/>
      <c r="I37" s="159"/>
      <c r="J37" s="159"/>
      <c r="K37" s="46"/>
      <c r="L37" s="50"/>
    </row>
    <row r="38" spans="2:12" s="1" customFormat="1" ht="25.4" customHeight="1">
      <c r="B38" s="45"/>
      <c r="C38" s="176"/>
      <c r="D38" s="177" t="s">
        <v>49</v>
      </c>
      <c r="E38" s="97"/>
      <c r="F38" s="97"/>
      <c r="G38" s="178" t="s">
        <v>50</v>
      </c>
      <c r="H38" s="179" t="s">
        <v>51</v>
      </c>
      <c r="I38" s="180"/>
      <c r="J38" s="180"/>
      <c r="K38" s="181">
        <f>SUM(K29:K36)</f>
        <v>0</v>
      </c>
      <c r="L38" s="182"/>
    </row>
    <row r="39" spans="2:12" s="1" customFormat="1" ht="14.4" customHeight="1">
      <c r="B39" s="66"/>
      <c r="C39" s="67"/>
      <c r="D39" s="67"/>
      <c r="E39" s="67"/>
      <c r="F39" s="67"/>
      <c r="G39" s="67"/>
      <c r="H39" s="67"/>
      <c r="I39" s="183"/>
      <c r="J39" s="183"/>
      <c r="K39" s="67"/>
      <c r="L39" s="68"/>
    </row>
    <row r="43" spans="2:12" s="1" customFormat="1" ht="6.95" customHeight="1">
      <c r="B43" s="184"/>
      <c r="C43" s="185"/>
      <c r="D43" s="185"/>
      <c r="E43" s="185"/>
      <c r="F43" s="185"/>
      <c r="G43" s="185"/>
      <c r="H43" s="185"/>
      <c r="I43" s="186"/>
      <c r="J43" s="186"/>
      <c r="K43" s="185"/>
      <c r="L43" s="187"/>
    </row>
    <row r="44" spans="2:12" s="1" customFormat="1" ht="36.95" customHeight="1">
      <c r="B44" s="45"/>
      <c r="C44" s="29" t="s">
        <v>121</v>
      </c>
      <c r="D44" s="46"/>
      <c r="E44" s="46"/>
      <c r="F44" s="46"/>
      <c r="G44" s="46"/>
      <c r="H44" s="46"/>
      <c r="I44" s="159"/>
      <c r="J44" s="159"/>
      <c r="K44" s="46"/>
      <c r="L44" s="50"/>
    </row>
    <row r="45" spans="2:12" s="1" customFormat="1" ht="6.95" customHeight="1">
      <c r="B45" s="45"/>
      <c r="C45" s="46"/>
      <c r="D45" s="46"/>
      <c r="E45" s="46"/>
      <c r="F45" s="46"/>
      <c r="G45" s="46"/>
      <c r="H45" s="46"/>
      <c r="I45" s="159"/>
      <c r="J45" s="159"/>
      <c r="K45" s="46"/>
      <c r="L45" s="50"/>
    </row>
    <row r="46" spans="2:12" s="1" customFormat="1" ht="14.4" customHeight="1">
      <c r="B46" s="45"/>
      <c r="C46" s="39" t="s">
        <v>19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16.5" customHeight="1">
      <c r="B47" s="45"/>
      <c r="C47" s="46"/>
      <c r="D47" s="46"/>
      <c r="E47" s="158" t="str">
        <f>E7</f>
        <v>Řešení vnitřního prostoru sídliště Spláleniště</v>
      </c>
      <c r="F47" s="39"/>
      <c r="G47" s="39"/>
      <c r="H47" s="39"/>
      <c r="I47" s="159"/>
      <c r="J47" s="159"/>
      <c r="K47" s="46"/>
      <c r="L47" s="50"/>
    </row>
    <row r="48" spans="2:12" s="1" customFormat="1" ht="14.4" customHeight="1">
      <c r="B48" s="45"/>
      <c r="C48" s="39" t="s">
        <v>117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7.25" customHeight="1">
      <c r="B49" s="45"/>
      <c r="C49" s="46"/>
      <c r="D49" s="46"/>
      <c r="E49" s="160" t="str">
        <f>E9</f>
        <v>2018010-03 - SO 03 Konstrukce na popínavé dřeviny</v>
      </c>
      <c r="F49" s="46"/>
      <c r="G49" s="46"/>
      <c r="H49" s="46"/>
      <c r="I49" s="159"/>
      <c r="J49" s="159"/>
      <c r="K49" s="46"/>
      <c r="L49" s="50"/>
    </row>
    <row r="50" spans="2:12" s="1" customFormat="1" ht="6.95" customHeight="1">
      <c r="B50" s="45"/>
      <c r="C50" s="46"/>
      <c r="D50" s="46"/>
      <c r="E50" s="46"/>
      <c r="F50" s="46"/>
      <c r="G50" s="46"/>
      <c r="H50" s="46"/>
      <c r="I50" s="159"/>
      <c r="J50" s="159"/>
      <c r="K50" s="46"/>
      <c r="L50" s="50"/>
    </row>
    <row r="51" spans="2:12" s="1" customFormat="1" ht="18" customHeight="1">
      <c r="B51" s="45"/>
      <c r="C51" s="39" t="s">
        <v>24</v>
      </c>
      <c r="D51" s="46"/>
      <c r="E51" s="46"/>
      <c r="F51" s="34" t="str">
        <f>F12</f>
        <v>Cheb</v>
      </c>
      <c r="G51" s="46"/>
      <c r="H51" s="46"/>
      <c r="I51" s="161" t="s">
        <v>26</v>
      </c>
      <c r="J51" s="163" t="str">
        <f>IF(J12="","",J12)</f>
        <v>9. 8. 2018</v>
      </c>
      <c r="K51" s="46"/>
      <c r="L51" s="50"/>
    </row>
    <row r="52" spans="2:12" s="1" customFormat="1" ht="6.95" customHeight="1">
      <c r="B52" s="45"/>
      <c r="C52" s="46"/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3.5">
      <c r="B53" s="45"/>
      <c r="C53" s="39" t="s">
        <v>28</v>
      </c>
      <c r="D53" s="46"/>
      <c r="E53" s="46"/>
      <c r="F53" s="34" t="str">
        <f>E15</f>
        <v>Město Cheb</v>
      </c>
      <c r="G53" s="46"/>
      <c r="H53" s="46"/>
      <c r="I53" s="161" t="s">
        <v>35</v>
      </c>
      <c r="J53" s="188" t="str">
        <f>E21</f>
        <v>Ing. Tomáš Prinz</v>
      </c>
      <c r="K53" s="46"/>
      <c r="L53" s="50"/>
    </row>
    <row r="54" spans="2:12" s="1" customFormat="1" ht="14.4" customHeight="1">
      <c r="B54" s="45"/>
      <c r="C54" s="39" t="s">
        <v>33</v>
      </c>
      <c r="D54" s="46"/>
      <c r="E54" s="46"/>
      <c r="F54" s="34" t="str">
        <f>IF(E18="","",E18)</f>
        <v/>
      </c>
      <c r="G54" s="46"/>
      <c r="H54" s="46"/>
      <c r="I54" s="159"/>
      <c r="J54" s="189"/>
      <c r="K54" s="46"/>
      <c r="L54" s="50"/>
    </row>
    <row r="55" spans="2:12" s="1" customFormat="1" ht="10.3" customHeight="1">
      <c r="B55" s="45"/>
      <c r="C55" s="46"/>
      <c r="D55" s="46"/>
      <c r="E55" s="46"/>
      <c r="F55" s="46"/>
      <c r="G55" s="46"/>
      <c r="H55" s="46"/>
      <c r="I55" s="159"/>
      <c r="J55" s="159"/>
      <c r="K55" s="46"/>
      <c r="L55" s="50"/>
    </row>
    <row r="56" spans="2:12" s="1" customFormat="1" ht="29.25" customHeight="1">
      <c r="B56" s="45"/>
      <c r="C56" s="190" t="s">
        <v>122</v>
      </c>
      <c r="D56" s="176"/>
      <c r="E56" s="176"/>
      <c r="F56" s="176"/>
      <c r="G56" s="176"/>
      <c r="H56" s="176"/>
      <c r="I56" s="191" t="s">
        <v>123</v>
      </c>
      <c r="J56" s="191" t="s">
        <v>124</v>
      </c>
      <c r="K56" s="192" t="s">
        <v>125</v>
      </c>
      <c r="L56" s="193"/>
    </row>
    <row r="57" spans="2:12" s="1" customFormat="1" ht="10.3" customHeight="1">
      <c r="B57" s="45"/>
      <c r="C57" s="46"/>
      <c r="D57" s="46"/>
      <c r="E57" s="46"/>
      <c r="F57" s="46"/>
      <c r="G57" s="46"/>
      <c r="H57" s="46"/>
      <c r="I57" s="159"/>
      <c r="J57" s="159"/>
      <c r="K57" s="46"/>
      <c r="L57" s="50"/>
    </row>
    <row r="58" spans="2:47" s="1" customFormat="1" ht="29.25" customHeight="1">
      <c r="B58" s="45"/>
      <c r="C58" s="194" t="s">
        <v>126</v>
      </c>
      <c r="D58" s="46"/>
      <c r="E58" s="46"/>
      <c r="F58" s="46"/>
      <c r="G58" s="46"/>
      <c r="H58" s="46"/>
      <c r="I58" s="195">
        <f>Q83</f>
        <v>0</v>
      </c>
      <c r="J58" s="195">
        <f>R83</f>
        <v>0</v>
      </c>
      <c r="K58" s="172">
        <f>K83</f>
        <v>0</v>
      </c>
      <c r="L58" s="50"/>
      <c r="AU58" s="23" t="s">
        <v>127</v>
      </c>
    </row>
    <row r="59" spans="2:12" s="8" customFormat="1" ht="24.95" customHeight="1">
      <c r="B59" s="196"/>
      <c r="C59" s="197"/>
      <c r="D59" s="198" t="s">
        <v>128</v>
      </c>
      <c r="E59" s="199"/>
      <c r="F59" s="199"/>
      <c r="G59" s="199"/>
      <c r="H59" s="199"/>
      <c r="I59" s="200">
        <f>Q84</f>
        <v>0</v>
      </c>
      <c r="J59" s="200">
        <f>R84</f>
        <v>0</v>
      </c>
      <c r="K59" s="201">
        <f>K84</f>
        <v>0</v>
      </c>
      <c r="L59" s="202"/>
    </row>
    <row r="60" spans="2:12" s="9" customFormat="1" ht="19.9" customHeight="1">
      <c r="B60" s="203"/>
      <c r="C60" s="204"/>
      <c r="D60" s="205" t="s">
        <v>129</v>
      </c>
      <c r="E60" s="206"/>
      <c r="F60" s="206"/>
      <c r="G60" s="206"/>
      <c r="H60" s="206"/>
      <c r="I60" s="207">
        <f>Q85</f>
        <v>0</v>
      </c>
      <c r="J60" s="207">
        <f>R85</f>
        <v>0</v>
      </c>
      <c r="K60" s="208">
        <f>K85</f>
        <v>0</v>
      </c>
      <c r="L60" s="209"/>
    </row>
    <row r="61" spans="2:12" s="9" customFormat="1" ht="19.9" customHeight="1">
      <c r="B61" s="203"/>
      <c r="C61" s="204"/>
      <c r="D61" s="205" t="s">
        <v>229</v>
      </c>
      <c r="E61" s="206"/>
      <c r="F61" s="206"/>
      <c r="G61" s="206"/>
      <c r="H61" s="206"/>
      <c r="I61" s="207">
        <f>Q88</f>
        <v>0</v>
      </c>
      <c r="J61" s="207">
        <f>R88</f>
        <v>0</v>
      </c>
      <c r="K61" s="208">
        <f>K88</f>
        <v>0</v>
      </c>
      <c r="L61" s="209"/>
    </row>
    <row r="62" spans="2:12" s="8" customFormat="1" ht="24.95" customHeight="1">
      <c r="B62" s="196"/>
      <c r="C62" s="197"/>
      <c r="D62" s="198" t="s">
        <v>402</v>
      </c>
      <c r="E62" s="199"/>
      <c r="F62" s="199"/>
      <c r="G62" s="199"/>
      <c r="H62" s="199"/>
      <c r="I62" s="200">
        <f>Q95</f>
        <v>0</v>
      </c>
      <c r="J62" s="200">
        <f>R95</f>
        <v>0</v>
      </c>
      <c r="K62" s="201">
        <f>K95</f>
        <v>0</v>
      </c>
      <c r="L62" s="202"/>
    </row>
    <row r="63" spans="2:12" s="9" customFormat="1" ht="19.9" customHeight="1">
      <c r="B63" s="203"/>
      <c r="C63" s="204"/>
      <c r="D63" s="205" t="s">
        <v>403</v>
      </c>
      <c r="E63" s="206"/>
      <c r="F63" s="206"/>
      <c r="G63" s="206"/>
      <c r="H63" s="206"/>
      <c r="I63" s="207">
        <f>Q96</f>
        <v>0</v>
      </c>
      <c r="J63" s="207">
        <f>R96</f>
        <v>0</v>
      </c>
      <c r="K63" s="208">
        <f>K96</f>
        <v>0</v>
      </c>
      <c r="L63" s="209"/>
    </row>
    <row r="64" spans="2:12" s="1" customFormat="1" ht="21.8" customHeight="1">
      <c r="B64" s="45"/>
      <c r="C64" s="46"/>
      <c r="D64" s="46"/>
      <c r="E64" s="46"/>
      <c r="F64" s="46"/>
      <c r="G64" s="46"/>
      <c r="H64" s="46"/>
      <c r="I64" s="159"/>
      <c r="J64" s="159"/>
      <c r="K64" s="46"/>
      <c r="L64" s="50"/>
    </row>
    <row r="65" spans="2:12" s="1" customFormat="1" ht="6.95" customHeight="1">
      <c r="B65" s="66"/>
      <c r="C65" s="67"/>
      <c r="D65" s="67"/>
      <c r="E65" s="67"/>
      <c r="F65" s="67"/>
      <c r="G65" s="67"/>
      <c r="H65" s="67"/>
      <c r="I65" s="183"/>
      <c r="J65" s="183"/>
      <c r="K65" s="67"/>
      <c r="L65" s="68"/>
    </row>
    <row r="69" spans="2:13" s="1" customFormat="1" ht="6.95" customHeight="1">
      <c r="B69" s="69"/>
      <c r="C69" s="70"/>
      <c r="D69" s="70"/>
      <c r="E69" s="70"/>
      <c r="F69" s="70"/>
      <c r="G69" s="70"/>
      <c r="H69" s="70"/>
      <c r="I69" s="186"/>
      <c r="J69" s="186"/>
      <c r="K69" s="70"/>
      <c r="L69" s="70"/>
      <c r="M69" s="71"/>
    </row>
    <row r="70" spans="2:13" s="1" customFormat="1" ht="36.95" customHeight="1">
      <c r="B70" s="45"/>
      <c r="C70" s="72" t="s">
        <v>133</v>
      </c>
      <c r="D70" s="73"/>
      <c r="E70" s="73"/>
      <c r="F70" s="73"/>
      <c r="G70" s="73"/>
      <c r="H70" s="73"/>
      <c r="I70" s="210"/>
      <c r="J70" s="210"/>
      <c r="K70" s="73"/>
      <c r="L70" s="73"/>
      <c r="M70" s="71"/>
    </row>
    <row r="71" spans="2:13" s="1" customFormat="1" ht="6.95" customHeight="1">
      <c r="B71" s="45"/>
      <c r="C71" s="73"/>
      <c r="D71" s="73"/>
      <c r="E71" s="73"/>
      <c r="F71" s="73"/>
      <c r="G71" s="73"/>
      <c r="H71" s="73"/>
      <c r="I71" s="210"/>
      <c r="J71" s="210"/>
      <c r="K71" s="73"/>
      <c r="L71" s="73"/>
      <c r="M71" s="71"/>
    </row>
    <row r="72" spans="2:13" s="1" customFormat="1" ht="14.4" customHeight="1">
      <c r="B72" s="45"/>
      <c r="C72" s="75" t="s">
        <v>19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16.5" customHeight="1">
      <c r="B73" s="45"/>
      <c r="C73" s="73"/>
      <c r="D73" s="73"/>
      <c r="E73" s="211" t="str">
        <f>E7</f>
        <v>Řešení vnitřního prostoru sídliště Spláleniště</v>
      </c>
      <c r="F73" s="75"/>
      <c r="G73" s="75"/>
      <c r="H73" s="75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117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7.25" customHeight="1">
      <c r="B75" s="45"/>
      <c r="C75" s="73"/>
      <c r="D75" s="73"/>
      <c r="E75" s="81" t="str">
        <f>E9</f>
        <v>2018010-03 - SO 03 Konstrukce na popínavé dřeviny</v>
      </c>
      <c r="F75" s="73"/>
      <c r="G75" s="73"/>
      <c r="H75" s="73"/>
      <c r="I75" s="210"/>
      <c r="J75" s="210"/>
      <c r="K75" s="73"/>
      <c r="L75" s="73"/>
      <c r="M75" s="71"/>
    </row>
    <row r="76" spans="2:13" s="1" customFormat="1" ht="6.95" customHeight="1">
      <c r="B76" s="45"/>
      <c r="C76" s="73"/>
      <c r="D76" s="73"/>
      <c r="E76" s="73"/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8" customHeight="1">
      <c r="B77" s="45"/>
      <c r="C77" s="75" t="s">
        <v>24</v>
      </c>
      <c r="D77" s="73"/>
      <c r="E77" s="73"/>
      <c r="F77" s="212" t="str">
        <f>F12</f>
        <v>Cheb</v>
      </c>
      <c r="G77" s="73"/>
      <c r="H77" s="73"/>
      <c r="I77" s="213" t="s">
        <v>26</v>
      </c>
      <c r="J77" s="214" t="str">
        <f>IF(J12="","",J12)</f>
        <v>9. 8. 2018</v>
      </c>
      <c r="K77" s="73"/>
      <c r="L77" s="73"/>
      <c r="M77" s="71"/>
    </row>
    <row r="78" spans="2:13" s="1" customFormat="1" ht="6.95" customHeight="1">
      <c r="B78" s="45"/>
      <c r="C78" s="73"/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3.5">
      <c r="B79" s="45"/>
      <c r="C79" s="75" t="s">
        <v>28</v>
      </c>
      <c r="D79" s="73"/>
      <c r="E79" s="73"/>
      <c r="F79" s="212" t="str">
        <f>E15</f>
        <v>Město Cheb</v>
      </c>
      <c r="G79" s="73"/>
      <c r="H79" s="73"/>
      <c r="I79" s="213" t="s">
        <v>35</v>
      </c>
      <c r="J79" s="215" t="str">
        <f>E21</f>
        <v>Ing. Tomáš Prinz</v>
      </c>
      <c r="K79" s="73"/>
      <c r="L79" s="73"/>
      <c r="M79" s="71"/>
    </row>
    <row r="80" spans="2:13" s="1" customFormat="1" ht="14.4" customHeight="1">
      <c r="B80" s="45"/>
      <c r="C80" s="75" t="s">
        <v>33</v>
      </c>
      <c r="D80" s="73"/>
      <c r="E80" s="73"/>
      <c r="F80" s="212" t="str">
        <f>IF(E18="","",E18)</f>
        <v/>
      </c>
      <c r="G80" s="73"/>
      <c r="H80" s="73"/>
      <c r="I80" s="210"/>
      <c r="J80" s="210"/>
      <c r="K80" s="73"/>
      <c r="L80" s="73"/>
      <c r="M80" s="71"/>
    </row>
    <row r="81" spans="2:13" s="1" customFormat="1" ht="10.3" customHeight="1">
      <c r="B81" s="45"/>
      <c r="C81" s="73"/>
      <c r="D81" s="73"/>
      <c r="E81" s="73"/>
      <c r="F81" s="73"/>
      <c r="G81" s="73"/>
      <c r="H81" s="73"/>
      <c r="I81" s="210"/>
      <c r="J81" s="210"/>
      <c r="K81" s="73"/>
      <c r="L81" s="73"/>
      <c r="M81" s="71"/>
    </row>
    <row r="82" spans="2:24" s="10" customFormat="1" ht="29.25" customHeight="1">
      <c r="B82" s="216"/>
      <c r="C82" s="217" t="s">
        <v>134</v>
      </c>
      <c r="D82" s="218" t="s">
        <v>58</v>
      </c>
      <c r="E82" s="218" t="s">
        <v>54</v>
      </c>
      <c r="F82" s="218" t="s">
        <v>135</v>
      </c>
      <c r="G82" s="218" t="s">
        <v>136</v>
      </c>
      <c r="H82" s="218" t="s">
        <v>137</v>
      </c>
      <c r="I82" s="219" t="s">
        <v>138</v>
      </c>
      <c r="J82" s="219" t="s">
        <v>139</v>
      </c>
      <c r="K82" s="218" t="s">
        <v>125</v>
      </c>
      <c r="L82" s="220" t="s">
        <v>140</v>
      </c>
      <c r="M82" s="221"/>
      <c r="N82" s="101" t="s">
        <v>141</v>
      </c>
      <c r="O82" s="102" t="s">
        <v>43</v>
      </c>
      <c r="P82" s="102" t="s">
        <v>142</v>
      </c>
      <c r="Q82" s="102" t="s">
        <v>143</v>
      </c>
      <c r="R82" s="102" t="s">
        <v>144</v>
      </c>
      <c r="S82" s="102" t="s">
        <v>145</v>
      </c>
      <c r="T82" s="102" t="s">
        <v>146</v>
      </c>
      <c r="U82" s="102" t="s">
        <v>147</v>
      </c>
      <c r="V82" s="102" t="s">
        <v>148</v>
      </c>
      <c r="W82" s="102" t="s">
        <v>149</v>
      </c>
      <c r="X82" s="103" t="s">
        <v>150</v>
      </c>
    </row>
    <row r="83" spans="2:63" s="1" customFormat="1" ht="29.25" customHeight="1">
      <c r="B83" s="45"/>
      <c r="C83" s="107" t="s">
        <v>126</v>
      </c>
      <c r="D83" s="73"/>
      <c r="E83" s="73"/>
      <c r="F83" s="73"/>
      <c r="G83" s="73"/>
      <c r="H83" s="73"/>
      <c r="I83" s="210"/>
      <c r="J83" s="210"/>
      <c r="K83" s="222">
        <f>BK83</f>
        <v>0</v>
      </c>
      <c r="L83" s="73"/>
      <c r="M83" s="71"/>
      <c r="N83" s="104"/>
      <c r="O83" s="105"/>
      <c r="P83" s="105"/>
      <c r="Q83" s="223">
        <f>Q84+Q95</f>
        <v>0</v>
      </c>
      <c r="R83" s="223">
        <f>R84+R95</f>
        <v>0</v>
      </c>
      <c r="S83" s="105"/>
      <c r="T83" s="224">
        <f>T84+T95</f>
        <v>0</v>
      </c>
      <c r="U83" s="105"/>
      <c r="V83" s="224">
        <f>V84+V95</f>
        <v>12.11920624</v>
      </c>
      <c r="W83" s="105"/>
      <c r="X83" s="225">
        <f>X84+X95</f>
        <v>0</v>
      </c>
      <c r="AT83" s="23" t="s">
        <v>74</v>
      </c>
      <c r="AU83" s="23" t="s">
        <v>127</v>
      </c>
      <c r="BK83" s="226">
        <f>BK84+BK95</f>
        <v>0</v>
      </c>
    </row>
    <row r="84" spans="2:63" s="11" customFormat="1" ht="37.4" customHeight="1">
      <c r="B84" s="227"/>
      <c r="C84" s="228"/>
      <c r="D84" s="229" t="s">
        <v>74</v>
      </c>
      <c r="E84" s="230" t="s">
        <v>151</v>
      </c>
      <c r="F84" s="230" t="s">
        <v>152</v>
      </c>
      <c r="G84" s="228"/>
      <c r="H84" s="228"/>
      <c r="I84" s="231"/>
      <c r="J84" s="231"/>
      <c r="K84" s="232">
        <f>BK84</f>
        <v>0</v>
      </c>
      <c r="L84" s="228"/>
      <c r="M84" s="233"/>
      <c r="N84" s="234"/>
      <c r="O84" s="235"/>
      <c r="P84" s="235"/>
      <c r="Q84" s="236">
        <f>Q85+Q88</f>
        <v>0</v>
      </c>
      <c r="R84" s="236">
        <f>R85+R88</f>
        <v>0</v>
      </c>
      <c r="S84" s="235"/>
      <c r="T84" s="237">
        <f>T85+T88</f>
        <v>0</v>
      </c>
      <c r="U84" s="235"/>
      <c r="V84" s="237">
        <f>V85+V88</f>
        <v>12.083106240000001</v>
      </c>
      <c r="W84" s="235"/>
      <c r="X84" s="238">
        <f>X85+X88</f>
        <v>0</v>
      </c>
      <c r="AR84" s="239" t="s">
        <v>83</v>
      </c>
      <c r="AT84" s="240" t="s">
        <v>74</v>
      </c>
      <c r="AU84" s="240" t="s">
        <v>75</v>
      </c>
      <c r="AY84" s="239" t="s">
        <v>153</v>
      </c>
      <c r="BK84" s="241">
        <f>BK85+BK88</f>
        <v>0</v>
      </c>
    </row>
    <row r="85" spans="2:63" s="11" customFormat="1" ht="19.9" customHeight="1">
      <c r="B85" s="227"/>
      <c r="C85" s="228"/>
      <c r="D85" s="229" t="s">
        <v>74</v>
      </c>
      <c r="E85" s="242" t="s">
        <v>83</v>
      </c>
      <c r="F85" s="242" t="s">
        <v>154</v>
      </c>
      <c r="G85" s="228"/>
      <c r="H85" s="228"/>
      <c r="I85" s="231"/>
      <c r="J85" s="231"/>
      <c r="K85" s="243">
        <f>BK85</f>
        <v>0</v>
      </c>
      <c r="L85" s="228"/>
      <c r="M85" s="233"/>
      <c r="N85" s="234"/>
      <c r="O85" s="235"/>
      <c r="P85" s="235"/>
      <c r="Q85" s="236">
        <f>SUM(Q86:Q87)</f>
        <v>0</v>
      </c>
      <c r="R85" s="236">
        <f>SUM(R86:R87)</f>
        <v>0</v>
      </c>
      <c r="S85" s="235"/>
      <c r="T85" s="237">
        <f>SUM(T86:T87)</f>
        <v>0</v>
      </c>
      <c r="U85" s="235"/>
      <c r="V85" s="237">
        <f>SUM(V86:V87)</f>
        <v>0</v>
      </c>
      <c r="W85" s="235"/>
      <c r="X85" s="238">
        <f>SUM(X86:X87)</f>
        <v>0</v>
      </c>
      <c r="AR85" s="239" t="s">
        <v>83</v>
      </c>
      <c r="AT85" s="240" t="s">
        <v>74</v>
      </c>
      <c r="AU85" s="240" t="s">
        <v>83</v>
      </c>
      <c r="AY85" s="239" t="s">
        <v>153</v>
      </c>
      <c r="BK85" s="241">
        <f>SUM(BK86:BK87)</f>
        <v>0</v>
      </c>
    </row>
    <row r="86" spans="2:65" s="1" customFormat="1" ht="38.25" customHeight="1">
      <c r="B86" s="45"/>
      <c r="C86" s="244" t="s">
        <v>83</v>
      </c>
      <c r="D86" s="244" t="s">
        <v>155</v>
      </c>
      <c r="E86" s="245" t="s">
        <v>404</v>
      </c>
      <c r="F86" s="246" t="s">
        <v>405</v>
      </c>
      <c r="G86" s="247" t="s">
        <v>164</v>
      </c>
      <c r="H86" s="248">
        <v>3.04</v>
      </c>
      <c r="I86" s="249"/>
      <c r="J86" s="249"/>
      <c r="K86" s="250">
        <f>ROUND(P86*H86,2)</f>
        <v>0</v>
      </c>
      <c r="L86" s="246" t="s">
        <v>159</v>
      </c>
      <c r="M86" s="71"/>
      <c r="N86" s="251" t="s">
        <v>22</v>
      </c>
      <c r="O86" s="252" t="s">
        <v>44</v>
      </c>
      <c r="P86" s="174">
        <f>I86+J86</f>
        <v>0</v>
      </c>
      <c r="Q86" s="174">
        <f>ROUND(I86*H86,2)</f>
        <v>0</v>
      </c>
      <c r="R86" s="174">
        <f>ROUND(J86*H86,2)</f>
        <v>0</v>
      </c>
      <c r="S86" s="46"/>
      <c r="T86" s="253">
        <f>S86*H86</f>
        <v>0</v>
      </c>
      <c r="U86" s="253">
        <v>0</v>
      </c>
      <c r="V86" s="253">
        <f>U86*H86</f>
        <v>0</v>
      </c>
      <c r="W86" s="253">
        <v>0</v>
      </c>
      <c r="X86" s="254">
        <f>W86*H86</f>
        <v>0</v>
      </c>
      <c r="AR86" s="23" t="s">
        <v>160</v>
      </c>
      <c r="AT86" s="23" t="s">
        <v>155</v>
      </c>
      <c r="AU86" s="23" t="s">
        <v>85</v>
      </c>
      <c r="AY86" s="23" t="s">
        <v>153</v>
      </c>
      <c r="BE86" s="255">
        <f>IF(O86="základní",K86,0)</f>
        <v>0</v>
      </c>
      <c r="BF86" s="255">
        <f>IF(O86="snížená",K86,0)</f>
        <v>0</v>
      </c>
      <c r="BG86" s="255">
        <f>IF(O86="zákl. přenesená",K86,0)</f>
        <v>0</v>
      </c>
      <c r="BH86" s="255">
        <f>IF(O86="sníž. přenesená",K86,0)</f>
        <v>0</v>
      </c>
      <c r="BI86" s="255">
        <f>IF(O86="nulová",K86,0)</f>
        <v>0</v>
      </c>
      <c r="BJ86" s="23" t="s">
        <v>83</v>
      </c>
      <c r="BK86" s="255">
        <f>ROUND(P86*H86,2)</f>
        <v>0</v>
      </c>
      <c r="BL86" s="23" t="s">
        <v>160</v>
      </c>
      <c r="BM86" s="23" t="s">
        <v>406</v>
      </c>
    </row>
    <row r="87" spans="2:51" s="12" customFormat="1" ht="13.5">
      <c r="B87" s="259"/>
      <c r="C87" s="260"/>
      <c r="D87" s="256" t="s">
        <v>168</v>
      </c>
      <c r="E87" s="261" t="s">
        <v>22</v>
      </c>
      <c r="F87" s="262" t="s">
        <v>407</v>
      </c>
      <c r="G87" s="260"/>
      <c r="H87" s="263">
        <v>3.04</v>
      </c>
      <c r="I87" s="264"/>
      <c r="J87" s="264"/>
      <c r="K87" s="260"/>
      <c r="L87" s="260"/>
      <c r="M87" s="265"/>
      <c r="N87" s="266"/>
      <c r="O87" s="267"/>
      <c r="P87" s="267"/>
      <c r="Q87" s="267"/>
      <c r="R87" s="267"/>
      <c r="S87" s="267"/>
      <c r="T87" s="267"/>
      <c r="U87" s="267"/>
      <c r="V87" s="267"/>
      <c r="W87" s="267"/>
      <c r="X87" s="268"/>
      <c r="AT87" s="269" t="s">
        <v>168</v>
      </c>
      <c r="AU87" s="269" t="s">
        <v>85</v>
      </c>
      <c r="AV87" s="12" t="s">
        <v>85</v>
      </c>
      <c r="AW87" s="12" t="s">
        <v>7</v>
      </c>
      <c r="AX87" s="12" t="s">
        <v>83</v>
      </c>
      <c r="AY87" s="269" t="s">
        <v>153</v>
      </c>
    </row>
    <row r="88" spans="2:63" s="11" customFormat="1" ht="29.85" customHeight="1">
      <c r="B88" s="227"/>
      <c r="C88" s="228"/>
      <c r="D88" s="229" t="s">
        <v>74</v>
      </c>
      <c r="E88" s="242" t="s">
        <v>85</v>
      </c>
      <c r="F88" s="242" t="s">
        <v>254</v>
      </c>
      <c r="G88" s="228"/>
      <c r="H88" s="228"/>
      <c r="I88" s="231"/>
      <c r="J88" s="231"/>
      <c r="K88" s="243">
        <f>BK88</f>
        <v>0</v>
      </c>
      <c r="L88" s="228"/>
      <c r="M88" s="233"/>
      <c r="N88" s="234"/>
      <c r="O88" s="235"/>
      <c r="P88" s="235"/>
      <c r="Q88" s="236">
        <f>SUM(Q89:Q94)</f>
        <v>0</v>
      </c>
      <c r="R88" s="236">
        <f>SUM(R89:R94)</f>
        <v>0</v>
      </c>
      <c r="S88" s="235"/>
      <c r="T88" s="237">
        <f>SUM(T89:T94)</f>
        <v>0</v>
      </c>
      <c r="U88" s="235"/>
      <c r="V88" s="237">
        <f>SUM(V89:V94)</f>
        <v>12.083106240000001</v>
      </c>
      <c r="W88" s="235"/>
      <c r="X88" s="238">
        <f>SUM(X89:X94)</f>
        <v>0</v>
      </c>
      <c r="AR88" s="239" t="s">
        <v>83</v>
      </c>
      <c r="AT88" s="240" t="s">
        <v>74</v>
      </c>
      <c r="AU88" s="240" t="s">
        <v>83</v>
      </c>
      <c r="AY88" s="239" t="s">
        <v>153</v>
      </c>
      <c r="BK88" s="241">
        <f>SUM(BK89:BK94)</f>
        <v>0</v>
      </c>
    </row>
    <row r="89" spans="2:65" s="1" customFormat="1" ht="25.5" customHeight="1">
      <c r="B89" s="45"/>
      <c r="C89" s="244" t="s">
        <v>85</v>
      </c>
      <c r="D89" s="244" t="s">
        <v>155</v>
      </c>
      <c r="E89" s="245" t="s">
        <v>408</v>
      </c>
      <c r="F89" s="246" t="s">
        <v>409</v>
      </c>
      <c r="G89" s="247" t="s">
        <v>164</v>
      </c>
      <c r="H89" s="248">
        <v>2.736</v>
      </c>
      <c r="I89" s="249"/>
      <c r="J89" s="249"/>
      <c r="K89" s="250">
        <f>ROUND(P89*H89,2)</f>
        <v>0</v>
      </c>
      <c r="L89" s="246" t="s">
        <v>159</v>
      </c>
      <c r="M89" s="71"/>
      <c r="N89" s="251" t="s">
        <v>22</v>
      </c>
      <c r="O89" s="252" t="s">
        <v>44</v>
      </c>
      <c r="P89" s="174">
        <f>I89+J89</f>
        <v>0</v>
      </c>
      <c r="Q89" s="174">
        <f>ROUND(I89*H89,2)</f>
        <v>0</v>
      </c>
      <c r="R89" s="174">
        <f>ROUND(J89*H89,2)</f>
        <v>0</v>
      </c>
      <c r="S89" s="46"/>
      <c r="T89" s="253">
        <f>S89*H89</f>
        <v>0</v>
      </c>
      <c r="U89" s="253">
        <v>2.16</v>
      </c>
      <c r="V89" s="253">
        <f>U89*H89</f>
        <v>5.909760000000001</v>
      </c>
      <c r="W89" s="253">
        <v>0</v>
      </c>
      <c r="X89" s="254">
        <f>W89*H89</f>
        <v>0</v>
      </c>
      <c r="AR89" s="23" t="s">
        <v>160</v>
      </c>
      <c r="AT89" s="23" t="s">
        <v>155</v>
      </c>
      <c r="AU89" s="23" t="s">
        <v>85</v>
      </c>
      <c r="AY89" s="23" t="s">
        <v>153</v>
      </c>
      <c r="BE89" s="255">
        <f>IF(O89="základní",K89,0)</f>
        <v>0</v>
      </c>
      <c r="BF89" s="255">
        <f>IF(O89="snížená",K89,0)</f>
        <v>0</v>
      </c>
      <c r="BG89" s="255">
        <f>IF(O89="zákl. přenesená",K89,0)</f>
        <v>0</v>
      </c>
      <c r="BH89" s="255">
        <f>IF(O89="sníž. přenesená",K89,0)</f>
        <v>0</v>
      </c>
      <c r="BI89" s="255">
        <f>IF(O89="nulová",K89,0)</f>
        <v>0</v>
      </c>
      <c r="BJ89" s="23" t="s">
        <v>83</v>
      </c>
      <c r="BK89" s="255">
        <f>ROUND(P89*H89,2)</f>
        <v>0</v>
      </c>
      <c r="BL89" s="23" t="s">
        <v>160</v>
      </c>
      <c r="BM89" s="23" t="s">
        <v>410</v>
      </c>
    </row>
    <row r="90" spans="2:65" s="1" customFormat="1" ht="25.5" customHeight="1">
      <c r="B90" s="45"/>
      <c r="C90" s="244" t="s">
        <v>170</v>
      </c>
      <c r="D90" s="244" t="s">
        <v>155</v>
      </c>
      <c r="E90" s="245" t="s">
        <v>411</v>
      </c>
      <c r="F90" s="246" t="s">
        <v>412</v>
      </c>
      <c r="G90" s="247" t="s">
        <v>164</v>
      </c>
      <c r="H90" s="248">
        <v>2.736</v>
      </c>
      <c r="I90" s="249"/>
      <c r="J90" s="249"/>
      <c r="K90" s="250">
        <f>ROUND(P90*H90,2)</f>
        <v>0</v>
      </c>
      <c r="L90" s="246" t="s">
        <v>159</v>
      </c>
      <c r="M90" s="71"/>
      <c r="N90" s="251" t="s">
        <v>22</v>
      </c>
      <c r="O90" s="252" t="s">
        <v>44</v>
      </c>
      <c r="P90" s="174">
        <f>I90+J90</f>
        <v>0</v>
      </c>
      <c r="Q90" s="174">
        <f>ROUND(I90*H90,2)</f>
        <v>0</v>
      </c>
      <c r="R90" s="174">
        <f>ROUND(J90*H90,2)</f>
        <v>0</v>
      </c>
      <c r="S90" s="46"/>
      <c r="T90" s="253">
        <f>S90*H90</f>
        <v>0</v>
      </c>
      <c r="U90" s="253">
        <v>2.25634</v>
      </c>
      <c r="V90" s="253">
        <f>U90*H90</f>
        <v>6.17334624</v>
      </c>
      <c r="W90" s="253">
        <v>0</v>
      </c>
      <c r="X90" s="254">
        <f>W90*H90</f>
        <v>0</v>
      </c>
      <c r="AR90" s="23" t="s">
        <v>160</v>
      </c>
      <c r="AT90" s="23" t="s">
        <v>155</v>
      </c>
      <c r="AU90" s="23" t="s">
        <v>85</v>
      </c>
      <c r="AY90" s="23" t="s">
        <v>153</v>
      </c>
      <c r="BE90" s="255">
        <f>IF(O90="základní",K90,0)</f>
        <v>0</v>
      </c>
      <c r="BF90" s="255">
        <f>IF(O90="snížená",K90,0)</f>
        <v>0</v>
      </c>
      <c r="BG90" s="255">
        <f>IF(O90="zákl. přenesená",K90,0)</f>
        <v>0</v>
      </c>
      <c r="BH90" s="255">
        <f>IF(O90="sníž. přenesená",K90,0)</f>
        <v>0</v>
      </c>
      <c r="BI90" s="255">
        <f>IF(O90="nulová",K90,0)</f>
        <v>0</v>
      </c>
      <c r="BJ90" s="23" t="s">
        <v>83</v>
      </c>
      <c r="BK90" s="255">
        <f>ROUND(P90*H90,2)</f>
        <v>0</v>
      </c>
      <c r="BL90" s="23" t="s">
        <v>160</v>
      </c>
      <c r="BM90" s="23" t="s">
        <v>413</v>
      </c>
    </row>
    <row r="91" spans="2:51" s="12" customFormat="1" ht="13.5">
      <c r="B91" s="259"/>
      <c r="C91" s="260"/>
      <c r="D91" s="256" t="s">
        <v>168</v>
      </c>
      <c r="E91" s="261" t="s">
        <v>22</v>
      </c>
      <c r="F91" s="262" t="s">
        <v>414</v>
      </c>
      <c r="G91" s="260"/>
      <c r="H91" s="263">
        <v>2.736</v>
      </c>
      <c r="I91" s="264"/>
      <c r="J91" s="264"/>
      <c r="K91" s="260"/>
      <c r="L91" s="260"/>
      <c r="M91" s="265"/>
      <c r="N91" s="266"/>
      <c r="O91" s="267"/>
      <c r="P91" s="267"/>
      <c r="Q91" s="267"/>
      <c r="R91" s="267"/>
      <c r="S91" s="267"/>
      <c r="T91" s="267"/>
      <c r="U91" s="267"/>
      <c r="V91" s="267"/>
      <c r="W91" s="267"/>
      <c r="X91" s="268"/>
      <c r="AT91" s="269" t="s">
        <v>168</v>
      </c>
      <c r="AU91" s="269" t="s">
        <v>85</v>
      </c>
      <c r="AV91" s="12" t="s">
        <v>85</v>
      </c>
      <c r="AW91" s="12" t="s">
        <v>7</v>
      </c>
      <c r="AX91" s="12" t="s">
        <v>83</v>
      </c>
      <c r="AY91" s="269" t="s">
        <v>153</v>
      </c>
    </row>
    <row r="92" spans="2:65" s="1" customFormat="1" ht="25.5" customHeight="1">
      <c r="B92" s="45"/>
      <c r="C92" s="244" t="s">
        <v>160</v>
      </c>
      <c r="D92" s="244" t="s">
        <v>155</v>
      </c>
      <c r="E92" s="245" t="s">
        <v>201</v>
      </c>
      <c r="F92" s="246" t="s">
        <v>415</v>
      </c>
      <c r="G92" s="247" t="s">
        <v>199</v>
      </c>
      <c r="H92" s="248">
        <v>19</v>
      </c>
      <c r="I92" s="249"/>
      <c r="J92" s="249"/>
      <c r="K92" s="250">
        <f>ROUND(P92*H92,2)</f>
        <v>0</v>
      </c>
      <c r="L92" s="246" t="s">
        <v>22</v>
      </c>
      <c r="M92" s="71"/>
      <c r="N92" s="251" t="s">
        <v>22</v>
      </c>
      <c r="O92" s="252" t="s">
        <v>44</v>
      </c>
      <c r="P92" s="174">
        <f>I92+J92</f>
        <v>0</v>
      </c>
      <c r="Q92" s="174">
        <f>ROUND(I92*H92,2)</f>
        <v>0</v>
      </c>
      <c r="R92" s="174">
        <f>ROUND(J92*H92,2)</f>
        <v>0</v>
      </c>
      <c r="S92" s="46"/>
      <c r="T92" s="253">
        <f>S92*H92</f>
        <v>0</v>
      </c>
      <c r="U92" s="253">
        <v>0</v>
      </c>
      <c r="V92" s="253">
        <f>U92*H92</f>
        <v>0</v>
      </c>
      <c r="W92" s="253">
        <v>0</v>
      </c>
      <c r="X92" s="254">
        <f>W92*H92</f>
        <v>0</v>
      </c>
      <c r="AR92" s="23" t="s">
        <v>160</v>
      </c>
      <c r="AT92" s="23" t="s">
        <v>155</v>
      </c>
      <c r="AU92" s="23" t="s">
        <v>85</v>
      </c>
      <c r="AY92" s="23" t="s">
        <v>153</v>
      </c>
      <c r="BE92" s="255">
        <f>IF(O92="základní",K92,0)</f>
        <v>0</v>
      </c>
      <c r="BF92" s="255">
        <f>IF(O92="snížená",K92,0)</f>
        <v>0</v>
      </c>
      <c r="BG92" s="255">
        <f>IF(O92="zákl. přenesená",K92,0)</f>
        <v>0</v>
      </c>
      <c r="BH92" s="255">
        <f>IF(O92="sníž. přenesená",K92,0)</f>
        <v>0</v>
      </c>
      <c r="BI92" s="255">
        <f>IF(O92="nulová",K92,0)</f>
        <v>0</v>
      </c>
      <c r="BJ92" s="23" t="s">
        <v>83</v>
      </c>
      <c r="BK92" s="255">
        <f>ROUND(P92*H92,2)</f>
        <v>0</v>
      </c>
      <c r="BL92" s="23" t="s">
        <v>160</v>
      </c>
      <c r="BM92" s="23" t="s">
        <v>416</v>
      </c>
    </row>
    <row r="93" spans="2:65" s="1" customFormat="1" ht="25.5" customHeight="1">
      <c r="B93" s="45"/>
      <c r="C93" s="270" t="s">
        <v>174</v>
      </c>
      <c r="D93" s="270" t="s">
        <v>184</v>
      </c>
      <c r="E93" s="271" t="s">
        <v>417</v>
      </c>
      <c r="F93" s="272" t="s">
        <v>418</v>
      </c>
      <c r="G93" s="273" t="s">
        <v>199</v>
      </c>
      <c r="H93" s="274">
        <v>16</v>
      </c>
      <c r="I93" s="275"/>
      <c r="J93" s="276"/>
      <c r="K93" s="277">
        <f>ROUND(P93*H93,2)</f>
        <v>0</v>
      </c>
      <c r="L93" s="272" t="s">
        <v>22</v>
      </c>
      <c r="M93" s="278"/>
      <c r="N93" s="279" t="s">
        <v>22</v>
      </c>
      <c r="O93" s="252" t="s">
        <v>44</v>
      </c>
      <c r="P93" s="174">
        <f>I93+J93</f>
        <v>0</v>
      </c>
      <c r="Q93" s="174">
        <f>ROUND(I93*H93,2)</f>
        <v>0</v>
      </c>
      <c r="R93" s="174">
        <f>ROUND(J93*H93,2)</f>
        <v>0</v>
      </c>
      <c r="S93" s="46"/>
      <c r="T93" s="253">
        <f>S93*H93</f>
        <v>0</v>
      </c>
      <c r="U93" s="253">
        <v>0</v>
      </c>
      <c r="V93" s="253">
        <f>U93*H93</f>
        <v>0</v>
      </c>
      <c r="W93" s="253">
        <v>0</v>
      </c>
      <c r="X93" s="254">
        <f>W93*H93</f>
        <v>0</v>
      </c>
      <c r="AR93" s="23" t="s">
        <v>188</v>
      </c>
      <c r="AT93" s="23" t="s">
        <v>184</v>
      </c>
      <c r="AU93" s="23" t="s">
        <v>85</v>
      </c>
      <c r="AY93" s="23" t="s">
        <v>153</v>
      </c>
      <c r="BE93" s="255">
        <f>IF(O93="základní",K93,0)</f>
        <v>0</v>
      </c>
      <c r="BF93" s="255">
        <f>IF(O93="snížená",K93,0)</f>
        <v>0</v>
      </c>
      <c r="BG93" s="255">
        <f>IF(O93="zákl. přenesená",K93,0)</f>
        <v>0</v>
      </c>
      <c r="BH93" s="255">
        <f>IF(O93="sníž. přenesená",K93,0)</f>
        <v>0</v>
      </c>
      <c r="BI93" s="255">
        <f>IF(O93="nulová",K93,0)</f>
        <v>0</v>
      </c>
      <c r="BJ93" s="23" t="s">
        <v>83</v>
      </c>
      <c r="BK93" s="255">
        <f>ROUND(P93*H93,2)</f>
        <v>0</v>
      </c>
      <c r="BL93" s="23" t="s">
        <v>160</v>
      </c>
      <c r="BM93" s="23" t="s">
        <v>419</v>
      </c>
    </row>
    <row r="94" spans="2:65" s="1" customFormat="1" ht="25.5" customHeight="1">
      <c r="B94" s="45"/>
      <c r="C94" s="270" t="s">
        <v>183</v>
      </c>
      <c r="D94" s="270" t="s">
        <v>184</v>
      </c>
      <c r="E94" s="271" t="s">
        <v>420</v>
      </c>
      <c r="F94" s="272" t="s">
        <v>421</v>
      </c>
      <c r="G94" s="273" t="s">
        <v>199</v>
      </c>
      <c r="H94" s="274">
        <v>3</v>
      </c>
      <c r="I94" s="275"/>
      <c r="J94" s="276"/>
      <c r="K94" s="277">
        <f>ROUND(P94*H94,2)</f>
        <v>0</v>
      </c>
      <c r="L94" s="272" t="s">
        <v>22</v>
      </c>
      <c r="M94" s="278"/>
      <c r="N94" s="279" t="s">
        <v>22</v>
      </c>
      <c r="O94" s="252" t="s">
        <v>44</v>
      </c>
      <c r="P94" s="174">
        <f>I94+J94</f>
        <v>0</v>
      </c>
      <c r="Q94" s="174">
        <f>ROUND(I94*H94,2)</f>
        <v>0</v>
      </c>
      <c r="R94" s="174">
        <f>ROUND(J94*H94,2)</f>
        <v>0</v>
      </c>
      <c r="S94" s="46"/>
      <c r="T94" s="253">
        <f>S94*H94</f>
        <v>0</v>
      </c>
      <c r="U94" s="253">
        <v>0</v>
      </c>
      <c r="V94" s="253">
        <f>U94*H94</f>
        <v>0</v>
      </c>
      <c r="W94" s="253">
        <v>0</v>
      </c>
      <c r="X94" s="254">
        <f>W94*H94</f>
        <v>0</v>
      </c>
      <c r="AR94" s="23" t="s">
        <v>188</v>
      </c>
      <c r="AT94" s="23" t="s">
        <v>184</v>
      </c>
      <c r="AU94" s="23" t="s">
        <v>85</v>
      </c>
      <c r="AY94" s="23" t="s">
        <v>153</v>
      </c>
      <c r="BE94" s="255">
        <f>IF(O94="základní",K94,0)</f>
        <v>0</v>
      </c>
      <c r="BF94" s="255">
        <f>IF(O94="snížená",K94,0)</f>
        <v>0</v>
      </c>
      <c r="BG94" s="255">
        <f>IF(O94="zákl. přenesená",K94,0)</f>
        <v>0</v>
      </c>
      <c r="BH94" s="255">
        <f>IF(O94="sníž. přenesená",K94,0)</f>
        <v>0</v>
      </c>
      <c r="BI94" s="255">
        <f>IF(O94="nulová",K94,0)</f>
        <v>0</v>
      </c>
      <c r="BJ94" s="23" t="s">
        <v>83</v>
      </c>
      <c r="BK94" s="255">
        <f>ROUND(P94*H94,2)</f>
        <v>0</v>
      </c>
      <c r="BL94" s="23" t="s">
        <v>160</v>
      </c>
      <c r="BM94" s="23" t="s">
        <v>422</v>
      </c>
    </row>
    <row r="95" spans="2:63" s="11" customFormat="1" ht="37.4" customHeight="1">
      <c r="B95" s="227"/>
      <c r="C95" s="228"/>
      <c r="D95" s="229" t="s">
        <v>74</v>
      </c>
      <c r="E95" s="230" t="s">
        <v>423</v>
      </c>
      <c r="F95" s="230" t="s">
        <v>424</v>
      </c>
      <c r="G95" s="228"/>
      <c r="H95" s="228"/>
      <c r="I95" s="231"/>
      <c r="J95" s="231"/>
      <c r="K95" s="232">
        <f>BK95</f>
        <v>0</v>
      </c>
      <c r="L95" s="228"/>
      <c r="M95" s="233"/>
      <c r="N95" s="234"/>
      <c r="O95" s="235"/>
      <c r="P95" s="235"/>
      <c r="Q95" s="236">
        <f>Q96</f>
        <v>0</v>
      </c>
      <c r="R95" s="236">
        <f>R96</f>
        <v>0</v>
      </c>
      <c r="S95" s="235"/>
      <c r="T95" s="237">
        <f>T96</f>
        <v>0</v>
      </c>
      <c r="U95" s="235"/>
      <c r="V95" s="237">
        <f>V96</f>
        <v>0.0361</v>
      </c>
      <c r="W95" s="235"/>
      <c r="X95" s="238">
        <f>X96</f>
        <v>0</v>
      </c>
      <c r="AR95" s="239" t="s">
        <v>85</v>
      </c>
      <c r="AT95" s="240" t="s">
        <v>74</v>
      </c>
      <c r="AU95" s="240" t="s">
        <v>75</v>
      </c>
      <c r="AY95" s="239" t="s">
        <v>153</v>
      </c>
      <c r="BK95" s="241">
        <f>BK96</f>
        <v>0</v>
      </c>
    </row>
    <row r="96" spans="2:63" s="11" customFormat="1" ht="19.9" customHeight="1">
      <c r="B96" s="227"/>
      <c r="C96" s="228"/>
      <c r="D96" s="229" t="s">
        <v>74</v>
      </c>
      <c r="E96" s="242" t="s">
        <v>425</v>
      </c>
      <c r="F96" s="242" t="s">
        <v>426</v>
      </c>
      <c r="G96" s="228"/>
      <c r="H96" s="228"/>
      <c r="I96" s="231"/>
      <c r="J96" s="231"/>
      <c r="K96" s="243">
        <f>BK96</f>
        <v>0</v>
      </c>
      <c r="L96" s="228"/>
      <c r="M96" s="233"/>
      <c r="N96" s="234"/>
      <c r="O96" s="235"/>
      <c r="P96" s="235"/>
      <c r="Q96" s="236">
        <f>SUM(Q97:Q108)</f>
        <v>0</v>
      </c>
      <c r="R96" s="236">
        <f>SUM(R97:R108)</f>
        <v>0</v>
      </c>
      <c r="S96" s="235"/>
      <c r="T96" s="237">
        <f>SUM(T97:T108)</f>
        <v>0</v>
      </c>
      <c r="U96" s="235"/>
      <c r="V96" s="237">
        <f>SUM(V97:V108)</f>
        <v>0.0361</v>
      </c>
      <c r="W96" s="235"/>
      <c r="X96" s="238">
        <f>SUM(X97:X108)</f>
        <v>0</v>
      </c>
      <c r="AR96" s="239" t="s">
        <v>85</v>
      </c>
      <c r="AT96" s="240" t="s">
        <v>74</v>
      </c>
      <c r="AU96" s="240" t="s">
        <v>83</v>
      </c>
      <c r="AY96" s="239" t="s">
        <v>153</v>
      </c>
      <c r="BK96" s="241">
        <f>SUM(BK97:BK108)</f>
        <v>0</v>
      </c>
    </row>
    <row r="97" spans="2:65" s="1" customFormat="1" ht="25.5" customHeight="1">
      <c r="B97" s="45"/>
      <c r="C97" s="244" t="s">
        <v>191</v>
      </c>
      <c r="D97" s="244" t="s">
        <v>155</v>
      </c>
      <c r="E97" s="245" t="s">
        <v>427</v>
      </c>
      <c r="F97" s="246" t="s">
        <v>428</v>
      </c>
      <c r="G97" s="247" t="s">
        <v>398</v>
      </c>
      <c r="H97" s="248">
        <v>722</v>
      </c>
      <c r="I97" s="249"/>
      <c r="J97" s="249"/>
      <c r="K97" s="250">
        <f>ROUND(P97*H97,2)</f>
        <v>0</v>
      </c>
      <c r="L97" s="246" t="s">
        <v>359</v>
      </c>
      <c r="M97" s="71"/>
      <c r="N97" s="251" t="s">
        <v>22</v>
      </c>
      <c r="O97" s="252" t="s">
        <v>44</v>
      </c>
      <c r="P97" s="174">
        <f>I97+J97</f>
        <v>0</v>
      </c>
      <c r="Q97" s="174">
        <f>ROUND(I97*H97,2)</f>
        <v>0</v>
      </c>
      <c r="R97" s="174">
        <f>ROUND(J97*H97,2)</f>
        <v>0</v>
      </c>
      <c r="S97" s="46"/>
      <c r="T97" s="253">
        <f>S97*H97</f>
        <v>0</v>
      </c>
      <c r="U97" s="253">
        <v>5E-05</v>
      </c>
      <c r="V97" s="253">
        <f>U97*H97</f>
        <v>0.0361</v>
      </c>
      <c r="W97" s="253">
        <v>0</v>
      </c>
      <c r="X97" s="254">
        <f>W97*H97</f>
        <v>0</v>
      </c>
      <c r="AR97" s="23" t="s">
        <v>291</v>
      </c>
      <c r="AT97" s="23" t="s">
        <v>155</v>
      </c>
      <c r="AU97" s="23" t="s">
        <v>85</v>
      </c>
      <c r="AY97" s="23" t="s">
        <v>153</v>
      </c>
      <c r="BE97" s="255">
        <f>IF(O97="základní",K97,0)</f>
        <v>0</v>
      </c>
      <c r="BF97" s="255">
        <f>IF(O97="snížená",K97,0)</f>
        <v>0</v>
      </c>
      <c r="BG97" s="255">
        <f>IF(O97="zákl. přenesená",K97,0)</f>
        <v>0</v>
      </c>
      <c r="BH97" s="255">
        <f>IF(O97="sníž. přenesená",K97,0)</f>
        <v>0</v>
      </c>
      <c r="BI97" s="255">
        <f>IF(O97="nulová",K97,0)</f>
        <v>0</v>
      </c>
      <c r="BJ97" s="23" t="s">
        <v>83</v>
      </c>
      <c r="BK97" s="255">
        <f>ROUND(P97*H97,2)</f>
        <v>0</v>
      </c>
      <c r="BL97" s="23" t="s">
        <v>291</v>
      </c>
      <c r="BM97" s="23" t="s">
        <v>429</v>
      </c>
    </row>
    <row r="98" spans="2:47" s="1" customFormat="1" ht="13.5">
      <c r="B98" s="45"/>
      <c r="C98" s="73"/>
      <c r="D98" s="256" t="s">
        <v>166</v>
      </c>
      <c r="E98" s="73"/>
      <c r="F98" s="257" t="s">
        <v>430</v>
      </c>
      <c r="G98" s="73"/>
      <c r="H98" s="73"/>
      <c r="I98" s="210"/>
      <c r="J98" s="210"/>
      <c r="K98" s="73"/>
      <c r="L98" s="73"/>
      <c r="M98" s="71"/>
      <c r="N98" s="258"/>
      <c r="O98" s="46"/>
      <c r="P98" s="46"/>
      <c r="Q98" s="46"/>
      <c r="R98" s="46"/>
      <c r="S98" s="46"/>
      <c r="T98" s="46"/>
      <c r="U98" s="46"/>
      <c r="V98" s="46"/>
      <c r="W98" s="46"/>
      <c r="X98" s="94"/>
      <c r="AT98" s="23" t="s">
        <v>166</v>
      </c>
      <c r="AU98" s="23" t="s">
        <v>85</v>
      </c>
    </row>
    <row r="99" spans="2:51" s="12" customFormat="1" ht="13.5">
      <c r="B99" s="259"/>
      <c r="C99" s="260"/>
      <c r="D99" s="256" t="s">
        <v>168</v>
      </c>
      <c r="E99" s="261" t="s">
        <v>22</v>
      </c>
      <c r="F99" s="262" t="s">
        <v>431</v>
      </c>
      <c r="G99" s="260"/>
      <c r="H99" s="263">
        <v>722</v>
      </c>
      <c r="I99" s="264"/>
      <c r="J99" s="264"/>
      <c r="K99" s="260"/>
      <c r="L99" s="260"/>
      <c r="M99" s="265"/>
      <c r="N99" s="266"/>
      <c r="O99" s="267"/>
      <c r="P99" s="267"/>
      <c r="Q99" s="267"/>
      <c r="R99" s="267"/>
      <c r="S99" s="267"/>
      <c r="T99" s="267"/>
      <c r="U99" s="267"/>
      <c r="V99" s="267"/>
      <c r="W99" s="267"/>
      <c r="X99" s="268"/>
      <c r="AT99" s="269" t="s">
        <v>168</v>
      </c>
      <c r="AU99" s="269" t="s">
        <v>85</v>
      </c>
      <c r="AV99" s="12" t="s">
        <v>85</v>
      </c>
      <c r="AW99" s="12" t="s">
        <v>7</v>
      </c>
      <c r="AX99" s="12" t="s">
        <v>83</v>
      </c>
      <c r="AY99" s="269" t="s">
        <v>153</v>
      </c>
    </row>
    <row r="100" spans="2:65" s="1" customFormat="1" ht="25.5" customHeight="1">
      <c r="B100" s="45"/>
      <c r="C100" s="270" t="s">
        <v>188</v>
      </c>
      <c r="D100" s="270" t="s">
        <v>184</v>
      </c>
      <c r="E100" s="271" t="s">
        <v>432</v>
      </c>
      <c r="F100" s="272" t="s">
        <v>433</v>
      </c>
      <c r="G100" s="273" t="s">
        <v>398</v>
      </c>
      <c r="H100" s="274">
        <v>722</v>
      </c>
      <c r="I100" s="275"/>
      <c r="J100" s="276"/>
      <c r="K100" s="277">
        <f>ROUND(P100*H100,2)</f>
        <v>0</v>
      </c>
      <c r="L100" s="272" t="s">
        <v>22</v>
      </c>
      <c r="M100" s="278"/>
      <c r="N100" s="279" t="s">
        <v>22</v>
      </c>
      <c r="O100" s="252" t="s">
        <v>44</v>
      </c>
      <c r="P100" s="174">
        <f>I100+J100</f>
        <v>0</v>
      </c>
      <c r="Q100" s="174">
        <f>ROUND(I100*H100,2)</f>
        <v>0</v>
      </c>
      <c r="R100" s="174">
        <f>ROUND(J100*H100,2)</f>
        <v>0</v>
      </c>
      <c r="S100" s="46"/>
      <c r="T100" s="253">
        <f>S100*H100</f>
        <v>0</v>
      </c>
      <c r="U100" s="253">
        <v>0</v>
      </c>
      <c r="V100" s="253">
        <f>U100*H100</f>
        <v>0</v>
      </c>
      <c r="W100" s="253">
        <v>0</v>
      </c>
      <c r="X100" s="254">
        <f>W100*H100</f>
        <v>0</v>
      </c>
      <c r="AR100" s="23" t="s">
        <v>434</v>
      </c>
      <c r="AT100" s="23" t="s">
        <v>184</v>
      </c>
      <c r="AU100" s="23" t="s">
        <v>85</v>
      </c>
      <c r="AY100" s="23" t="s">
        <v>153</v>
      </c>
      <c r="BE100" s="255">
        <f>IF(O100="základní",K100,0)</f>
        <v>0</v>
      </c>
      <c r="BF100" s="255">
        <f>IF(O100="snížená",K100,0)</f>
        <v>0</v>
      </c>
      <c r="BG100" s="255">
        <f>IF(O100="zákl. přenesená",K100,0)</f>
        <v>0</v>
      </c>
      <c r="BH100" s="255">
        <f>IF(O100="sníž. přenesená",K100,0)</f>
        <v>0</v>
      </c>
      <c r="BI100" s="255">
        <f>IF(O100="nulová",K100,0)</f>
        <v>0</v>
      </c>
      <c r="BJ100" s="23" t="s">
        <v>83</v>
      </c>
      <c r="BK100" s="255">
        <f>ROUND(P100*H100,2)</f>
        <v>0</v>
      </c>
      <c r="BL100" s="23" t="s">
        <v>291</v>
      </c>
      <c r="BM100" s="23" t="s">
        <v>435</v>
      </c>
    </row>
    <row r="101" spans="2:47" s="1" customFormat="1" ht="13.5">
      <c r="B101" s="45"/>
      <c r="C101" s="73"/>
      <c r="D101" s="256" t="s">
        <v>166</v>
      </c>
      <c r="E101" s="73"/>
      <c r="F101" s="257" t="s">
        <v>436</v>
      </c>
      <c r="G101" s="73"/>
      <c r="H101" s="73"/>
      <c r="I101" s="210"/>
      <c r="J101" s="210"/>
      <c r="K101" s="73"/>
      <c r="L101" s="73"/>
      <c r="M101" s="71"/>
      <c r="N101" s="258"/>
      <c r="O101" s="46"/>
      <c r="P101" s="46"/>
      <c r="Q101" s="46"/>
      <c r="R101" s="46"/>
      <c r="S101" s="46"/>
      <c r="T101" s="46"/>
      <c r="U101" s="46"/>
      <c r="V101" s="46"/>
      <c r="W101" s="46"/>
      <c r="X101" s="94"/>
      <c r="AT101" s="23" t="s">
        <v>166</v>
      </c>
      <c r="AU101" s="23" t="s">
        <v>85</v>
      </c>
    </row>
    <row r="102" spans="2:65" s="1" customFormat="1" ht="16.5" customHeight="1">
      <c r="B102" s="45"/>
      <c r="C102" s="244" t="s">
        <v>195</v>
      </c>
      <c r="D102" s="244" t="s">
        <v>155</v>
      </c>
      <c r="E102" s="245" t="s">
        <v>437</v>
      </c>
      <c r="F102" s="246" t="s">
        <v>438</v>
      </c>
      <c r="G102" s="247" t="s">
        <v>248</v>
      </c>
      <c r="H102" s="248">
        <v>1</v>
      </c>
      <c r="I102" s="249"/>
      <c r="J102" s="249"/>
      <c r="K102" s="250">
        <f>ROUND(P102*H102,2)</f>
        <v>0</v>
      </c>
      <c r="L102" s="246" t="s">
        <v>22</v>
      </c>
      <c r="M102" s="71"/>
      <c r="N102" s="251" t="s">
        <v>22</v>
      </c>
      <c r="O102" s="252" t="s">
        <v>44</v>
      </c>
      <c r="P102" s="174">
        <f>I102+J102</f>
        <v>0</v>
      </c>
      <c r="Q102" s="174">
        <f>ROUND(I102*H102,2)</f>
        <v>0</v>
      </c>
      <c r="R102" s="174">
        <f>ROUND(J102*H102,2)</f>
        <v>0</v>
      </c>
      <c r="S102" s="46"/>
      <c r="T102" s="253">
        <f>S102*H102</f>
        <v>0</v>
      </c>
      <c r="U102" s="253">
        <v>0</v>
      </c>
      <c r="V102" s="253">
        <f>U102*H102</f>
        <v>0</v>
      </c>
      <c r="W102" s="253">
        <v>0</v>
      </c>
      <c r="X102" s="254">
        <f>W102*H102</f>
        <v>0</v>
      </c>
      <c r="AR102" s="23" t="s">
        <v>291</v>
      </c>
      <c r="AT102" s="23" t="s">
        <v>155</v>
      </c>
      <c r="AU102" s="23" t="s">
        <v>85</v>
      </c>
      <c r="AY102" s="23" t="s">
        <v>153</v>
      </c>
      <c r="BE102" s="255">
        <f>IF(O102="základní",K102,0)</f>
        <v>0</v>
      </c>
      <c r="BF102" s="255">
        <f>IF(O102="snížená",K102,0)</f>
        <v>0</v>
      </c>
      <c r="BG102" s="255">
        <f>IF(O102="zákl. přenesená",K102,0)</f>
        <v>0</v>
      </c>
      <c r="BH102" s="255">
        <f>IF(O102="sníž. přenesená",K102,0)</f>
        <v>0</v>
      </c>
      <c r="BI102" s="255">
        <f>IF(O102="nulová",K102,0)</f>
        <v>0</v>
      </c>
      <c r="BJ102" s="23" t="s">
        <v>83</v>
      </c>
      <c r="BK102" s="255">
        <f>ROUND(P102*H102,2)</f>
        <v>0</v>
      </c>
      <c r="BL102" s="23" t="s">
        <v>291</v>
      </c>
      <c r="BM102" s="23" t="s">
        <v>439</v>
      </c>
    </row>
    <row r="103" spans="2:65" s="1" customFormat="1" ht="25.5" customHeight="1">
      <c r="B103" s="45"/>
      <c r="C103" s="270" t="s">
        <v>207</v>
      </c>
      <c r="D103" s="270" t="s">
        <v>184</v>
      </c>
      <c r="E103" s="271" t="s">
        <v>192</v>
      </c>
      <c r="F103" s="272" t="s">
        <v>440</v>
      </c>
      <c r="G103" s="273" t="s">
        <v>441</v>
      </c>
      <c r="H103" s="274">
        <v>19</v>
      </c>
      <c r="I103" s="275"/>
      <c r="J103" s="276"/>
      <c r="K103" s="277">
        <f>ROUND(P103*H103,2)</f>
        <v>0</v>
      </c>
      <c r="L103" s="272" t="s">
        <v>22</v>
      </c>
      <c r="M103" s="278"/>
      <c r="N103" s="279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</v>
      </c>
      <c r="X103" s="254">
        <f>W103*H103</f>
        <v>0</v>
      </c>
      <c r="AR103" s="23" t="s">
        <v>434</v>
      </c>
      <c r="AT103" s="23" t="s">
        <v>184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291</v>
      </c>
      <c r="BM103" s="23" t="s">
        <v>442</v>
      </c>
    </row>
    <row r="104" spans="2:65" s="1" customFormat="1" ht="16.5" customHeight="1">
      <c r="B104" s="45"/>
      <c r="C104" s="270" t="s">
        <v>214</v>
      </c>
      <c r="D104" s="270" t="s">
        <v>184</v>
      </c>
      <c r="E104" s="271" t="s">
        <v>297</v>
      </c>
      <c r="F104" s="272" t="s">
        <v>443</v>
      </c>
      <c r="G104" s="273" t="s">
        <v>294</v>
      </c>
      <c r="H104" s="274">
        <v>78.298</v>
      </c>
      <c r="I104" s="275"/>
      <c r="J104" s="276"/>
      <c r="K104" s="277">
        <f>ROUND(P104*H104,2)</f>
        <v>0</v>
      </c>
      <c r="L104" s="272" t="s">
        <v>22</v>
      </c>
      <c r="M104" s="278"/>
      <c r="N104" s="279" t="s">
        <v>22</v>
      </c>
      <c r="O104" s="252" t="s">
        <v>44</v>
      </c>
      <c r="P104" s="174">
        <f>I104+J104</f>
        <v>0</v>
      </c>
      <c r="Q104" s="174">
        <f>ROUND(I104*H104,2)</f>
        <v>0</v>
      </c>
      <c r="R104" s="174">
        <f>ROUND(J104*H104,2)</f>
        <v>0</v>
      </c>
      <c r="S104" s="46"/>
      <c r="T104" s="253">
        <f>S104*H104</f>
        <v>0</v>
      </c>
      <c r="U104" s="253">
        <v>0</v>
      </c>
      <c r="V104" s="253">
        <f>U104*H104</f>
        <v>0</v>
      </c>
      <c r="W104" s="253">
        <v>0</v>
      </c>
      <c r="X104" s="254">
        <f>W104*H104</f>
        <v>0</v>
      </c>
      <c r="AR104" s="23" t="s">
        <v>434</v>
      </c>
      <c r="AT104" s="23" t="s">
        <v>184</v>
      </c>
      <c r="AU104" s="23" t="s">
        <v>85</v>
      </c>
      <c r="AY104" s="23" t="s">
        <v>153</v>
      </c>
      <c r="BE104" s="255">
        <f>IF(O104="základní",K104,0)</f>
        <v>0</v>
      </c>
      <c r="BF104" s="255">
        <f>IF(O104="snížená",K104,0)</f>
        <v>0</v>
      </c>
      <c r="BG104" s="255">
        <f>IF(O104="zákl. přenesená",K104,0)</f>
        <v>0</v>
      </c>
      <c r="BH104" s="255">
        <f>IF(O104="sníž. přenesená",K104,0)</f>
        <v>0</v>
      </c>
      <c r="BI104" s="255">
        <f>IF(O104="nulová",K104,0)</f>
        <v>0</v>
      </c>
      <c r="BJ104" s="23" t="s">
        <v>83</v>
      </c>
      <c r="BK104" s="255">
        <f>ROUND(P104*H104,2)</f>
        <v>0</v>
      </c>
      <c r="BL104" s="23" t="s">
        <v>291</v>
      </c>
      <c r="BM104" s="23" t="s">
        <v>444</v>
      </c>
    </row>
    <row r="105" spans="2:47" s="1" customFormat="1" ht="13.5">
      <c r="B105" s="45"/>
      <c r="C105" s="73"/>
      <c r="D105" s="256" t="s">
        <v>166</v>
      </c>
      <c r="E105" s="73"/>
      <c r="F105" s="257" t="s">
        <v>445</v>
      </c>
      <c r="G105" s="73"/>
      <c r="H105" s="73"/>
      <c r="I105" s="210"/>
      <c r="J105" s="210"/>
      <c r="K105" s="73"/>
      <c r="L105" s="73"/>
      <c r="M105" s="71"/>
      <c r="N105" s="258"/>
      <c r="O105" s="46"/>
      <c r="P105" s="46"/>
      <c r="Q105" s="46"/>
      <c r="R105" s="46"/>
      <c r="S105" s="46"/>
      <c r="T105" s="46"/>
      <c r="U105" s="46"/>
      <c r="V105" s="46"/>
      <c r="W105" s="46"/>
      <c r="X105" s="94"/>
      <c r="AT105" s="23" t="s">
        <v>166</v>
      </c>
      <c r="AU105" s="23" t="s">
        <v>85</v>
      </c>
    </row>
    <row r="106" spans="2:51" s="12" customFormat="1" ht="13.5">
      <c r="B106" s="259"/>
      <c r="C106" s="260"/>
      <c r="D106" s="256" t="s">
        <v>168</v>
      </c>
      <c r="E106" s="260"/>
      <c r="F106" s="262" t="s">
        <v>446</v>
      </c>
      <c r="G106" s="260"/>
      <c r="H106" s="263">
        <v>78.298</v>
      </c>
      <c r="I106" s="264"/>
      <c r="J106" s="264"/>
      <c r="K106" s="260"/>
      <c r="L106" s="260"/>
      <c r="M106" s="265"/>
      <c r="N106" s="266"/>
      <c r="O106" s="267"/>
      <c r="P106" s="267"/>
      <c r="Q106" s="267"/>
      <c r="R106" s="267"/>
      <c r="S106" s="267"/>
      <c r="T106" s="267"/>
      <c r="U106" s="267"/>
      <c r="V106" s="267"/>
      <c r="W106" s="267"/>
      <c r="X106" s="268"/>
      <c r="AT106" s="269" t="s">
        <v>168</v>
      </c>
      <c r="AU106" s="269" t="s">
        <v>85</v>
      </c>
      <c r="AV106" s="12" t="s">
        <v>85</v>
      </c>
      <c r="AW106" s="12" t="s">
        <v>6</v>
      </c>
      <c r="AX106" s="12" t="s">
        <v>83</v>
      </c>
      <c r="AY106" s="269" t="s">
        <v>153</v>
      </c>
    </row>
    <row r="107" spans="2:65" s="1" customFormat="1" ht="16.5" customHeight="1">
      <c r="B107" s="45"/>
      <c r="C107" s="270" t="s">
        <v>219</v>
      </c>
      <c r="D107" s="270" t="s">
        <v>184</v>
      </c>
      <c r="E107" s="271" t="s">
        <v>302</v>
      </c>
      <c r="F107" s="272" t="s">
        <v>447</v>
      </c>
      <c r="G107" s="273" t="s">
        <v>199</v>
      </c>
      <c r="H107" s="274">
        <v>27</v>
      </c>
      <c r="I107" s="275"/>
      <c r="J107" s="276"/>
      <c r="K107" s="277">
        <f>ROUND(P107*H107,2)</f>
        <v>0</v>
      </c>
      <c r="L107" s="272" t="s">
        <v>22</v>
      </c>
      <c r="M107" s="278"/>
      <c r="N107" s="279" t="s">
        <v>22</v>
      </c>
      <c r="O107" s="252" t="s">
        <v>44</v>
      </c>
      <c r="P107" s="174">
        <f>I107+J107</f>
        <v>0</v>
      </c>
      <c r="Q107" s="174">
        <f>ROUND(I107*H107,2)</f>
        <v>0</v>
      </c>
      <c r="R107" s="174">
        <f>ROUND(J107*H107,2)</f>
        <v>0</v>
      </c>
      <c r="S107" s="46"/>
      <c r="T107" s="253">
        <f>S107*H107</f>
        <v>0</v>
      </c>
      <c r="U107" s="253">
        <v>0</v>
      </c>
      <c r="V107" s="253">
        <f>U107*H107</f>
        <v>0</v>
      </c>
      <c r="W107" s="253">
        <v>0</v>
      </c>
      <c r="X107" s="254">
        <f>W107*H107</f>
        <v>0</v>
      </c>
      <c r="AR107" s="23" t="s">
        <v>434</v>
      </c>
      <c r="AT107" s="23" t="s">
        <v>184</v>
      </c>
      <c r="AU107" s="23" t="s">
        <v>85</v>
      </c>
      <c r="AY107" s="23" t="s">
        <v>153</v>
      </c>
      <c r="BE107" s="255">
        <f>IF(O107="základní",K107,0)</f>
        <v>0</v>
      </c>
      <c r="BF107" s="255">
        <f>IF(O107="snížená",K107,0)</f>
        <v>0</v>
      </c>
      <c r="BG107" s="255">
        <f>IF(O107="zákl. přenesená",K107,0)</f>
        <v>0</v>
      </c>
      <c r="BH107" s="255">
        <f>IF(O107="sníž. přenesená",K107,0)</f>
        <v>0</v>
      </c>
      <c r="BI107" s="255">
        <f>IF(O107="nulová",K107,0)</f>
        <v>0</v>
      </c>
      <c r="BJ107" s="23" t="s">
        <v>83</v>
      </c>
      <c r="BK107" s="255">
        <f>ROUND(P107*H107,2)</f>
        <v>0</v>
      </c>
      <c r="BL107" s="23" t="s">
        <v>291</v>
      </c>
      <c r="BM107" s="23" t="s">
        <v>448</v>
      </c>
    </row>
    <row r="108" spans="2:65" s="1" customFormat="1" ht="38.25" customHeight="1">
      <c r="B108" s="45"/>
      <c r="C108" s="244" t="s">
        <v>224</v>
      </c>
      <c r="D108" s="244" t="s">
        <v>155</v>
      </c>
      <c r="E108" s="245" t="s">
        <v>449</v>
      </c>
      <c r="F108" s="246" t="s">
        <v>450</v>
      </c>
      <c r="G108" s="247" t="s">
        <v>187</v>
      </c>
      <c r="H108" s="248">
        <v>0.036</v>
      </c>
      <c r="I108" s="249"/>
      <c r="J108" s="249"/>
      <c r="K108" s="250">
        <f>ROUND(P108*H108,2)</f>
        <v>0</v>
      </c>
      <c r="L108" s="246" t="s">
        <v>159</v>
      </c>
      <c r="M108" s="71"/>
      <c r="N108" s="251" t="s">
        <v>22</v>
      </c>
      <c r="O108" s="294" t="s">
        <v>44</v>
      </c>
      <c r="P108" s="295">
        <f>I108+J108</f>
        <v>0</v>
      </c>
      <c r="Q108" s="295">
        <f>ROUND(I108*H108,2)</f>
        <v>0</v>
      </c>
      <c r="R108" s="295">
        <f>ROUND(J108*H108,2)</f>
        <v>0</v>
      </c>
      <c r="S108" s="296"/>
      <c r="T108" s="297">
        <f>S108*H108</f>
        <v>0</v>
      </c>
      <c r="U108" s="297">
        <v>0</v>
      </c>
      <c r="V108" s="297">
        <f>U108*H108</f>
        <v>0</v>
      </c>
      <c r="W108" s="297">
        <v>0</v>
      </c>
      <c r="X108" s="298">
        <f>W108*H108</f>
        <v>0</v>
      </c>
      <c r="AR108" s="23" t="s">
        <v>291</v>
      </c>
      <c r="AT108" s="23" t="s">
        <v>155</v>
      </c>
      <c r="AU108" s="23" t="s">
        <v>85</v>
      </c>
      <c r="AY108" s="23" t="s">
        <v>153</v>
      </c>
      <c r="BE108" s="255">
        <f>IF(O108="základní",K108,0)</f>
        <v>0</v>
      </c>
      <c r="BF108" s="255">
        <f>IF(O108="snížená",K108,0)</f>
        <v>0</v>
      </c>
      <c r="BG108" s="255">
        <f>IF(O108="zákl. přenesená",K108,0)</f>
        <v>0</v>
      </c>
      <c r="BH108" s="255">
        <f>IF(O108="sníž. přenesená",K108,0)</f>
        <v>0</v>
      </c>
      <c r="BI108" s="255">
        <f>IF(O108="nulová",K108,0)</f>
        <v>0</v>
      </c>
      <c r="BJ108" s="23" t="s">
        <v>83</v>
      </c>
      <c r="BK108" s="255">
        <f>ROUND(P108*H108,2)</f>
        <v>0</v>
      </c>
      <c r="BL108" s="23" t="s">
        <v>291</v>
      </c>
      <c r="BM108" s="23" t="s">
        <v>451</v>
      </c>
    </row>
    <row r="109" spans="2:13" s="1" customFormat="1" ht="6.95" customHeight="1">
      <c r="B109" s="66"/>
      <c r="C109" s="67"/>
      <c r="D109" s="67"/>
      <c r="E109" s="67"/>
      <c r="F109" s="67"/>
      <c r="G109" s="67"/>
      <c r="H109" s="67"/>
      <c r="I109" s="183"/>
      <c r="J109" s="183"/>
      <c r="K109" s="67"/>
      <c r="L109" s="67"/>
      <c r="M109" s="71"/>
    </row>
  </sheetData>
  <sheetProtection password="CC35" sheet="1" objects="1" scenarios="1" formatColumns="0" formatRows="0" autoFilter="0"/>
  <autoFilter ref="C82:L108"/>
  <mergeCells count="10">
    <mergeCell ref="E7:H7"/>
    <mergeCell ref="E9:H9"/>
    <mergeCell ref="E24:H24"/>
    <mergeCell ref="E47:H47"/>
    <mergeCell ref="E49:H49"/>
    <mergeCell ref="J53:J54"/>
    <mergeCell ref="E73:H73"/>
    <mergeCell ref="E75:H75"/>
    <mergeCell ref="G1:H1"/>
    <mergeCell ref="M2:Z2"/>
  </mergeCells>
  <hyperlinks>
    <hyperlink ref="F1:G1" location="C2" display="1) Krycí list soupisu"/>
    <hyperlink ref="G1:H1" location="C56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s="1" customFormat="1" ht="13.5">
      <c r="B8" s="45"/>
      <c r="C8" s="46"/>
      <c r="D8" s="39" t="s">
        <v>117</v>
      </c>
      <c r="E8" s="46"/>
      <c r="F8" s="46"/>
      <c r="G8" s="46"/>
      <c r="H8" s="46"/>
      <c r="I8" s="159"/>
      <c r="J8" s="159"/>
      <c r="K8" s="46"/>
      <c r="L8" s="50"/>
    </row>
    <row r="9" spans="2:12" s="1" customFormat="1" ht="36.95" customHeight="1">
      <c r="B9" s="45"/>
      <c r="C9" s="46"/>
      <c r="D9" s="46"/>
      <c r="E9" s="160" t="s">
        <v>452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46"/>
      <c r="E10" s="46"/>
      <c r="F10" s="46"/>
      <c r="G10" s="46"/>
      <c r="H10" s="46"/>
      <c r="I10" s="159"/>
      <c r="J10" s="159"/>
      <c r="K10" s="46"/>
      <c r="L10" s="50"/>
    </row>
    <row r="11" spans="2:12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61" t="s">
        <v>23</v>
      </c>
      <c r="J11" s="162" t="s">
        <v>22</v>
      </c>
      <c r="K11" s="46"/>
      <c r="L11" s="50"/>
    </row>
    <row r="12" spans="2: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61" t="s">
        <v>26</v>
      </c>
      <c r="J12" s="163" t="str">
        <f>'Rekapitulace stavby'!AN8</f>
        <v>9. 8. 2018</v>
      </c>
      <c r="K12" s="46"/>
      <c r="L12" s="50"/>
    </row>
    <row r="13" spans="2:12" s="1" customFormat="1" ht="10.8" customHeight="1">
      <c r="B13" s="45"/>
      <c r="C13" s="46"/>
      <c r="D13" s="46"/>
      <c r="E13" s="46"/>
      <c r="F13" s="46"/>
      <c r="G13" s="46"/>
      <c r="H13" s="46"/>
      <c r="I13" s="159"/>
      <c r="J13" s="159"/>
      <c r="K13" s="46"/>
      <c r="L13" s="50"/>
    </row>
    <row r="14" spans="2:12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61" t="s">
        <v>29</v>
      </c>
      <c r="J14" s="162" t="s">
        <v>30</v>
      </c>
      <c r="K14" s="46"/>
      <c r="L14" s="50"/>
    </row>
    <row r="15" spans="2:12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61" t="s">
        <v>32</v>
      </c>
      <c r="J15" s="162" t="s">
        <v>22</v>
      </c>
      <c r="K15" s="46"/>
      <c r="L15" s="50"/>
    </row>
    <row r="16" spans="2:12" s="1" customFormat="1" ht="6.95" customHeight="1">
      <c r="B16" s="45"/>
      <c r="C16" s="46"/>
      <c r="D16" s="46"/>
      <c r="E16" s="46"/>
      <c r="F16" s="46"/>
      <c r="G16" s="46"/>
      <c r="H16" s="46"/>
      <c r="I16" s="159"/>
      <c r="J16" s="159"/>
      <c r="K16" s="46"/>
      <c r="L16" s="50"/>
    </row>
    <row r="17" spans="2:12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61" t="s">
        <v>29</v>
      </c>
      <c r="J17" s="162" t="str">
        <f>IF('Rekapitulace stavby'!AN13="Vyplň údaj","",IF('Rekapitulace stavby'!AN13="","",'Rekapitulace stavby'!AN13))</f>
        <v/>
      </c>
      <c r="K17" s="46"/>
      <c r="L17" s="50"/>
    </row>
    <row r="18" spans="2:12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61" t="s">
        <v>32</v>
      </c>
      <c r="J18" s="162" t="str">
        <f>IF('Rekapitulace stavby'!AN14="Vyplň údaj","",IF('Rekapitulace stavby'!AN14="","",'Rekapitulace stavby'!AN14))</f>
        <v/>
      </c>
      <c r="K18" s="46"/>
      <c r="L18" s="50"/>
    </row>
    <row r="19" spans="2:12" s="1" customFormat="1" ht="6.95" customHeight="1">
      <c r="B19" s="45"/>
      <c r="C19" s="46"/>
      <c r="D19" s="46"/>
      <c r="E19" s="46"/>
      <c r="F19" s="46"/>
      <c r="G19" s="46"/>
      <c r="H19" s="46"/>
      <c r="I19" s="159"/>
      <c r="J19" s="159"/>
      <c r="K19" s="46"/>
      <c r="L19" s="50"/>
    </row>
    <row r="20" spans="2:12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61" t="s">
        <v>29</v>
      </c>
      <c r="J20" s="162" t="s">
        <v>36</v>
      </c>
      <c r="K20" s="46"/>
      <c r="L20" s="50"/>
    </row>
    <row r="21" spans="2:12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61" t="s">
        <v>32</v>
      </c>
      <c r="J21" s="162" t="s">
        <v>22</v>
      </c>
      <c r="K21" s="46"/>
      <c r="L21" s="50"/>
    </row>
    <row r="22" spans="2:12" s="1" customFormat="1" ht="6.95" customHeight="1">
      <c r="B22" s="45"/>
      <c r="C22" s="46"/>
      <c r="D22" s="46"/>
      <c r="E22" s="46"/>
      <c r="F22" s="46"/>
      <c r="G22" s="46"/>
      <c r="H22" s="46"/>
      <c r="I22" s="159"/>
      <c r="J22" s="159"/>
      <c r="K22" s="46"/>
      <c r="L22" s="50"/>
    </row>
    <row r="23" spans="2:12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59"/>
      <c r="J23" s="159"/>
      <c r="K23" s="46"/>
      <c r="L23" s="50"/>
    </row>
    <row r="24" spans="2:12" s="7" customFormat="1" ht="16.5" customHeight="1">
      <c r="B24" s="164"/>
      <c r="C24" s="165"/>
      <c r="D24" s="165"/>
      <c r="E24" s="43" t="s">
        <v>22</v>
      </c>
      <c r="F24" s="43"/>
      <c r="G24" s="43"/>
      <c r="H24" s="43"/>
      <c r="I24" s="166"/>
      <c r="J24" s="166"/>
      <c r="K24" s="165"/>
      <c r="L24" s="167"/>
    </row>
    <row r="25" spans="2:12" s="1" customFormat="1" ht="6.95" customHeight="1">
      <c r="B25" s="45"/>
      <c r="C25" s="46"/>
      <c r="D25" s="46"/>
      <c r="E25" s="46"/>
      <c r="F25" s="46"/>
      <c r="G25" s="46"/>
      <c r="H25" s="46"/>
      <c r="I25" s="159"/>
      <c r="J25" s="159"/>
      <c r="K25" s="46"/>
      <c r="L25" s="50"/>
    </row>
    <row r="26" spans="2:12" s="1" customFormat="1" ht="6.95" customHeight="1">
      <c r="B26" s="45"/>
      <c r="C26" s="46"/>
      <c r="D26" s="105"/>
      <c r="E26" s="105"/>
      <c r="F26" s="105"/>
      <c r="G26" s="105"/>
      <c r="H26" s="105"/>
      <c r="I26" s="168"/>
      <c r="J26" s="168"/>
      <c r="K26" s="105"/>
      <c r="L26" s="169"/>
    </row>
    <row r="27" spans="2:12" s="1" customFormat="1" ht="13.5">
      <c r="B27" s="45"/>
      <c r="C27" s="46"/>
      <c r="D27" s="46"/>
      <c r="E27" s="39" t="s">
        <v>119</v>
      </c>
      <c r="F27" s="46"/>
      <c r="G27" s="46"/>
      <c r="H27" s="46"/>
      <c r="I27" s="159"/>
      <c r="J27" s="159"/>
      <c r="K27" s="170">
        <f>I58</f>
        <v>0</v>
      </c>
      <c r="L27" s="50"/>
    </row>
    <row r="28" spans="2:12" s="1" customFormat="1" ht="13.5">
      <c r="B28" s="45"/>
      <c r="C28" s="46"/>
      <c r="D28" s="46"/>
      <c r="E28" s="39" t="s">
        <v>120</v>
      </c>
      <c r="F28" s="46"/>
      <c r="G28" s="46"/>
      <c r="H28" s="46"/>
      <c r="I28" s="159"/>
      <c r="J28" s="159"/>
      <c r="K28" s="170">
        <f>J58</f>
        <v>0</v>
      </c>
      <c r="L28" s="50"/>
    </row>
    <row r="29" spans="2:12" s="1" customFormat="1" ht="25.4" customHeight="1">
      <c r="B29" s="45"/>
      <c r="C29" s="46"/>
      <c r="D29" s="171" t="s">
        <v>39</v>
      </c>
      <c r="E29" s="46"/>
      <c r="F29" s="46"/>
      <c r="G29" s="46"/>
      <c r="H29" s="46"/>
      <c r="I29" s="159"/>
      <c r="J29" s="159"/>
      <c r="K29" s="172">
        <f>ROUND(K83,2)</f>
        <v>0</v>
      </c>
      <c r="L29" s="50"/>
    </row>
    <row r="30" spans="2:12" s="1" customFormat="1" ht="6.95" customHeight="1">
      <c r="B30" s="45"/>
      <c r="C30" s="46"/>
      <c r="D30" s="105"/>
      <c r="E30" s="105"/>
      <c r="F30" s="105"/>
      <c r="G30" s="105"/>
      <c r="H30" s="105"/>
      <c r="I30" s="168"/>
      <c r="J30" s="168"/>
      <c r="K30" s="105"/>
      <c r="L30" s="169"/>
    </row>
    <row r="31" spans="2:12" s="1" customFormat="1" ht="14.4" customHeight="1">
      <c r="B31" s="45"/>
      <c r="C31" s="46"/>
      <c r="D31" s="46"/>
      <c r="E31" s="46"/>
      <c r="F31" s="51" t="s">
        <v>41</v>
      </c>
      <c r="G31" s="46"/>
      <c r="H31" s="46"/>
      <c r="I31" s="173" t="s">
        <v>40</v>
      </c>
      <c r="J31" s="159"/>
      <c r="K31" s="51" t="s">
        <v>42</v>
      </c>
      <c r="L31" s="50"/>
    </row>
    <row r="32" spans="2:12" s="1" customFormat="1" ht="14.4" customHeight="1">
      <c r="B32" s="45"/>
      <c r="C32" s="46"/>
      <c r="D32" s="54" t="s">
        <v>43</v>
      </c>
      <c r="E32" s="54" t="s">
        <v>44</v>
      </c>
      <c r="F32" s="174">
        <f>ROUND(SUM(BE83:BE120),2)</f>
        <v>0</v>
      </c>
      <c r="G32" s="46"/>
      <c r="H32" s="46"/>
      <c r="I32" s="175">
        <v>0.21</v>
      </c>
      <c r="J32" s="159"/>
      <c r="K32" s="174">
        <f>ROUND(ROUND((SUM(BE83:BE120)),2)*I32,2)</f>
        <v>0</v>
      </c>
      <c r="L32" s="50"/>
    </row>
    <row r="33" spans="2:12" s="1" customFormat="1" ht="14.4" customHeight="1">
      <c r="B33" s="45"/>
      <c r="C33" s="46"/>
      <c r="D33" s="46"/>
      <c r="E33" s="54" t="s">
        <v>45</v>
      </c>
      <c r="F33" s="174">
        <f>ROUND(SUM(BF83:BF120),2)</f>
        <v>0</v>
      </c>
      <c r="G33" s="46"/>
      <c r="H33" s="46"/>
      <c r="I33" s="175">
        <v>0.15</v>
      </c>
      <c r="J33" s="159"/>
      <c r="K33" s="174">
        <f>ROUND(ROUND((SUM(BF83:BF120)),2)*I33,2)</f>
        <v>0</v>
      </c>
      <c r="L33" s="50"/>
    </row>
    <row r="34" spans="2:12" s="1" customFormat="1" ht="14.4" customHeight="1" hidden="1">
      <c r="B34" s="45"/>
      <c r="C34" s="46"/>
      <c r="D34" s="46"/>
      <c r="E34" s="54" t="s">
        <v>46</v>
      </c>
      <c r="F34" s="174">
        <f>ROUND(SUM(BG83:BG120),2)</f>
        <v>0</v>
      </c>
      <c r="G34" s="46"/>
      <c r="H34" s="46"/>
      <c r="I34" s="175">
        <v>0.21</v>
      </c>
      <c r="J34" s="159"/>
      <c r="K34" s="174">
        <v>0</v>
      </c>
      <c r="L34" s="50"/>
    </row>
    <row r="35" spans="2:12" s="1" customFormat="1" ht="14.4" customHeight="1" hidden="1">
      <c r="B35" s="45"/>
      <c r="C35" s="46"/>
      <c r="D35" s="46"/>
      <c r="E35" s="54" t="s">
        <v>47</v>
      </c>
      <c r="F35" s="174">
        <f>ROUND(SUM(BH83:BH120),2)</f>
        <v>0</v>
      </c>
      <c r="G35" s="46"/>
      <c r="H35" s="46"/>
      <c r="I35" s="175">
        <v>0.15</v>
      </c>
      <c r="J35" s="159"/>
      <c r="K35" s="174">
        <v>0</v>
      </c>
      <c r="L35" s="50"/>
    </row>
    <row r="36" spans="2:12" s="1" customFormat="1" ht="14.4" customHeight="1" hidden="1">
      <c r="B36" s="45"/>
      <c r="C36" s="46"/>
      <c r="D36" s="46"/>
      <c r="E36" s="54" t="s">
        <v>48</v>
      </c>
      <c r="F36" s="174">
        <f>ROUND(SUM(BI83:BI120),2)</f>
        <v>0</v>
      </c>
      <c r="G36" s="46"/>
      <c r="H36" s="46"/>
      <c r="I36" s="175">
        <v>0</v>
      </c>
      <c r="J36" s="159"/>
      <c r="K36" s="174">
        <v>0</v>
      </c>
      <c r="L36" s="50"/>
    </row>
    <row r="37" spans="2:12" s="1" customFormat="1" ht="6.95" customHeight="1">
      <c r="B37" s="45"/>
      <c r="C37" s="46"/>
      <c r="D37" s="46"/>
      <c r="E37" s="46"/>
      <c r="F37" s="46"/>
      <c r="G37" s="46"/>
      <c r="H37" s="46"/>
      <c r="I37" s="159"/>
      <c r="J37" s="159"/>
      <c r="K37" s="46"/>
      <c r="L37" s="50"/>
    </row>
    <row r="38" spans="2:12" s="1" customFormat="1" ht="25.4" customHeight="1">
      <c r="B38" s="45"/>
      <c r="C38" s="176"/>
      <c r="D38" s="177" t="s">
        <v>49</v>
      </c>
      <c r="E38" s="97"/>
      <c r="F38" s="97"/>
      <c r="G38" s="178" t="s">
        <v>50</v>
      </c>
      <c r="H38" s="179" t="s">
        <v>51</v>
      </c>
      <c r="I38" s="180"/>
      <c r="J38" s="180"/>
      <c r="K38" s="181">
        <f>SUM(K29:K36)</f>
        <v>0</v>
      </c>
      <c r="L38" s="182"/>
    </row>
    <row r="39" spans="2:12" s="1" customFormat="1" ht="14.4" customHeight="1">
      <c r="B39" s="66"/>
      <c r="C39" s="67"/>
      <c r="D39" s="67"/>
      <c r="E39" s="67"/>
      <c r="F39" s="67"/>
      <c r="G39" s="67"/>
      <c r="H39" s="67"/>
      <c r="I39" s="183"/>
      <c r="J39" s="183"/>
      <c r="K39" s="67"/>
      <c r="L39" s="68"/>
    </row>
    <row r="43" spans="2:12" s="1" customFormat="1" ht="6.95" customHeight="1">
      <c r="B43" s="184"/>
      <c r="C43" s="185"/>
      <c r="D43" s="185"/>
      <c r="E43" s="185"/>
      <c r="F43" s="185"/>
      <c r="G43" s="185"/>
      <c r="H43" s="185"/>
      <c r="I43" s="186"/>
      <c r="J43" s="186"/>
      <c r="K43" s="185"/>
      <c r="L43" s="187"/>
    </row>
    <row r="44" spans="2:12" s="1" customFormat="1" ht="36.95" customHeight="1">
      <c r="B44" s="45"/>
      <c r="C44" s="29" t="s">
        <v>121</v>
      </c>
      <c r="D44" s="46"/>
      <c r="E44" s="46"/>
      <c r="F44" s="46"/>
      <c r="G44" s="46"/>
      <c r="H44" s="46"/>
      <c r="I44" s="159"/>
      <c r="J44" s="159"/>
      <c r="K44" s="46"/>
      <c r="L44" s="50"/>
    </row>
    <row r="45" spans="2:12" s="1" customFormat="1" ht="6.95" customHeight="1">
      <c r="B45" s="45"/>
      <c r="C45" s="46"/>
      <c r="D45" s="46"/>
      <c r="E45" s="46"/>
      <c r="F45" s="46"/>
      <c r="G45" s="46"/>
      <c r="H45" s="46"/>
      <c r="I45" s="159"/>
      <c r="J45" s="159"/>
      <c r="K45" s="46"/>
      <c r="L45" s="50"/>
    </row>
    <row r="46" spans="2:12" s="1" customFormat="1" ht="14.4" customHeight="1">
      <c r="B46" s="45"/>
      <c r="C46" s="39" t="s">
        <v>19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16.5" customHeight="1">
      <c r="B47" s="45"/>
      <c r="C47" s="46"/>
      <c r="D47" s="46"/>
      <c r="E47" s="158" t="str">
        <f>E7</f>
        <v>Řešení vnitřního prostoru sídliště Spláleniště</v>
      </c>
      <c r="F47" s="39"/>
      <c r="G47" s="39"/>
      <c r="H47" s="39"/>
      <c r="I47" s="159"/>
      <c r="J47" s="159"/>
      <c r="K47" s="46"/>
      <c r="L47" s="50"/>
    </row>
    <row r="48" spans="2:12" s="1" customFormat="1" ht="14.4" customHeight="1">
      <c r="B48" s="45"/>
      <c r="C48" s="39" t="s">
        <v>117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7.25" customHeight="1">
      <c r="B49" s="45"/>
      <c r="C49" s="46"/>
      <c r="D49" s="46"/>
      <c r="E49" s="160" t="str">
        <f>E9</f>
        <v>2018010-04 - SO 04 Mobiliář</v>
      </c>
      <c r="F49" s="46"/>
      <c r="G49" s="46"/>
      <c r="H49" s="46"/>
      <c r="I49" s="159"/>
      <c r="J49" s="159"/>
      <c r="K49" s="46"/>
      <c r="L49" s="50"/>
    </row>
    <row r="50" spans="2:12" s="1" customFormat="1" ht="6.95" customHeight="1">
      <c r="B50" s="45"/>
      <c r="C50" s="46"/>
      <c r="D50" s="46"/>
      <c r="E50" s="46"/>
      <c r="F50" s="46"/>
      <c r="G50" s="46"/>
      <c r="H50" s="46"/>
      <c r="I50" s="159"/>
      <c r="J50" s="159"/>
      <c r="K50" s="46"/>
      <c r="L50" s="50"/>
    </row>
    <row r="51" spans="2:12" s="1" customFormat="1" ht="18" customHeight="1">
      <c r="B51" s="45"/>
      <c r="C51" s="39" t="s">
        <v>24</v>
      </c>
      <c r="D51" s="46"/>
      <c r="E51" s="46"/>
      <c r="F51" s="34" t="str">
        <f>F12</f>
        <v>Cheb</v>
      </c>
      <c r="G51" s="46"/>
      <c r="H51" s="46"/>
      <c r="I51" s="161" t="s">
        <v>26</v>
      </c>
      <c r="J51" s="163" t="str">
        <f>IF(J12="","",J12)</f>
        <v>9. 8. 2018</v>
      </c>
      <c r="K51" s="46"/>
      <c r="L51" s="50"/>
    </row>
    <row r="52" spans="2:12" s="1" customFormat="1" ht="6.95" customHeight="1">
      <c r="B52" s="45"/>
      <c r="C52" s="46"/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3.5">
      <c r="B53" s="45"/>
      <c r="C53" s="39" t="s">
        <v>28</v>
      </c>
      <c r="D53" s="46"/>
      <c r="E53" s="46"/>
      <c r="F53" s="34" t="str">
        <f>E15</f>
        <v>Město Cheb</v>
      </c>
      <c r="G53" s="46"/>
      <c r="H53" s="46"/>
      <c r="I53" s="161" t="s">
        <v>35</v>
      </c>
      <c r="J53" s="188" t="str">
        <f>E21</f>
        <v>Ing. Tomáš Prinz</v>
      </c>
      <c r="K53" s="46"/>
      <c r="L53" s="50"/>
    </row>
    <row r="54" spans="2:12" s="1" customFormat="1" ht="14.4" customHeight="1">
      <c r="B54" s="45"/>
      <c r="C54" s="39" t="s">
        <v>33</v>
      </c>
      <c r="D54" s="46"/>
      <c r="E54" s="46"/>
      <c r="F54" s="34" t="str">
        <f>IF(E18="","",E18)</f>
        <v/>
      </c>
      <c r="G54" s="46"/>
      <c r="H54" s="46"/>
      <c r="I54" s="159"/>
      <c r="J54" s="189"/>
      <c r="K54" s="46"/>
      <c r="L54" s="50"/>
    </row>
    <row r="55" spans="2:12" s="1" customFormat="1" ht="10.3" customHeight="1">
      <c r="B55" s="45"/>
      <c r="C55" s="46"/>
      <c r="D55" s="46"/>
      <c r="E55" s="46"/>
      <c r="F55" s="46"/>
      <c r="G55" s="46"/>
      <c r="H55" s="46"/>
      <c r="I55" s="159"/>
      <c r="J55" s="159"/>
      <c r="K55" s="46"/>
      <c r="L55" s="50"/>
    </row>
    <row r="56" spans="2:12" s="1" customFormat="1" ht="29.25" customHeight="1">
      <c r="B56" s="45"/>
      <c r="C56" s="190" t="s">
        <v>122</v>
      </c>
      <c r="D56" s="176"/>
      <c r="E56" s="176"/>
      <c r="F56" s="176"/>
      <c r="G56" s="176"/>
      <c r="H56" s="176"/>
      <c r="I56" s="191" t="s">
        <v>123</v>
      </c>
      <c r="J56" s="191" t="s">
        <v>124</v>
      </c>
      <c r="K56" s="192" t="s">
        <v>125</v>
      </c>
      <c r="L56" s="193"/>
    </row>
    <row r="57" spans="2:12" s="1" customFormat="1" ht="10.3" customHeight="1">
      <c r="B57" s="45"/>
      <c r="C57" s="46"/>
      <c r="D57" s="46"/>
      <c r="E57" s="46"/>
      <c r="F57" s="46"/>
      <c r="G57" s="46"/>
      <c r="H57" s="46"/>
      <c r="I57" s="159"/>
      <c r="J57" s="159"/>
      <c r="K57" s="46"/>
      <c r="L57" s="50"/>
    </row>
    <row r="58" spans="2:47" s="1" customFormat="1" ht="29.25" customHeight="1">
      <c r="B58" s="45"/>
      <c r="C58" s="194" t="s">
        <v>126</v>
      </c>
      <c r="D58" s="46"/>
      <c r="E58" s="46"/>
      <c r="F58" s="46"/>
      <c r="G58" s="46"/>
      <c r="H58" s="46"/>
      <c r="I58" s="195">
        <f>Q83</f>
        <v>0</v>
      </c>
      <c r="J58" s="195">
        <f>R83</f>
        <v>0</v>
      </c>
      <c r="K58" s="172">
        <f>K83</f>
        <v>0</v>
      </c>
      <c r="L58" s="50"/>
      <c r="AU58" s="23" t="s">
        <v>127</v>
      </c>
    </row>
    <row r="59" spans="2:12" s="8" customFormat="1" ht="24.95" customHeight="1">
      <c r="B59" s="196"/>
      <c r="C59" s="197"/>
      <c r="D59" s="198" t="s">
        <v>128</v>
      </c>
      <c r="E59" s="199"/>
      <c r="F59" s="199"/>
      <c r="G59" s="199"/>
      <c r="H59" s="199"/>
      <c r="I59" s="200">
        <f>Q84</f>
        <v>0</v>
      </c>
      <c r="J59" s="200">
        <f>R84</f>
        <v>0</v>
      </c>
      <c r="K59" s="201">
        <f>K84</f>
        <v>0</v>
      </c>
      <c r="L59" s="202"/>
    </row>
    <row r="60" spans="2:12" s="9" customFormat="1" ht="19.9" customHeight="1">
      <c r="B60" s="203"/>
      <c r="C60" s="204"/>
      <c r="D60" s="205" t="s">
        <v>129</v>
      </c>
      <c r="E60" s="206"/>
      <c r="F60" s="206"/>
      <c r="G60" s="206"/>
      <c r="H60" s="206"/>
      <c r="I60" s="207">
        <f>Q85</f>
        <v>0</v>
      </c>
      <c r="J60" s="207">
        <f>R85</f>
        <v>0</v>
      </c>
      <c r="K60" s="208">
        <f>K85</f>
        <v>0</v>
      </c>
      <c r="L60" s="209"/>
    </row>
    <row r="61" spans="2:12" s="9" customFormat="1" ht="19.9" customHeight="1">
      <c r="B61" s="203"/>
      <c r="C61" s="204"/>
      <c r="D61" s="205" t="s">
        <v>229</v>
      </c>
      <c r="E61" s="206"/>
      <c r="F61" s="206"/>
      <c r="G61" s="206"/>
      <c r="H61" s="206"/>
      <c r="I61" s="207">
        <f>Q90</f>
        <v>0</v>
      </c>
      <c r="J61" s="207">
        <f>R90</f>
        <v>0</v>
      </c>
      <c r="K61" s="208">
        <f>K90</f>
        <v>0</v>
      </c>
      <c r="L61" s="209"/>
    </row>
    <row r="62" spans="2:12" s="8" customFormat="1" ht="24.95" customHeight="1">
      <c r="B62" s="196"/>
      <c r="C62" s="197"/>
      <c r="D62" s="198" t="s">
        <v>402</v>
      </c>
      <c r="E62" s="199"/>
      <c r="F62" s="199"/>
      <c r="G62" s="199"/>
      <c r="H62" s="199"/>
      <c r="I62" s="200">
        <f>Q111</f>
        <v>0</v>
      </c>
      <c r="J62" s="200">
        <f>R111</f>
        <v>0</v>
      </c>
      <c r="K62" s="201">
        <f>K111</f>
        <v>0</v>
      </c>
      <c r="L62" s="202"/>
    </row>
    <row r="63" spans="2:12" s="9" customFormat="1" ht="19.9" customHeight="1">
      <c r="B63" s="203"/>
      <c r="C63" s="204"/>
      <c r="D63" s="205" t="s">
        <v>453</v>
      </c>
      <c r="E63" s="206"/>
      <c r="F63" s="206"/>
      <c r="G63" s="206"/>
      <c r="H63" s="206"/>
      <c r="I63" s="207">
        <f>Q112</f>
        <v>0</v>
      </c>
      <c r="J63" s="207">
        <f>R112</f>
        <v>0</v>
      </c>
      <c r="K63" s="208">
        <f>K112</f>
        <v>0</v>
      </c>
      <c r="L63" s="209"/>
    </row>
    <row r="64" spans="2:12" s="1" customFormat="1" ht="21.8" customHeight="1">
      <c r="B64" s="45"/>
      <c r="C64" s="46"/>
      <c r="D64" s="46"/>
      <c r="E64" s="46"/>
      <c r="F64" s="46"/>
      <c r="G64" s="46"/>
      <c r="H64" s="46"/>
      <c r="I64" s="159"/>
      <c r="J64" s="159"/>
      <c r="K64" s="46"/>
      <c r="L64" s="50"/>
    </row>
    <row r="65" spans="2:12" s="1" customFormat="1" ht="6.95" customHeight="1">
      <c r="B65" s="66"/>
      <c r="C65" s="67"/>
      <c r="D65" s="67"/>
      <c r="E65" s="67"/>
      <c r="F65" s="67"/>
      <c r="G65" s="67"/>
      <c r="H65" s="67"/>
      <c r="I65" s="183"/>
      <c r="J65" s="183"/>
      <c r="K65" s="67"/>
      <c r="L65" s="68"/>
    </row>
    <row r="69" spans="2:13" s="1" customFormat="1" ht="6.95" customHeight="1">
      <c r="B69" s="69"/>
      <c r="C69" s="70"/>
      <c r="D69" s="70"/>
      <c r="E69" s="70"/>
      <c r="F69" s="70"/>
      <c r="G69" s="70"/>
      <c r="H69" s="70"/>
      <c r="I69" s="186"/>
      <c r="J69" s="186"/>
      <c r="K69" s="70"/>
      <c r="L69" s="70"/>
      <c r="M69" s="71"/>
    </row>
    <row r="70" spans="2:13" s="1" customFormat="1" ht="36.95" customHeight="1">
      <c r="B70" s="45"/>
      <c r="C70" s="72" t="s">
        <v>133</v>
      </c>
      <c r="D70" s="73"/>
      <c r="E70" s="73"/>
      <c r="F70" s="73"/>
      <c r="G70" s="73"/>
      <c r="H70" s="73"/>
      <c r="I70" s="210"/>
      <c r="J70" s="210"/>
      <c r="K70" s="73"/>
      <c r="L70" s="73"/>
      <c r="M70" s="71"/>
    </row>
    <row r="71" spans="2:13" s="1" customFormat="1" ht="6.95" customHeight="1">
      <c r="B71" s="45"/>
      <c r="C71" s="73"/>
      <c r="D71" s="73"/>
      <c r="E71" s="73"/>
      <c r="F71" s="73"/>
      <c r="G71" s="73"/>
      <c r="H71" s="73"/>
      <c r="I71" s="210"/>
      <c r="J71" s="210"/>
      <c r="K71" s="73"/>
      <c r="L71" s="73"/>
      <c r="M71" s="71"/>
    </row>
    <row r="72" spans="2:13" s="1" customFormat="1" ht="14.4" customHeight="1">
      <c r="B72" s="45"/>
      <c r="C72" s="75" t="s">
        <v>19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16.5" customHeight="1">
      <c r="B73" s="45"/>
      <c r="C73" s="73"/>
      <c r="D73" s="73"/>
      <c r="E73" s="211" t="str">
        <f>E7</f>
        <v>Řešení vnitřního prostoru sídliště Spláleniště</v>
      </c>
      <c r="F73" s="75"/>
      <c r="G73" s="75"/>
      <c r="H73" s="75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117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7.25" customHeight="1">
      <c r="B75" s="45"/>
      <c r="C75" s="73"/>
      <c r="D75" s="73"/>
      <c r="E75" s="81" t="str">
        <f>E9</f>
        <v>2018010-04 - SO 04 Mobiliář</v>
      </c>
      <c r="F75" s="73"/>
      <c r="G75" s="73"/>
      <c r="H75" s="73"/>
      <c r="I75" s="210"/>
      <c r="J75" s="210"/>
      <c r="K75" s="73"/>
      <c r="L75" s="73"/>
      <c r="M75" s="71"/>
    </row>
    <row r="76" spans="2:13" s="1" customFormat="1" ht="6.95" customHeight="1">
      <c r="B76" s="45"/>
      <c r="C76" s="73"/>
      <c r="D76" s="73"/>
      <c r="E76" s="73"/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8" customHeight="1">
      <c r="B77" s="45"/>
      <c r="C77" s="75" t="s">
        <v>24</v>
      </c>
      <c r="D77" s="73"/>
      <c r="E77" s="73"/>
      <c r="F77" s="212" t="str">
        <f>F12</f>
        <v>Cheb</v>
      </c>
      <c r="G77" s="73"/>
      <c r="H77" s="73"/>
      <c r="I77" s="213" t="s">
        <v>26</v>
      </c>
      <c r="J77" s="214" t="str">
        <f>IF(J12="","",J12)</f>
        <v>9. 8. 2018</v>
      </c>
      <c r="K77" s="73"/>
      <c r="L77" s="73"/>
      <c r="M77" s="71"/>
    </row>
    <row r="78" spans="2:13" s="1" customFormat="1" ht="6.95" customHeight="1">
      <c r="B78" s="45"/>
      <c r="C78" s="73"/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3.5">
      <c r="B79" s="45"/>
      <c r="C79" s="75" t="s">
        <v>28</v>
      </c>
      <c r="D79" s="73"/>
      <c r="E79" s="73"/>
      <c r="F79" s="212" t="str">
        <f>E15</f>
        <v>Město Cheb</v>
      </c>
      <c r="G79" s="73"/>
      <c r="H79" s="73"/>
      <c r="I79" s="213" t="s">
        <v>35</v>
      </c>
      <c r="J79" s="215" t="str">
        <f>E21</f>
        <v>Ing. Tomáš Prinz</v>
      </c>
      <c r="K79" s="73"/>
      <c r="L79" s="73"/>
      <c r="M79" s="71"/>
    </row>
    <row r="80" spans="2:13" s="1" customFormat="1" ht="14.4" customHeight="1">
      <c r="B80" s="45"/>
      <c r="C80" s="75" t="s">
        <v>33</v>
      </c>
      <c r="D80" s="73"/>
      <c r="E80" s="73"/>
      <c r="F80" s="212" t="str">
        <f>IF(E18="","",E18)</f>
        <v/>
      </c>
      <c r="G80" s="73"/>
      <c r="H80" s="73"/>
      <c r="I80" s="210"/>
      <c r="J80" s="210"/>
      <c r="K80" s="73"/>
      <c r="L80" s="73"/>
      <c r="M80" s="71"/>
    </row>
    <row r="81" spans="2:13" s="1" customFormat="1" ht="10.3" customHeight="1">
      <c r="B81" s="45"/>
      <c r="C81" s="73"/>
      <c r="D81" s="73"/>
      <c r="E81" s="73"/>
      <c r="F81" s="73"/>
      <c r="G81" s="73"/>
      <c r="H81" s="73"/>
      <c r="I81" s="210"/>
      <c r="J81" s="210"/>
      <c r="K81" s="73"/>
      <c r="L81" s="73"/>
      <c r="M81" s="71"/>
    </row>
    <row r="82" spans="2:24" s="10" customFormat="1" ht="29.25" customHeight="1">
      <c r="B82" s="216"/>
      <c r="C82" s="217" t="s">
        <v>134</v>
      </c>
      <c r="D82" s="218" t="s">
        <v>58</v>
      </c>
      <c r="E82" s="218" t="s">
        <v>54</v>
      </c>
      <c r="F82" s="218" t="s">
        <v>135</v>
      </c>
      <c r="G82" s="218" t="s">
        <v>136</v>
      </c>
      <c r="H82" s="218" t="s">
        <v>137</v>
      </c>
      <c r="I82" s="219" t="s">
        <v>138</v>
      </c>
      <c r="J82" s="219" t="s">
        <v>139</v>
      </c>
      <c r="K82" s="218" t="s">
        <v>125</v>
      </c>
      <c r="L82" s="220" t="s">
        <v>140</v>
      </c>
      <c r="M82" s="221"/>
      <c r="N82" s="101" t="s">
        <v>141</v>
      </c>
      <c r="O82" s="102" t="s">
        <v>43</v>
      </c>
      <c r="P82" s="102" t="s">
        <v>142</v>
      </c>
      <c r="Q82" s="102" t="s">
        <v>143</v>
      </c>
      <c r="R82" s="102" t="s">
        <v>144</v>
      </c>
      <c r="S82" s="102" t="s">
        <v>145</v>
      </c>
      <c r="T82" s="102" t="s">
        <v>146</v>
      </c>
      <c r="U82" s="102" t="s">
        <v>147</v>
      </c>
      <c r="V82" s="102" t="s">
        <v>148</v>
      </c>
      <c r="W82" s="102" t="s">
        <v>149</v>
      </c>
      <c r="X82" s="103" t="s">
        <v>150</v>
      </c>
    </row>
    <row r="83" spans="2:63" s="1" customFormat="1" ht="29.25" customHeight="1">
      <c r="B83" s="45"/>
      <c r="C83" s="107" t="s">
        <v>126</v>
      </c>
      <c r="D83" s="73"/>
      <c r="E83" s="73"/>
      <c r="F83" s="73"/>
      <c r="G83" s="73"/>
      <c r="H83" s="73"/>
      <c r="I83" s="210"/>
      <c r="J83" s="210"/>
      <c r="K83" s="222">
        <f>BK83</f>
        <v>0</v>
      </c>
      <c r="L83" s="73"/>
      <c r="M83" s="71"/>
      <c r="N83" s="104"/>
      <c r="O83" s="105"/>
      <c r="P83" s="105"/>
      <c r="Q83" s="223">
        <f>Q84+Q111</f>
        <v>0</v>
      </c>
      <c r="R83" s="223">
        <f>R84+R111</f>
        <v>0</v>
      </c>
      <c r="S83" s="105"/>
      <c r="T83" s="224">
        <f>T84+T111</f>
        <v>0</v>
      </c>
      <c r="U83" s="105"/>
      <c r="V83" s="224">
        <f>V84+V111</f>
        <v>19.266088800000002</v>
      </c>
      <c r="W83" s="105"/>
      <c r="X83" s="225">
        <f>X84+X111</f>
        <v>0</v>
      </c>
      <c r="AT83" s="23" t="s">
        <v>74</v>
      </c>
      <c r="AU83" s="23" t="s">
        <v>127</v>
      </c>
      <c r="BK83" s="226">
        <f>BK84+BK111</f>
        <v>0</v>
      </c>
    </row>
    <row r="84" spans="2:63" s="11" customFormat="1" ht="37.4" customHeight="1">
      <c r="B84" s="227"/>
      <c r="C84" s="228"/>
      <c r="D84" s="229" t="s">
        <v>74</v>
      </c>
      <c r="E84" s="230" t="s">
        <v>151</v>
      </c>
      <c r="F84" s="230" t="s">
        <v>152</v>
      </c>
      <c r="G84" s="228"/>
      <c r="H84" s="228"/>
      <c r="I84" s="231"/>
      <c r="J84" s="231"/>
      <c r="K84" s="232">
        <f>BK84</f>
        <v>0</v>
      </c>
      <c r="L84" s="228"/>
      <c r="M84" s="233"/>
      <c r="N84" s="234"/>
      <c r="O84" s="235"/>
      <c r="P84" s="235"/>
      <c r="Q84" s="236">
        <f>Q85+Q90</f>
        <v>0</v>
      </c>
      <c r="R84" s="236">
        <f>R85+R90</f>
        <v>0</v>
      </c>
      <c r="S84" s="235"/>
      <c r="T84" s="237">
        <f>T85+T90</f>
        <v>0</v>
      </c>
      <c r="U84" s="235"/>
      <c r="V84" s="237">
        <f>V85+V90</f>
        <v>19.266088800000002</v>
      </c>
      <c r="W84" s="235"/>
      <c r="X84" s="238">
        <f>X85+X90</f>
        <v>0</v>
      </c>
      <c r="AR84" s="239" t="s">
        <v>83</v>
      </c>
      <c r="AT84" s="240" t="s">
        <v>74</v>
      </c>
      <c r="AU84" s="240" t="s">
        <v>75</v>
      </c>
      <c r="AY84" s="239" t="s">
        <v>153</v>
      </c>
      <c r="BK84" s="241">
        <f>BK85+BK90</f>
        <v>0</v>
      </c>
    </row>
    <row r="85" spans="2:63" s="11" customFormat="1" ht="19.9" customHeight="1">
      <c r="B85" s="227"/>
      <c r="C85" s="228"/>
      <c r="D85" s="229" t="s">
        <v>74</v>
      </c>
      <c r="E85" s="242" t="s">
        <v>83</v>
      </c>
      <c r="F85" s="242" t="s">
        <v>154</v>
      </c>
      <c r="G85" s="228"/>
      <c r="H85" s="228"/>
      <c r="I85" s="231"/>
      <c r="J85" s="231"/>
      <c r="K85" s="243">
        <f>BK85</f>
        <v>0</v>
      </c>
      <c r="L85" s="228"/>
      <c r="M85" s="233"/>
      <c r="N85" s="234"/>
      <c r="O85" s="235"/>
      <c r="P85" s="235"/>
      <c r="Q85" s="236">
        <f>SUM(Q86:Q89)</f>
        <v>0</v>
      </c>
      <c r="R85" s="236">
        <f>SUM(R86:R89)</f>
        <v>0</v>
      </c>
      <c r="S85" s="235"/>
      <c r="T85" s="237">
        <f>SUM(T86:T89)</f>
        <v>0</v>
      </c>
      <c r="U85" s="235"/>
      <c r="V85" s="237">
        <f>SUM(V86:V89)</f>
        <v>0</v>
      </c>
      <c r="W85" s="235"/>
      <c r="X85" s="238">
        <f>SUM(X86:X89)</f>
        <v>0</v>
      </c>
      <c r="AR85" s="239" t="s">
        <v>83</v>
      </c>
      <c r="AT85" s="240" t="s">
        <v>74</v>
      </c>
      <c r="AU85" s="240" t="s">
        <v>83</v>
      </c>
      <c r="AY85" s="239" t="s">
        <v>153</v>
      </c>
      <c r="BK85" s="241">
        <f>SUM(BK86:BK89)</f>
        <v>0</v>
      </c>
    </row>
    <row r="86" spans="2:65" s="1" customFormat="1" ht="38.25" customHeight="1">
      <c r="B86" s="45"/>
      <c r="C86" s="244" t="s">
        <v>83</v>
      </c>
      <c r="D86" s="244" t="s">
        <v>155</v>
      </c>
      <c r="E86" s="245" t="s">
        <v>404</v>
      </c>
      <c r="F86" s="246" t="s">
        <v>405</v>
      </c>
      <c r="G86" s="247" t="s">
        <v>164</v>
      </c>
      <c r="H86" s="248">
        <v>1.536</v>
      </c>
      <c r="I86" s="249"/>
      <c r="J86" s="249"/>
      <c r="K86" s="250">
        <f>ROUND(P86*H86,2)</f>
        <v>0</v>
      </c>
      <c r="L86" s="246" t="s">
        <v>159</v>
      </c>
      <c r="M86" s="71"/>
      <c r="N86" s="251" t="s">
        <v>22</v>
      </c>
      <c r="O86" s="252" t="s">
        <v>44</v>
      </c>
      <c r="P86" s="174">
        <f>I86+J86</f>
        <v>0</v>
      </c>
      <c r="Q86" s="174">
        <f>ROUND(I86*H86,2)</f>
        <v>0</v>
      </c>
      <c r="R86" s="174">
        <f>ROUND(J86*H86,2)</f>
        <v>0</v>
      </c>
      <c r="S86" s="46"/>
      <c r="T86" s="253">
        <f>S86*H86</f>
        <v>0</v>
      </c>
      <c r="U86" s="253">
        <v>0</v>
      </c>
      <c r="V86" s="253">
        <f>U86*H86</f>
        <v>0</v>
      </c>
      <c r="W86" s="253">
        <v>0</v>
      </c>
      <c r="X86" s="254">
        <f>W86*H86</f>
        <v>0</v>
      </c>
      <c r="AR86" s="23" t="s">
        <v>160</v>
      </c>
      <c r="AT86" s="23" t="s">
        <v>155</v>
      </c>
      <c r="AU86" s="23" t="s">
        <v>85</v>
      </c>
      <c r="AY86" s="23" t="s">
        <v>153</v>
      </c>
      <c r="BE86" s="255">
        <f>IF(O86="základní",K86,0)</f>
        <v>0</v>
      </c>
      <c r="BF86" s="255">
        <f>IF(O86="snížená",K86,0)</f>
        <v>0</v>
      </c>
      <c r="BG86" s="255">
        <f>IF(O86="zákl. přenesená",K86,0)</f>
        <v>0</v>
      </c>
      <c r="BH86" s="255">
        <f>IF(O86="sníž. přenesená",K86,0)</f>
        <v>0</v>
      </c>
      <c r="BI86" s="255">
        <f>IF(O86="nulová",K86,0)</f>
        <v>0</v>
      </c>
      <c r="BJ86" s="23" t="s">
        <v>83</v>
      </c>
      <c r="BK86" s="255">
        <f>ROUND(P86*H86,2)</f>
        <v>0</v>
      </c>
      <c r="BL86" s="23" t="s">
        <v>160</v>
      </c>
      <c r="BM86" s="23" t="s">
        <v>454</v>
      </c>
    </row>
    <row r="87" spans="2:47" s="1" customFormat="1" ht="13.5">
      <c r="B87" s="45"/>
      <c r="C87" s="73"/>
      <c r="D87" s="256" t="s">
        <v>166</v>
      </c>
      <c r="E87" s="73"/>
      <c r="F87" s="257" t="s">
        <v>455</v>
      </c>
      <c r="G87" s="73"/>
      <c r="H87" s="73"/>
      <c r="I87" s="210"/>
      <c r="J87" s="210"/>
      <c r="K87" s="73"/>
      <c r="L87" s="73"/>
      <c r="M87" s="71"/>
      <c r="N87" s="258"/>
      <c r="O87" s="46"/>
      <c r="P87" s="46"/>
      <c r="Q87" s="46"/>
      <c r="R87" s="46"/>
      <c r="S87" s="46"/>
      <c r="T87" s="46"/>
      <c r="U87" s="46"/>
      <c r="V87" s="46"/>
      <c r="W87" s="46"/>
      <c r="X87" s="94"/>
      <c r="AT87" s="23" t="s">
        <v>166</v>
      </c>
      <c r="AU87" s="23" t="s">
        <v>85</v>
      </c>
    </row>
    <row r="88" spans="2:51" s="12" customFormat="1" ht="13.5">
      <c r="B88" s="259"/>
      <c r="C88" s="260"/>
      <c r="D88" s="256" t="s">
        <v>168</v>
      </c>
      <c r="E88" s="261" t="s">
        <v>22</v>
      </c>
      <c r="F88" s="262" t="s">
        <v>456</v>
      </c>
      <c r="G88" s="260"/>
      <c r="H88" s="263">
        <v>1.536</v>
      </c>
      <c r="I88" s="264"/>
      <c r="J88" s="264"/>
      <c r="K88" s="260"/>
      <c r="L88" s="260"/>
      <c r="M88" s="265"/>
      <c r="N88" s="266"/>
      <c r="O88" s="267"/>
      <c r="P88" s="267"/>
      <c r="Q88" s="267"/>
      <c r="R88" s="267"/>
      <c r="S88" s="267"/>
      <c r="T88" s="267"/>
      <c r="U88" s="267"/>
      <c r="V88" s="267"/>
      <c r="W88" s="267"/>
      <c r="X88" s="268"/>
      <c r="AT88" s="269" t="s">
        <v>168</v>
      </c>
      <c r="AU88" s="269" t="s">
        <v>85</v>
      </c>
      <c r="AV88" s="12" t="s">
        <v>85</v>
      </c>
      <c r="AW88" s="12" t="s">
        <v>7</v>
      </c>
      <c r="AX88" s="12" t="s">
        <v>75</v>
      </c>
      <c r="AY88" s="269" t="s">
        <v>153</v>
      </c>
    </row>
    <row r="89" spans="2:51" s="13" customFormat="1" ht="13.5">
      <c r="B89" s="280"/>
      <c r="C89" s="281"/>
      <c r="D89" s="256" t="s">
        <v>168</v>
      </c>
      <c r="E89" s="282" t="s">
        <v>22</v>
      </c>
      <c r="F89" s="283" t="s">
        <v>213</v>
      </c>
      <c r="G89" s="281"/>
      <c r="H89" s="284">
        <v>1.536</v>
      </c>
      <c r="I89" s="285"/>
      <c r="J89" s="285"/>
      <c r="K89" s="281"/>
      <c r="L89" s="281"/>
      <c r="M89" s="286"/>
      <c r="N89" s="287"/>
      <c r="O89" s="288"/>
      <c r="P89" s="288"/>
      <c r="Q89" s="288"/>
      <c r="R89" s="288"/>
      <c r="S89" s="288"/>
      <c r="T89" s="288"/>
      <c r="U89" s="288"/>
      <c r="V89" s="288"/>
      <c r="W89" s="288"/>
      <c r="X89" s="289"/>
      <c r="AT89" s="290" t="s">
        <v>168</v>
      </c>
      <c r="AU89" s="290" t="s">
        <v>85</v>
      </c>
      <c r="AV89" s="13" t="s">
        <v>160</v>
      </c>
      <c r="AW89" s="13" t="s">
        <v>7</v>
      </c>
      <c r="AX89" s="13" t="s">
        <v>83</v>
      </c>
      <c r="AY89" s="290" t="s">
        <v>153</v>
      </c>
    </row>
    <row r="90" spans="2:63" s="11" customFormat="1" ht="29.85" customHeight="1">
      <c r="B90" s="227"/>
      <c r="C90" s="228"/>
      <c r="D90" s="229" t="s">
        <v>74</v>
      </c>
      <c r="E90" s="242" t="s">
        <v>85</v>
      </c>
      <c r="F90" s="242" t="s">
        <v>254</v>
      </c>
      <c r="G90" s="228"/>
      <c r="H90" s="228"/>
      <c r="I90" s="231"/>
      <c r="J90" s="231"/>
      <c r="K90" s="243">
        <f>BK90</f>
        <v>0</v>
      </c>
      <c r="L90" s="228"/>
      <c r="M90" s="233"/>
      <c r="N90" s="234"/>
      <c r="O90" s="235"/>
      <c r="P90" s="235"/>
      <c r="Q90" s="236">
        <f>SUM(Q91:Q110)</f>
        <v>0</v>
      </c>
      <c r="R90" s="236">
        <f>SUM(R91:R110)</f>
        <v>0</v>
      </c>
      <c r="S90" s="235"/>
      <c r="T90" s="237">
        <f>SUM(T91:T110)</f>
        <v>0</v>
      </c>
      <c r="U90" s="235"/>
      <c r="V90" s="237">
        <f>SUM(V91:V110)</f>
        <v>19.266088800000002</v>
      </c>
      <c r="W90" s="235"/>
      <c r="X90" s="238">
        <f>SUM(X91:X110)</f>
        <v>0</v>
      </c>
      <c r="AR90" s="239" t="s">
        <v>83</v>
      </c>
      <c r="AT90" s="240" t="s">
        <v>74</v>
      </c>
      <c r="AU90" s="240" t="s">
        <v>83</v>
      </c>
      <c r="AY90" s="239" t="s">
        <v>153</v>
      </c>
      <c r="BK90" s="241">
        <f>SUM(BK91:BK110)</f>
        <v>0</v>
      </c>
    </row>
    <row r="91" spans="2:65" s="1" customFormat="1" ht="25.5" customHeight="1">
      <c r="B91" s="45"/>
      <c r="C91" s="244" t="s">
        <v>85</v>
      </c>
      <c r="D91" s="244" t="s">
        <v>155</v>
      </c>
      <c r="E91" s="245" t="s">
        <v>408</v>
      </c>
      <c r="F91" s="246" t="s">
        <v>409</v>
      </c>
      <c r="G91" s="247" t="s">
        <v>164</v>
      </c>
      <c r="H91" s="248">
        <v>1.273</v>
      </c>
      <c r="I91" s="249"/>
      <c r="J91" s="249"/>
      <c r="K91" s="250">
        <f>ROUND(P91*H91,2)</f>
        <v>0</v>
      </c>
      <c r="L91" s="246" t="s">
        <v>159</v>
      </c>
      <c r="M91" s="71"/>
      <c r="N91" s="251" t="s">
        <v>22</v>
      </c>
      <c r="O91" s="252" t="s">
        <v>44</v>
      </c>
      <c r="P91" s="174">
        <f>I91+J91</f>
        <v>0</v>
      </c>
      <c r="Q91" s="174">
        <f>ROUND(I91*H91,2)</f>
        <v>0</v>
      </c>
      <c r="R91" s="174">
        <f>ROUND(J91*H91,2)</f>
        <v>0</v>
      </c>
      <c r="S91" s="46"/>
      <c r="T91" s="253">
        <f>S91*H91</f>
        <v>0</v>
      </c>
      <c r="U91" s="253">
        <v>2.16</v>
      </c>
      <c r="V91" s="253">
        <f>U91*H91</f>
        <v>2.74968</v>
      </c>
      <c r="W91" s="253">
        <v>0</v>
      </c>
      <c r="X91" s="254">
        <f>W91*H91</f>
        <v>0</v>
      </c>
      <c r="AR91" s="23" t="s">
        <v>160</v>
      </c>
      <c r="AT91" s="23" t="s">
        <v>155</v>
      </c>
      <c r="AU91" s="23" t="s">
        <v>85</v>
      </c>
      <c r="AY91" s="23" t="s">
        <v>153</v>
      </c>
      <c r="BE91" s="255">
        <f>IF(O91="základní",K91,0)</f>
        <v>0</v>
      </c>
      <c r="BF91" s="255">
        <f>IF(O91="snížená",K91,0)</f>
        <v>0</v>
      </c>
      <c r="BG91" s="255">
        <f>IF(O91="zákl. přenesená",K91,0)</f>
        <v>0</v>
      </c>
      <c r="BH91" s="255">
        <f>IF(O91="sníž. přenesená",K91,0)</f>
        <v>0</v>
      </c>
      <c r="BI91" s="255">
        <f>IF(O91="nulová",K91,0)</f>
        <v>0</v>
      </c>
      <c r="BJ91" s="23" t="s">
        <v>83</v>
      </c>
      <c r="BK91" s="255">
        <f>ROUND(P91*H91,2)</f>
        <v>0</v>
      </c>
      <c r="BL91" s="23" t="s">
        <v>160</v>
      </c>
      <c r="BM91" s="23" t="s">
        <v>457</v>
      </c>
    </row>
    <row r="92" spans="2:47" s="1" customFormat="1" ht="13.5">
      <c r="B92" s="45"/>
      <c r="C92" s="73"/>
      <c r="D92" s="256" t="s">
        <v>166</v>
      </c>
      <c r="E92" s="73"/>
      <c r="F92" s="257" t="s">
        <v>458</v>
      </c>
      <c r="G92" s="73"/>
      <c r="H92" s="73"/>
      <c r="I92" s="210"/>
      <c r="J92" s="210"/>
      <c r="K92" s="73"/>
      <c r="L92" s="73"/>
      <c r="M92" s="71"/>
      <c r="N92" s="258"/>
      <c r="O92" s="46"/>
      <c r="P92" s="46"/>
      <c r="Q92" s="46"/>
      <c r="R92" s="46"/>
      <c r="S92" s="46"/>
      <c r="T92" s="46"/>
      <c r="U92" s="46"/>
      <c r="V92" s="46"/>
      <c r="W92" s="46"/>
      <c r="X92" s="94"/>
      <c r="AT92" s="23" t="s">
        <v>166</v>
      </c>
      <c r="AU92" s="23" t="s">
        <v>85</v>
      </c>
    </row>
    <row r="93" spans="2:51" s="12" customFormat="1" ht="13.5">
      <c r="B93" s="259"/>
      <c r="C93" s="260"/>
      <c r="D93" s="256" t="s">
        <v>168</v>
      </c>
      <c r="E93" s="261" t="s">
        <v>22</v>
      </c>
      <c r="F93" s="262" t="s">
        <v>459</v>
      </c>
      <c r="G93" s="260"/>
      <c r="H93" s="263">
        <v>0.735</v>
      </c>
      <c r="I93" s="264"/>
      <c r="J93" s="264"/>
      <c r="K93" s="260"/>
      <c r="L93" s="260"/>
      <c r="M93" s="265"/>
      <c r="N93" s="266"/>
      <c r="O93" s="267"/>
      <c r="P93" s="267"/>
      <c r="Q93" s="267"/>
      <c r="R93" s="267"/>
      <c r="S93" s="267"/>
      <c r="T93" s="267"/>
      <c r="U93" s="267"/>
      <c r="V93" s="267"/>
      <c r="W93" s="267"/>
      <c r="X93" s="268"/>
      <c r="AT93" s="269" t="s">
        <v>168</v>
      </c>
      <c r="AU93" s="269" t="s">
        <v>85</v>
      </c>
      <c r="AV93" s="12" t="s">
        <v>85</v>
      </c>
      <c r="AW93" s="12" t="s">
        <v>7</v>
      </c>
      <c r="AX93" s="12" t="s">
        <v>75</v>
      </c>
      <c r="AY93" s="269" t="s">
        <v>153</v>
      </c>
    </row>
    <row r="94" spans="2:51" s="12" customFormat="1" ht="13.5">
      <c r="B94" s="259"/>
      <c r="C94" s="260"/>
      <c r="D94" s="256" t="s">
        <v>168</v>
      </c>
      <c r="E94" s="261" t="s">
        <v>22</v>
      </c>
      <c r="F94" s="262" t="s">
        <v>460</v>
      </c>
      <c r="G94" s="260"/>
      <c r="H94" s="263">
        <v>0.045</v>
      </c>
      <c r="I94" s="264"/>
      <c r="J94" s="264"/>
      <c r="K94" s="260"/>
      <c r="L94" s="260"/>
      <c r="M94" s="265"/>
      <c r="N94" s="266"/>
      <c r="O94" s="267"/>
      <c r="P94" s="267"/>
      <c r="Q94" s="267"/>
      <c r="R94" s="267"/>
      <c r="S94" s="267"/>
      <c r="T94" s="267"/>
      <c r="U94" s="267"/>
      <c r="V94" s="267"/>
      <c r="W94" s="267"/>
      <c r="X94" s="268"/>
      <c r="AT94" s="269" t="s">
        <v>168</v>
      </c>
      <c r="AU94" s="269" t="s">
        <v>85</v>
      </c>
      <c r="AV94" s="12" t="s">
        <v>85</v>
      </c>
      <c r="AW94" s="12" t="s">
        <v>7</v>
      </c>
      <c r="AX94" s="12" t="s">
        <v>75</v>
      </c>
      <c r="AY94" s="269" t="s">
        <v>153</v>
      </c>
    </row>
    <row r="95" spans="2:51" s="12" customFormat="1" ht="13.5">
      <c r="B95" s="259"/>
      <c r="C95" s="260"/>
      <c r="D95" s="256" t="s">
        <v>168</v>
      </c>
      <c r="E95" s="261" t="s">
        <v>22</v>
      </c>
      <c r="F95" s="262" t="s">
        <v>461</v>
      </c>
      <c r="G95" s="260"/>
      <c r="H95" s="263">
        <v>0.064</v>
      </c>
      <c r="I95" s="264"/>
      <c r="J95" s="264"/>
      <c r="K95" s="260"/>
      <c r="L95" s="260"/>
      <c r="M95" s="265"/>
      <c r="N95" s="266"/>
      <c r="O95" s="267"/>
      <c r="P95" s="267"/>
      <c r="Q95" s="267"/>
      <c r="R95" s="267"/>
      <c r="S95" s="267"/>
      <c r="T95" s="267"/>
      <c r="U95" s="267"/>
      <c r="V95" s="267"/>
      <c r="W95" s="267"/>
      <c r="X95" s="268"/>
      <c r="AT95" s="269" t="s">
        <v>168</v>
      </c>
      <c r="AU95" s="269" t="s">
        <v>85</v>
      </c>
      <c r="AV95" s="12" t="s">
        <v>85</v>
      </c>
      <c r="AW95" s="12" t="s">
        <v>7</v>
      </c>
      <c r="AX95" s="12" t="s">
        <v>75</v>
      </c>
      <c r="AY95" s="269" t="s">
        <v>153</v>
      </c>
    </row>
    <row r="96" spans="2:51" s="12" customFormat="1" ht="13.5">
      <c r="B96" s="259"/>
      <c r="C96" s="260"/>
      <c r="D96" s="256" t="s">
        <v>168</v>
      </c>
      <c r="E96" s="261" t="s">
        <v>22</v>
      </c>
      <c r="F96" s="262" t="s">
        <v>462</v>
      </c>
      <c r="G96" s="260"/>
      <c r="H96" s="263">
        <v>0.016</v>
      </c>
      <c r="I96" s="264"/>
      <c r="J96" s="264"/>
      <c r="K96" s="260"/>
      <c r="L96" s="260"/>
      <c r="M96" s="265"/>
      <c r="N96" s="266"/>
      <c r="O96" s="267"/>
      <c r="P96" s="267"/>
      <c r="Q96" s="267"/>
      <c r="R96" s="267"/>
      <c r="S96" s="267"/>
      <c r="T96" s="267"/>
      <c r="U96" s="267"/>
      <c r="V96" s="267"/>
      <c r="W96" s="267"/>
      <c r="X96" s="268"/>
      <c r="AT96" s="269" t="s">
        <v>168</v>
      </c>
      <c r="AU96" s="269" t="s">
        <v>85</v>
      </c>
      <c r="AV96" s="12" t="s">
        <v>85</v>
      </c>
      <c r="AW96" s="12" t="s">
        <v>7</v>
      </c>
      <c r="AX96" s="12" t="s">
        <v>75</v>
      </c>
      <c r="AY96" s="269" t="s">
        <v>153</v>
      </c>
    </row>
    <row r="97" spans="2:51" s="12" customFormat="1" ht="13.5">
      <c r="B97" s="259"/>
      <c r="C97" s="260"/>
      <c r="D97" s="256" t="s">
        <v>168</v>
      </c>
      <c r="E97" s="261" t="s">
        <v>22</v>
      </c>
      <c r="F97" s="262" t="s">
        <v>463</v>
      </c>
      <c r="G97" s="260"/>
      <c r="H97" s="263">
        <v>0.061</v>
      </c>
      <c r="I97" s="264"/>
      <c r="J97" s="264"/>
      <c r="K97" s="260"/>
      <c r="L97" s="260"/>
      <c r="M97" s="265"/>
      <c r="N97" s="266"/>
      <c r="O97" s="267"/>
      <c r="P97" s="267"/>
      <c r="Q97" s="267"/>
      <c r="R97" s="267"/>
      <c r="S97" s="267"/>
      <c r="T97" s="267"/>
      <c r="U97" s="267"/>
      <c r="V97" s="267"/>
      <c r="W97" s="267"/>
      <c r="X97" s="268"/>
      <c r="AT97" s="269" t="s">
        <v>168</v>
      </c>
      <c r="AU97" s="269" t="s">
        <v>85</v>
      </c>
      <c r="AV97" s="12" t="s">
        <v>85</v>
      </c>
      <c r="AW97" s="12" t="s">
        <v>7</v>
      </c>
      <c r="AX97" s="12" t="s">
        <v>75</v>
      </c>
      <c r="AY97" s="269" t="s">
        <v>153</v>
      </c>
    </row>
    <row r="98" spans="2:51" s="12" customFormat="1" ht="13.5">
      <c r="B98" s="259"/>
      <c r="C98" s="260"/>
      <c r="D98" s="256" t="s">
        <v>168</v>
      </c>
      <c r="E98" s="261" t="s">
        <v>22</v>
      </c>
      <c r="F98" s="262" t="s">
        <v>464</v>
      </c>
      <c r="G98" s="260"/>
      <c r="H98" s="263">
        <v>0.096</v>
      </c>
      <c r="I98" s="264"/>
      <c r="J98" s="264"/>
      <c r="K98" s="260"/>
      <c r="L98" s="260"/>
      <c r="M98" s="265"/>
      <c r="N98" s="266"/>
      <c r="O98" s="267"/>
      <c r="P98" s="267"/>
      <c r="Q98" s="267"/>
      <c r="R98" s="267"/>
      <c r="S98" s="267"/>
      <c r="T98" s="267"/>
      <c r="U98" s="267"/>
      <c r="V98" s="267"/>
      <c r="W98" s="267"/>
      <c r="X98" s="268"/>
      <c r="AT98" s="269" t="s">
        <v>168</v>
      </c>
      <c r="AU98" s="269" t="s">
        <v>85</v>
      </c>
      <c r="AV98" s="12" t="s">
        <v>85</v>
      </c>
      <c r="AW98" s="12" t="s">
        <v>7</v>
      </c>
      <c r="AX98" s="12" t="s">
        <v>75</v>
      </c>
      <c r="AY98" s="269" t="s">
        <v>153</v>
      </c>
    </row>
    <row r="99" spans="2:51" s="12" customFormat="1" ht="13.5">
      <c r="B99" s="259"/>
      <c r="C99" s="260"/>
      <c r="D99" s="256" t="s">
        <v>168</v>
      </c>
      <c r="E99" s="261" t="s">
        <v>22</v>
      </c>
      <c r="F99" s="262" t="s">
        <v>465</v>
      </c>
      <c r="G99" s="260"/>
      <c r="H99" s="263">
        <v>0.256</v>
      </c>
      <c r="I99" s="264"/>
      <c r="J99" s="264"/>
      <c r="K99" s="260"/>
      <c r="L99" s="260"/>
      <c r="M99" s="265"/>
      <c r="N99" s="266"/>
      <c r="O99" s="267"/>
      <c r="P99" s="267"/>
      <c r="Q99" s="267"/>
      <c r="R99" s="267"/>
      <c r="S99" s="267"/>
      <c r="T99" s="267"/>
      <c r="U99" s="267"/>
      <c r="V99" s="267"/>
      <c r="W99" s="267"/>
      <c r="X99" s="268"/>
      <c r="AT99" s="269" t="s">
        <v>168</v>
      </c>
      <c r="AU99" s="269" t="s">
        <v>85</v>
      </c>
      <c r="AV99" s="12" t="s">
        <v>85</v>
      </c>
      <c r="AW99" s="12" t="s">
        <v>7</v>
      </c>
      <c r="AX99" s="12" t="s">
        <v>75</v>
      </c>
      <c r="AY99" s="269" t="s">
        <v>153</v>
      </c>
    </row>
    <row r="100" spans="2:51" s="13" customFormat="1" ht="13.5">
      <c r="B100" s="280"/>
      <c r="C100" s="281"/>
      <c r="D100" s="256" t="s">
        <v>168</v>
      </c>
      <c r="E100" s="282" t="s">
        <v>22</v>
      </c>
      <c r="F100" s="283" t="s">
        <v>213</v>
      </c>
      <c r="G100" s="281"/>
      <c r="H100" s="284">
        <v>1.273</v>
      </c>
      <c r="I100" s="285"/>
      <c r="J100" s="285"/>
      <c r="K100" s="281"/>
      <c r="L100" s="281"/>
      <c r="M100" s="286"/>
      <c r="N100" s="287"/>
      <c r="O100" s="288"/>
      <c r="P100" s="288"/>
      <c r="Q100" s="288"/>
      <c r="R100" s="288"/>
      <c r="S100" s="288"/>
      <c r="T100" s="288"/>
      <c r="U100" s="288"/>
      <c r="V100" s="288"/>
      <c r="W100" s="288"/>
      <c r="X100" s="289"/>
      <c r="AT100" s="290" t="s">
        <v>168</v>
      </c>
      <c r="AU100" s="290" t="s">
        <v>85</v>
      </c>
      <c r="AV100" s="13" t="s">
        <v>160</v>
      </c>
      <c r="AW100" s="13" t="s">
        <v>7</v>
      </c>
      <c r="AX100" s="13" t="s">
        <v>83</v>
      </c>
      <c r="AY100" s="290" t="s">
        <v>153</v>
      </c>
    </row>
    <row r="101" spans="2:65" s="1" customFormat="1" ht="25.5" customHeight="1">
      <c r="B101" s="45"/>
      <c r="C101" s="244" t="s">
        <v>170</v>
      </c>
      <c r="D101" s="244" t="s">
        <v>155</v>
      </c>
      <c r="E101" s="245" t="s">
        <v>411</v>
      </c>
      <c r="F101" s="246" t="s">
        <v>412</v>
      </c>
      <c r="G101" s="247" t="s">
        <v>164</v>
      </c>
      <c r="H101" s="248">
        <v>7.32</v>
      </c>
      <c r="I101" s="249"/>
      <c r="J101" s="249"/>
      <c r="K101" s="250">
        <f>ROUND(P101*H101,2)</f>
        <v>0</v>
      </c>
      <c r="L101" s="246" t="s">
        <v>159</v>
      </c>
      <c r="M101" s="71"/>
      <c r="N101" s="251" t="s">
        <v>22</v>
      </c>
      <c r="O101" s="252" t="s">
        <v>44</v>
      </c>
      <c r="P101" s="174">
        <f>I101+J101</f>
        <v>0</v>
      </c>
      <c r="Q101" s="174">
        <f>ROUND(I101*H101,2)</f>
        <v>0</v>
      </c>
      <c r="R101" s="174">
        <f>ROUND(J101*H101,2)</f>
        <v>0</v>
      </c>
      <c r="S101" s="46"/>
      <c r="T101" s="253">
        <f>S101*H101</f>
        <v>0</v>
      </c>
      <c r="U101" s="253">
        <v>2.25634</v>
      </c>
      <c r="V101" s="253">
        <f>U101*H101</f>
        <v>16.5164088</v>
      </c>
      <c r="W101" s="253">
        <v>0</v>
      </c>
      <c r="X101" s="254">
        <f>W101*H101</f>
        <v>0</v>
      </c>
      <c r="AR101" s="23" t="s">
        <v>160</v>
      </c>
      <c r="AT101" s="23" t="s">
        <v>155</v>
      </c>
      <c r="AU101" s="23" t="s">
        <v>85</v>
      </c>
      <c r="AY101" s="23" t="s">
        <v>153</v>
      </c>
      <c r="BE101" s="255">
        <f>IF(O101="základní",K101,0)</f>
        <v>0</v>
      </c>
      <c r="BF101" s="255">
        <f>IF(O101="snížená",K101,0)</f>
        <v>0</v>
      </c>
      <c r="BG101" s="255">
        <f>IF(O101="zákl. přenesená",K101,0)</f>
        <v>0</v>
      </c>
      <c r="BH101" s="255">
        <f>IF(O101="sníž. přenesená",K101,0)</f>
        <v>0</v>
      </c>
      <c r="BI101" s="255">
        <f>IF(O101="nulová",K101,0)</f>
        <v>0</v>
      </c>
      <c r="BJ101" s="23" t="s">
        <v>83</v>
      </c>
      <c r="BK101" s="255">
        <f>ROUND(P101*H101,2)</f>
        <v>0</v>
      </c>
      <c r="BL101" s="23" t="s">
        <v>160</v>
      </c>
      <c r="BM101" s="23" t="s">
        <v>466</v>
      </c>
    </row>
    <row r="102" spans="2:47" s="1" customFormat="1" ht="13.5">
      <c r="B102" s="45"/>
      <c r="C102" s="73"/>
      <c r="D102" s="256" t="s">
        <v>166</v>
      </c>
      <c r="E102" s="73"/>
      <c r="F102" s="257" t="s">
        <v>467</v>
      </c>
      <c r="G102" s="73"/>
      <c r="H102" s="73"/>
      <c r="I102" s="210"/>
      <c r="J102" s="210"/>
      <c r="K102" s="73"/>
      <c r="L102" s="73"/>
      <c r="M102" s="71"/>
      <c r="N102" s="258"/>
      <c r="O102" s="46"/>
      <c r="P102" s="46"/>
      <c r="Q102" s="46"/>
      <c r="R102" s="46"/>
      <c r="S102" s="46"/>
      <c r="T102" s="46"/>
      <c r="U102" s="46"/>
      <c r="V102" s="46"/>
      <c r="W102" s="46"/>
      <c r="X102" s="94"/>
      <c r="AT102" s="23" t="s">
        <v>166</v>
      </c>
      <c r="AU102" s="23" t="s">
        <v>85</v>
      </c>
    </row>
    <row r="103" spans="2:51" s="12" customFormat="1" ht="13.5">
      <c r="B103" s="259"/>
      <c r="C103" s="260"/>
      <c r="D103" s="256" t="s">
        <v>168</v>
      </c>
      <c r="E103" s="261" t="s">
        <v>22</v>
      </c>
      <c r="F103" s="262" t="s">
        <v>468</v>
      </c>
      <c r="G103" s="260"/>
      <c r="H103" s="263">
        <v>4.41</v>
      </c>
      <c r="I103" s="264"/>
      <c r="J103" s="264"/>
      <c r="K103" s="260"/>
      <c r="L103" s="260"/>
      <c r="M103" s="265"/>
      <c r="N103" s="266"/>
      <c r="O103" s="267"/>
      <c r="P103" s="267"/>
      <c r="Q103" s="267"/>
      <c r="R103" s="267"/>
      <c r="S103" s="267"/>
      <c r="T103" s="267"/>
      <c r="U103" s="267"/>
      <c r="V103" s="267"/>
      <c r="W103" s="267"/>
      <c r="X103" s="268"/>
      <c r="AT103" s="269" t="s">
        <v>168</v>
      </c>
      <c r="AU103" s="269" t="s">
        <v>85</v>
      </c>
      <c r="AV103" s="12" t="s">
        <v>85</v>
      </c>
      <c r="AW103" s="12" t="s">
        <v>7</v>
      </c>
      <c r="AX103" s="12" t="s">
        <v>75</v>
      </c>
      <c r="AY103" s="269" t="s">
        <v>153</v>
      </c>
    </row>
    <row r="104" spans="2:51" s="12" customFormat="1" ht="13.5">
      <c r="B104" s="259"/>
      <c r="C104" s="260"/>
      <c r="D104" s="256" t="s">
        <v>168</v>
      </c>
      <c r="E104" s="261" t="s">
        <v>22</v>
      </c>
      <c r="F104" s="262" t="s">
        <v>469</v>
      </c>
      <c r="G104" s="260"/>
      <c r="H104" s="263">
        <v>0.27</v>
      </c>
      <c r="I104" s="264"/>
      <c r="J104" s="264"/>
      <c r="K104" s="260"/>
      <c r="L104" s="260"/>
      <c r="M104" s="265"/>
      <c r="N104" s="266"/>
      <c r="O104" s="267"/>
      <c r="P104" s="267"/>
      <c r="Q104" s="267"/>
      <c r="R104" s="267"/>
      <c r="S104" s="267"/>
      <c r="T104" s="267"/>
      <c r="U104" s="267"/>
      <c r="V104" s="267"/>
      <c r="W104" s="267"/>
      <c r="X104" s="268"/>
      <c r="AT104" s="269" t="s">
        <v>168</v>
      </c>
      <c r="AU104" s="269" t="s">
        <v>85</v>
      </c>
      <c r="AV104" s="12" t="s">
        <v>85</v>
      </c>
      <c r="AW104" s="12" t="s">
        <v>7</v>
      </c>
      <c r="AX104" s="12" t="s">
        <v>75</v>
      </c>
      <c r="AY104" s="269" t="s">
        <v>153</v>
      </c>
    </row>
    <row r="105" spans="2:51" s="12" customFormat="1" ht="13.5">
      <c r="B105" s="259"/>
      <c r="C105" s="260"/>
      <c r="D105" s="256" t="s">
        <v>168</v>
      </c>
      <c r="E105" s="261" t="s">
        <v>22</v>
      </c>
      <c r="F105" s="262" t="s">
        <v>470</v>
      </c>
      <c r="G105" s="260"/>
      <c r="H105" s="263">
        <v>0.384</v>
      </c>
      <c r="I105" s="264"/>
      <c r="J105" s="264"/>
      <c r="K105" s="260"/>
      <c r="L105" s="260"/>
      <c r="M105" s="265"/>
      <c r="N105" s="266"/>
      <c r="O105" s="267"/>
      <c r="P105" s="267"/>
      <c r="Q105" s="267"/>
      <c r="R105" s="267"/>
      <c r="S105" s="267"/>
      <c r="T105" s="267"/>
      <c r="U105" s="267"/>
      <c r="V105" s="267"/>
      <c r="W105" s="267"/>
      <c r="X105" s="268"/>
      <c r="AT105" s="269" t="s">
        <v>168</v>
      </c>
      <c r="AU105" s="269" t="s">
        <v>85</v>
      </c>
      <c r="AV105" s="12" t="s">
        <v>85</v>
      </c>
      <c r="AW105" s="12" t="s">
        <v>7</v>
      </c>
      <c r="AX105" s="12" t="s">
        <v>75</v>
      </c>
      <c r="AY105" s="269" t="s">
        <v>153</v>
      </c>
    </row>
    <row r="106" spans="2:51" s="12" customFormat="1" ht="13.5">
      <c r="B106" s="259"/>
      <c r="C106" s="260"/>
      <c r="D106" s="256" t="s">
        <v>168</v>
      </c>
      <c r="E106" s="261" t="s">
        <v>22</v>
      </c>
      <c r="F106" s="262" t="s">
        <v>471</v>
      </c>
      <c r="G106" s="260"/>
      <c r="H106" s="263">
        <v>0.096</v>
      </c>
      <c r="I106" s="264"/>
      <c r="J106" s="264"/>
      <c r="K106" s="260"/>
      <c r="L106" s="260"/>
      <c r="M106" s="265"/>
      <c r="N106" s="266"/>
      <c r="O106" s="267"/>
      <c r="P106" s="267"/>
      <c r="Q106" s="267"/>
      <c r="R106" s="267"/>
      <c r="S106" s="267"/>
      <c r="T106" s="267"/>
      <c r="U106" s="267"/>
      <c r="V106" s="267"/>
      <c r="W106" s="267"/>
      <c r="X106" s="268"/>
      <c r="AT106" s="269" t="s">
        <v>168</v>
      </c>
      <c r="AU106" s="269" t="s">
        <v>85</v>
      </c>
      <c r="AV106" s="12" t="s">
        <v>85</v>
      </c>
      <c r="AW106" s="12" t="s">
        <v>7</v>
      </c>
      <c r="AX106" s="12" t="s">
        <v>75</v>
      </c>
      <c r="AY106" s="269" t="s">
        <v>153</v>
      </c>
    </row>
    <row r="107" spans="2:51" s="12" customFormat="1" ht="13.5">
      <c r="B107" s="259"/>
      <c r="C107" s="260"/>
      <c r="D107" s="256" t="s">
        <v>168</v>
      </c>
      <c r="E107" s="261" t="s">
        <v>22</v>
      </c>
      <c r="F107" s="262" t="s">
        <v>472</v>
      </c>
      <c r="G107" s="260"/>
      <c r="H107" s="263">
        <v>0.304</v>
      </c>
      <c r="I107" s="264"/>
      <c r="J107" s="264"/>
      <c r="K107" s="260"/>
      <c r="L107" s="260"/>
      <c r="M107" s="265"/>
      <c r="N107" s="266"/>
      <c r="O107" s="267"/>
      <c r="P107" s="267"/>
      <c r="Q107" s="267"/>
      <c r="R107" s="267"/>
      <c r="S107" s="267"/>
      <c r="T107" s="267"/>
      <c r="U107" s="267"/>
      <c r="V107" s="267"/>
      <c r="W107" s="267"/>
      <c r="X107" s="268"/>
      <c r="AT107" s="269" t="s">
        <v>168</v>
      </c>
      <c r="AU107" s="269" t="s">
        <v>85</v>
      </c>
      <c r="AV107" s="12" t="s">
        <v>85</v>
      </c>
      <c r="AW107" s="12" t="s">
        <v>7</v>
      </c>
      <c r="AX107" s="12" t="s">
        <v>75</v>
      </c>
      <c r="AY107" s="269" t="s">
        <v>153</v>
      </c>
    </row>
    <row r="108" spans="2:51" s="12" customFormat="1" ht="13.5">
      <c r="B108" s="259"/>
      <c r="C108" s="260"/>
      <c r="D108" s="256" t="s">
        <v>168</v>
      </c>
      <c r="E108" s="261" t="s">
        <v>22</v>
      </c>
      <c r="F108" s="262" t="s">
        <v>473</v>
      </c>
      <c r="G108" s="260"/>
      <c r="H108" s="263">
        <v>0.576</v>
      </c>
      <c r="I108" s="264"/>
      <c r="J108" s="264"/>
      <c r="K108" s="260"/>
      <c r="L108" s="260"/>
      <c r="M108" s="265"/>
      <c r="N108" s="266"/>
      <c r="O108" s="267"/>
      <c r="P108" s="267"/>
      <c r="Q108" s="267"/>
      <c r="R108" s="267"/>
      <c r="S108" s="267"/>
      <c r="T108" s="267"/>
      <c r="U108" s="267"/>
      <c r="V108" s="267"/>
      <c r="W108" s="267"/>
      <c r="X108" s="268"/>
      <c r="AT108" s="269" t="s">
        <v>168</v>
      </c>
      <c r="AU108" s="269" t="s">
        <v>85</v>
      </c>
      <c r="AV108" s="12" t="s">
        <v>85</v>
      </c>
      <c r="AW108" s="12" t="s">
        <v>7</v>
      </c>
      <c r="AX108" s="12" t="s">
        <v>75</v>
      </c>
      <c r="AY108" s="269" t="s">
        <v>153</v>
      </c>
    </row>
    <row r="109" spans="2:51" s="12" customFormat="1" ht="13.5">
      <c r="B109" s="259"/>
      <c r="C109" s="260"/>
      <c r="D109" s="256" t="s">
        <v>168</v>
      </c>
      <c r="E109" s="261" t="s">
        <v>22</v>
      </c>
      <c r="F109" s="262" t="s">
        <v>474</v>
      </c>
      <c r="G109" s="260"/>
      <c r="H109" s="263">
        <v>1.28</v>
      </c>
      <c r="I109" s="264"/>
      <c r="J109" s="264"/>
      <c r="K109" s="260"/>
      <c r="L109" s="260"/>
      <c r="M109" s="265"/>
      <c r="N109" s="266"/>
      <c r="O109" s="267"/>
      <c r="P109" s="267"/>
      <c r="Q109" s="267"/>
      <c r="R109" s="267"/>
      <c r="S109" s="267"/>
      <c r="T109" s="267"/>
      <c r="U109" s="267"/>
      <c r="V109" s="267"/>
      <c r="W109" s="267"/>
      <c r="X109" s="268"/>
      <c r="AT109" s="269" t="s">
        <v>168</v>
      </c>
      <c r="AU109" s="269" t="s">
        <v>85</v>
      </c>
      <c r="AV109" s="12" t="s">
        <v>85</v>
      </c>
      <c r="AW109" s="12" t="s">
        <v>7</v>
      </c>
      <c r="AX109" s="12" t="s">
        <v>75</v>
      </c>
      <c r="AY109" s="269" t="s">
        <v>153</v>
      </c>
    </row>
    <row r="110" spans="2:51" s="13" customFormat="1" ht="13.5">
      <c r="B110" s="280"/>
      <c r="C110" s="281"/>
      <c r="D110" s="256" t="s">
        <v>168</v>
      </c>
      <c r="E110" s="282" t="s">
        <v>22</v>
      </c>
      <c r="F110" s="283" t="s">
        <v>213</v>
      </c>
      <c r="G110" s="281"/>
      <c r="H110" s="284">
        <v>7.32</v>
      </c>
      <c r="I110" s="285"/>
      <c r="J110" s="285"/>
      <c r="K110" s="281"/>
      <c r="L110" s="281"/>
      <c r="M110" s="286"/>
      <c r="N110" s="287"/>
      <c r="O110" s="288"/>
      <c r="P110" s="288"/>
      <c r="Q110" s="288"/>
      <c r="R110" s="288"/>
      <c r="S110" s="288"/>
      <c r="T110" s="288"/>
      <c r="U110" s="288"/>
      <c r="V110" s="288"/>
      <c r="W110" s="288"/>
      <c r="X110" s="289"/>
      <c r="AT110" s="290" t="s">
        <v>168</v>
      </c>
      <c r="AU110" s="290" t="s">
        <v>85</v>
      </c>
      <c r="AV110" s="13" t="s">
        <v>160</v>
      </c>
      <c r="AW110" s="13" t="s">
        <v>7</v>
      </c>
      <c r="AX110" s="13" t="s">
        <v>83</v>
      </c>
      <c r="AY110" s="290" t="s">
        <v>153</v>
      </c>
    </row>
    <row r="111" spans="2:63" s="11" customFormat="1" ht="37.4" customHeight="1">
      <c r="B111" s="227"/>
      <c r="C111" s="228"/>
      <c r="D111" s="229" t="s">
        <v>74</v>
      </c>
      <c r="E111" s="230" t="s">
        <v>423</v>
      </c>
      <c r="F111" s="230" t="s">
        <v>424</v>
      </c>
      <c r="G111" s="228"/>
      <c r="H111" s="228"/>
      <c r="I111" s="231"/>
      <c r="J111" s="231"/>
      <c r="K111" s="232">
        <f>BK111</f>
        <v>0</v>
      </c>
      <c r="L111" s="228"/>
      <c r="M111" s="233"/>
      <c r="N111" s="234"/>
      <c r="O111" s="235"/>
      <c r="P111" s="235"/>
      <c r="Q111" s="236">
        <f>Q112</f>
        <v>0</v>
      </c>
      <c r="R111" s="236">
        <f>R112</f>
        <v>0</v>
      </c>
      <c r="S111" s="235"/>
      <c r="T111" s="237">
        <f>T112</f>
        <v>0</v>
      </c>
      <c r="U111" s="235"/>
      <c r="V111" s="237">
        <f>V112</f>
        <v>0</v>
      </c>
      <c r="W111" s="235"/>
      <c r="X111" s="238">
        <f>X112</f>
        <v>0</v>
      </c>
      <c r="AR111" s="239" t="s">
        <v>85</v>
      </c>
      <c r="AT111" s="240" t="s">
        <v>74</v>
      </c>
      <c r="AU111" s="240" t="s">
        <v>75</v>
      </c>
      <c r="AY111" s="239" t="s">
        <v>153</v>
      </c>
      <c r="BK111" s="241">
        <f>BK112</f>
        <v>0</v>
      </c>
    </row>
    <row r="112" spans="2:63" s="11" customFormat="1" ht="19.9" customHeight="1">
      <c r="B112" s="227"/>
      <c r="C112" s="228"/>
      <c r="D112" s="229" t="s">
        <v>74</v>
      </c>
      <c r="E112" s="242" t="s">
        <v>475</v>
      </c>
      <c r="F112" s="242" t="s">
        <v>476</v>
      </c>
      <c r="G112" s="228"/>
      <c r="H112" s="228"/>
      <c r="I112" s="231"/>
      <c r="J112" s="231"/>
      <c r="K112" s="243">
        <f>BK112</f>
        <v>0</v>
      </c>
      <c r="L112" s="228"/>
      <c r="M112" s="233"/>
      <c r="N112" s="234"/>
      <c r="O112" s="235"/>
      <c r="P112" s="235"/>
      <c r="Q112" s="236">
        <f>SUM(Q113:Q120)</f>
        <v>0</v>
      </c>
      <c r="R112" s="236">
        <f>SUM(R113:R120)</f>
        <v>0</v>
      </c>
      <c r="S112" s="235"/>
      <c r="T112" s="237">
        <f>SUM(T113:T120)</f>
        <v>0</v>
      </c>
      <c r="U112" s="235"/>
      <c r="V112" s="237">
        <f>SUM(V113:V120)</f>
        <v>0</v>
      </c>
      <c r="W112" s="235"/>
      <c r="X112" s="238">
        <f>SUM(X113:X120)</f>
        <v>0</v>
      </c>
      <c r="AR112" s="239" t="s">
        <v>85</v>
      </c>
      <c r="AT112" s="240" t="s">
        <v>74</v>
      </c>
      <c r="AU112" s="240" t="s">
        <v>83</v>
      </c>
      <c r="AY112" s="239" t="s">
        <v>153</v>
      </c>
      <c r="BK112" s="241">
        <f>SUM(BK113:BK120)</f>
        <v>0</v>
      </c>
    </row>
    <row r="113" spans="2:65" s="1" customFormat="1" ht="16.5" customHeight="1">
      <c r="B113" s="45"/>
      <c r="C113" s="244" t="s">
        <v>160</v>
      </c>
      <c r="D113" s="244" t="s">
        <v>155</v>
      </c>
      <c r="E113" s="245" t="s">
        <v>246</v>
      </c>
      <c r="F113" s="246" t="s">
        <v>477</v>
      </c>
      <c r="G113" s="247" t="s">
        <v>252</v>
      </c>
      <c r="H113" s="248">
        <v>2</v>
      </c>
      <c r="I113" s="249"/>
      <c r="J113" s="249"/>
      <c r="K113" s="250">
        <f>ROUND(P113*H113,2)</f>
        <v>0</v>
      </c>
      <c r="L113" s="246" t="s">
        <v>22</v>
      </c>
      <c r="M113" s="71"/>
      <c r="N113" s="251" t="s">
        <v>22</v>
      </c>
      <c r="O113" s="252" t="s">
        <v>44</v>
      </c>
      <c r="P113" s="174">
        <f>I113+J113</f>
        <v>0</v>
      </c>
      <c r="Q113" s="174">
        <f>ROUND(I113*H113,2)</f>
        <v>0</v>
      </c>
      <c r="R113" s="174">
        <f>ROUND(J113*H113,2)</f>
        <v>0</v>
      </c>
      <c r="S113" s="46"/>
      <c r="T113" s="253">
        <f>S113*H113</f>
        <v>0</v>
      </c>
      <c r="U113" s="253">
        <v>0</v>
      </c>
      <c r="V113" s="253">
        <f>U113*H113</f>
        <v>0</v>
      </c>
      <c r="W113" s="253">
        <v>0</v>
      </c>
      <c r="X113" s="254">
        <f>W113*H113</f>
        <v>0</v>
      </c>
      <c r="AR113" s="23" t="s">
        <v>291</v>
      </c>
      <c r="AT113" s="23" t="s">
        <v>155</v>
      </c>
      <c r="AU113" s="23" t="s">
        <v>85</v>
      </c>
      <c r="AY113" s="23" t="s">
        <v>153</v>
      </c>
      <c r="BE113" s="255">
        <f>IF(O113="základní",K113,0)</f>
        <v>0</v>
      </c>
      <c r="BF113" s="255">
        <f>IF(O113="snížená",K113,0)</f>
        <v>0</v>
      </c>
      <c r="BG113" s="255">
        <f>IF(O113="zákl. přenesená",K113,0)</f>
        <v>0</v>
      </c>
      <c r="BH113" s="255">
        <f>IF(O113="sníž. přenesená",K113,0)</f>
        <v>0</v>
      </c>
      <c r="BI113" s="255">
        <f>IF(O113="nulová",K113,0)</f>
        <v>0</v>
      </c>
      <c r="BJ113" s="23" t="s">
        <v>83</v>
      </c>
      <c r="BK113" s="255">
        <f>ROUND(P113*H113,2)</f>
        <v>0</v>
      </c>
      <c r="BL113" s="23" t="s">
        <v>291</v>
      </c>
      <c r="BM113" s="23" t="s">
        <v>478</v>
      </c>
    </row>
    <row r="114" spans="2:47" s="1" customFormat="1" ht="13.5">
      <c r="B114" s="45"/>
      <c r="C114" s="73"/>
      <c r="D114" s="256" t="s">
        <v>166</v>
      </c>
      <c r="E114" s="73"/>
      <c r="F114" s="257" t="s">
        <v>479</v>
      </c>
      <c r="G114" s="73"/>
      <c r="H114" s="73"/>
      <c r="I114" s="210"/>
      <c r="J114" s="210"/>
      <c r="K114" s="73"/>
      <c r="L114" s="73"/>
      <c r="M114" s="71"/>
      <c r="N114" s="258"/>
      <c r="O114" s="46"/>
      <c r="P114" s="46"/>
      <c r="Q114" s="46"/>
      <c r="R114" s="46"/>
      <c r="S114" s="46"/>
      <c r="T114" s="46"/>
      <c r="U114" s="46"/>
      <c r="V114" s="46"/>
      <c r="W114" s="46"/>
      <c r="X114" s="94"/>
      <c r="AT114" s="23" t="s">
        <v>166</v>
      </c>
      <c r="AU114" s="23" t="s">
        <v>85</v>
      </c>
    </row>
    <row r="115" spans="2:65" s="1" customFormat="1" ht="16.5" customHeight="1">
      <c r="B115" s="45"/>
      <c r="C115" s="244" t="s">
        <v>174</v>
      </c>
      <c r="D115" s="244" t="s">
        <v>155</v>
      </c>
      <c r="E115" s="245" t="s">
        <v>250</v>
      </c>
      <c r="F115" s="246" t="s">
        <v>480</v>
      </c>
      <c r="G115" s="247" t="s">
        <v>252</v>
      </c>
      <c r="H115" s="248">
        <v>2</v>
      </c>
      <c r="I115" s="249"/>
      <c r="J115" s="249"/>
      <c r="K115" s="250">
        <f>ROUND(P115*H115,2)</f>
        <v>0</v>
      </c>
      <c r="L115" s="246" t="s">
        <v>22</v>
      </c>
      <c r="M115" s="71"/>
      <c r="N115" s="251" t="s">
        <v>22</v>
      </c>
      <c r="O115" s="252" t="s">
        <v>44</v>
      </c>
      <c r="P115" s="174">
        <f>I115+J115</f>
        <v>0</v>
      </c>
      <c r="Q115" s="174">
        <f>ROUND(I115*H115,2)</f>
        <v>0</v>
      </c>
      <c r="R115" s="174">
        <f>ROUND(J115*H115,2)</f>
        <v>0</v>
      </c>
      <c r="S115" s="46"/>
      <c r="T115" s="253">
        <f>S115*H115</f>
        <v>0</v>
      </c>
      <c r="U115" s="253">
        <v>0</v>
      </c>
      <c r="V115" s="253">
        <f>U115*H115</f>
        <v>0</v>
      </c>
      <c r="W115" s="253">
        <v>0</v>
      </c>
      <c r="X115" s="254">
        <f>W115*H115</f>
        <v>0</v>
      </c>
      <c r="AR115" s="23" t="s">
        <v>291</v>
      </c>
      <c r="AT115" s="23" t="s">
        <v>155</v>
      </c>
      <c r="AU115" s="23" t="s">
        <v>85</v>
      </c>
      <c r="AY115" s="23" t="s">
        <v>153</v>
      </c>
      <c r="BE115" s="255">
        <f>IF(O115="základní",K115,0)</f>
        <v>0</v>
      </c>
      <c r="BF115" s="255">
        <f>IF(O115="snížená",K115,0)</f>
        <v>0</v>
      </c>
      <c r="BG115" s="255">
        <f>IF(O115="zákl. přenesená",K115,0)</f>
        <v>0</v>
      </c>
      <c r="BH115" s="255">
        <f>IF(O115="sníž. přenesená",K115,0)</f>
        <v>0</v>
      </c>
      <c r="BI115" s="255">
        <f>IF(O115="nulová",K115,0)</f>
        <v>0</v>
      </c>
      <c r="BJ115" s="23" t="s">
        <v>83</v>
      </c>
      <c r="BK115" s="255">
        <f>ROUND(P115*H115,2)</f>
        <v>0</v>
      </c>
      <c r="BL115" s="23" t="s">
        <v>291</v>
      </c>
      <c r="BM115" s="23" t="s">
        <v>481</v>
      </c>
    </row>
    <row r="116" spans="2:65" s="1" customFormat="1" ht="16.5" customHeight="1">
      <c r="B116" s="45"/>
      <c r="C116" s="270" t="s">
        <v>183</v>
      </c>
      <c r="D116" s="270" t="s">
        <v>184</v>
      </c>
      <c r="E116" s="271" t="s">
        <v>243</v>
      </c>
      <c r="F116" s="272" t="s">
        <v>482</v>
      </c>
      <c r="G116" s="273" t="s">
        <v>164</v>
      </c>
      <c r="H116" s="274">
        <v>1.87</v>
      </c>
      <c r="I116" s="275"/>
      <c r="J116" s="276"/>
      <c r="K116" s="277">
        <f>ROUND(P116*H116,2)</f>
        <v>0</v>
      </c>
      <c r="L116" s="272" t="s">
        <v>22</v>
      </c>
      <c r="M116" s="278"/>
      <c r="N116" s="279" t="s">
        <v>22</v>
      </c>
      <c r="O116" s="252" t="s">
        <v>44</v>
      </c>
      <c r="P116" s="174">
        <f>I116+J116</f>
        <v>0</v>
      </c>
      <c r="Q116" s="174">
        <f>ROUND(I116*H116,2)</f>
        <v>0</v>
      </c>
      <c r="R116" s="174">
        <f>ROUND(J116*H116,2)</f>
        <v>0</v>
      </c>
      <c r="S116" s="46"/>
      <c r="T116" s="253">
        <f>S116*H116</f>
        <v>0</v>
      </c>
      <c r="U116" s="253">
        <v>0</v>
      </c>
      <c r="V116" s="253">
        <f>U116*H116</f>
        <v>0</v>
      </c>
      <c r="W116" s="253">
        <v>0</v>
      </c>
      <c r="X116" s="254">
        <f>W116*H116</f>
        <v>0</v>
      </c>
      <c r="AR116" s="23" t="s">
        <v>434</v>
      </c>
      <c r="AT116" s="23" t="s">
        <v>184</v>
      </c>
      <c r="AU116" s="23" t="s">
        <v>85</v>
      </c>
      <c r="AY116" s="23" t="s">
        <v>153</v>
      </c>
      <c r="BE116" s="255">
        <f>IF(O116="základní",K116,0)</f>
        <v>0</v>
      </c>
      <c r="BF116" s="255">
        <f>IF(O116="snížená",K116,0)</f>
        <v>0</v>
      </c>
      <c r="BG116" s="255">
        <f>IF(O116="zákl. přenesená",K116,0)</f>
        <v>0</v>
      </c>
      <c r="BH116" s="255">
        <f>IF(O116="sníž. přenesená",K116,0)</f>
        <v>0</v>
      </c>
      <c r="BI116" s="255">
        <f>IF(O116="nulová",K116,0)</f>
        <v>0</v>
      </c>
      <c r="BJ116" s="23" t="s">
        <v>83</v>
      </c>
      <c r="BK116" s="255">
        <f>ROUND(P116*H116,2)</f>
        <v>0</v>
      </c>
      <c r="BL116" s="23" t="s">
        <v>291</v>
      </c>
      <c r="BM116" s="23" t="s">
        <v>483</v>
      </c>
    </row>
    <row r="117" spans="2:47" s="1" customFormat="1" ht="13.5">
      <c r="B117" s="45"/>
      <c r="C117" s="73"/>
      <c r="D117" s="256" t="s">
        <v>166</v>
      </c>
      <c r="E117" s="73"/>
      <c r="F117" s="257" t="s">
        <v>484</v>
      </c>
      <c r="G117" s="73"/>
      <c r="H117" s="73"/>
      <c r="I117" s="210"/>
      <c r="J117" s="210"/>
      <c r="K117" s="73"/>
      <c r="L117" s="73"/>
      <c r="M117" s="71"/>
      <c r="N117" s="258"/>
      <c r="O117" s="46"/>
      <c r="P117" s="46"/>
      <c r="Q117" s="46"/>
      <c r="R117" s="46"/>
      <c r="S117" s="46"/>
      <c r="T117" s="46"/>
      <c r="U117" s="46"/>
      <c r="V117" s="46"/>
      <c r="W117" s="46"/>
      <c r="X117" s="94"/>
      <c r="AT117" s="23" t="s">
        <v>166</v>
      </c>
      <c r="AU117" s="23" t="s">
        <v>85</v>
      </c>
    </row>
    <row r="118" spans="2:51" s="12" customFormat="1" ht="13.5">
      <c r="B118" s="259"/>
      <c r="C118" s="260"/>
      <c r="D118" s="256" t="s">
        <v>168</v>
      </c>
      <c r="E118" s="260"/>
      <c r="F118" s="262" t="s">
        <v>485</v>
      </c>
      <c r="G118" s="260"/>
      <c r="H118" s="263">
        <v>1.87</v>
      </c>
      <c r="I118" s="264"/>
      <c r="J118" s="264"/>
      <c r="K118" s="260"/>
      <c r="L118" s="260"/>
      <c r="M118" s="265"/>
      <c r="N118" s="266"/>
      <c r="O118" s="267"/>
      <c r="P118" s="267"/>
      <c r="Q118" s="267"/>
      <c r="R118" s="267"/>
      <c r="S118" s="267"/>
      <c r="T118" s="267"/>
      <c r="U118" s="267"/>
      <c r="V118" s="267"/>
      <c r="W118" s="267"/>
      <c r="X118" s="268"/>
      <c r="AT118" s="269" t="s">
        <v>168</v>
      </c>
      <c r="AU118" s="269" t="s">
        <v>85</v>
      </c>
      <c r="AV118" s="12" t="s">
        <v>85</v>
      </c>
      <c r="AW118" s="12" t="s">
        <v>6</v>
      </c>
      <c r="AX118" s="12" t="s">
        <v>83</v>
      </c>
      <c r="AY118" s="269" t="s">
        <v>153</v>
      </c>
    </row>
    <row r="119" spans="2:65" s="1" customFormat="1" ht="16.5" customHeight="1">
      <c r="B119" s="45"/>
      <c r="C119" s="270" t="s">
        <v>191</v>
      </c>
      <c r="D119" s="270" t="s">
        <v>184</v>
      </c>
      <c r="E119" s="271" t="s">
        <v>234</v>
      </c>
      <c r="F119" s="272" t="s">
        <v>486</v>
      </c>
      <c r="G119" s="273" t="s">
        <v>252</v>
      </c>
      <c r="H119" s="274">
        <v>2</v>
      </c>
      <c r="I119" s="275"/>
      <c r="J119" s="276"/>
      <c r="K119" s="277">
        <f>ROUND(P119*H119,2)</f>
        <v>0</v>
      </c>
      <c r="L119" s="272" t="s">
        <v>22</v>
      </c>
      <c r="M119" s="278"/>
      <c r="N119" s="279" t="s">
        <v>22</v>
      </c>
      <c r="O119" s="252" t="s">
        <v>44</v>
      </c>
      <c r="P119" s="174">
        <f>I119+J119</f>
        <v>0</v>
      </c>
      <c r="Q119" s="174">
        <f>ROUND(I119*H119,2)</f>
        <v>0</v>
      </c>
      <c r="R119" s="174">
        <f>ROUND(J119*H119,2)</f>
        <v>0</v>
      </c>
      <c r="S119" s="46"/>
      <c r="T119" s="253">
        <f>S119*H119</f>
        <v>0</v>
      </c>
      <c r="U119" s="253">
        <v>0</v>
      </c>
      <c r="V119" s="253">
        <f>U119*H119</f>
        <v>0</v>
      </c>
      <c r="W119" s="253">
        <v>0</v>
      </c>
      <c r="X119" s="254">
        <f>W119*H119</f>
        <v>0</v>
      </c>
      <c r="AR119" s="23" t="s">
        <v>434</v>
      </c>
      <c r="AT119" s="23" t="s">
        <v>184</v>
      </c>
      <c r="AU119" s="23" t="s">
        <v>85</v>
      </c>
      <c r="AY119" s="23" t="s">
        <v>153</v>
      </c>
      <c r="BE119" s="255">
        <f>IF(O119="základní",K119,0)</f>
        <v>0</v>
      </c>
      <c r="BF119" s="255">
        <f>IF(O119="snížená",K119,0)</f>
        <v>0</v>
      </c>
      <c r="BG119" s="255">
        <f>IF(O119="zákl. přenesená",K119,0)</f>
        <v>0</v>
      </c>
      <c r="BH119" s="255">
        <f>IF(O119="sníž. přenesená",K119,0)</f>
        <v>0</v>
      </c>
      <c r="BI119" s="255">
        <f>IF(O119="nulová",K119,0)</f>
        <v>0</v>
      </c>
      <c r="BJ119" s="23" t="s">
        <v>83</v>
      </c>
      <c r="BK119" s="255">
        <f>ROUND(P119*H119,2)</f>
        <v>0</v>
      </c>
      <c r="BL119" s="23" t="s">
        <v>291</v>
      </c>
      <c r="BM119" s="23" t="s">
        <v>487</v>
      </c>
    </row>
    <row r="120" spans="2:47" s="1" customFormat="1" ht="13.5">
      <c r="B120" s="45"/>
      <c r="C120" s="73"/>
      <c r="D120" s="256" t="s">
        <v>166</v>
      </c>
      <c r="E120" s="73"/>
      <c r="F120" s="257" t="s">
        <v>488</v>
      </c>
      <c r="G120" s="73"/>
      <c r="H120" s="73"/>
      <c r="I120" s="210"/>
      <c r="J120" s="210"/>
      <c r="K120" s="73"/>
      <c r="L120" s="73"/>
      <c r="M120" s="71"/>
      <c r="N120" s="299"/>
      <c r="O120" s="296"/>
      <c r="P120" s="296"/>
      <c r="Q120" s="296"/>
      <c r="R120" s="296"/>
      <c r="S120" s="296"/>
      <c r="T120" s="296"/>
      <c r="U120" s="296"/>
      <c r="V120" s="296"/>
      <c r="W120" s="296"/>
      <c r="X120" s="300"/>
      <c r="AT120" s="23" t="s">
        <v>166</v>
      </c>
      <c r="AU120" s="23" t="s">
        <v>85</v>
      </c>
    </row>
    <row r="121" spans="2:13" s="1" customFormat="1" ht="6.95" customHeight="1">
      <c r="B121" s="66"/>
      <c r="C121" s="67"/>
      <c r="D121" s="67"/>
      <c r="E121" s="67"/>
      <c r="F121" s="67"/>
      <c r="G121" s="67"/>
      <c r="H121" s="67"/>
      <c r="I121" s="183"/>
      <c r="J121" s="183"/>
      <c r="K121" s="67"/>
      <c r="L121" s="67"/>
      <c r="M121" s="71"/>
    </row>
  </sheetData>
  <sheetProtection password="CC35" sheet="1" objects="1" scenarios="1" formatColumns="0" formatRows="0" autoFilter="0"/>
  <autoFilter ref="C82:L120"/>
  <mergeCells count="10">
    <mergeCell ref="E7:H7"/>
    <mergeCell ref="E9:H9"/>
    <mergeCell ref="E24:H24"/>
    <mergeCell ref="E47:H47"/>
    <mergeCell ref="E49:H49"/>
    <mergeCell ref="J53:J54"/>
    <mergeCell ref="E73:H73"/>
    <mergeCell ref="E75:H75"/>
    <mergeCell ref="G1:H1"/>
    <mergeCell ref="M2:Z2"/>
  </mergeCells>
  <hyperlinks>
    <hyperlink ref="F1:G1" location="C2" display="1) Krycí list soupisu"/>
    <hyperlink ref="G1:H1" location="C56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ht="13.5">
      <c r="B8" s="27"/>
      <c r="C8" s="28"/>
      <c r="D8" s="39" t="s">
        <v>117</v>
      </c>
      <c r="E8" s="28"/>
      <c r="F8" s="28"/>
      <c r="G8" s="28"/>
      <c r="H8" s="28"/>
      <c r="I8" s="157"/>
      <c r="J8" s="157"/>
      <c r="K8" s="28"/>
      <c r="L8" s="30"/>
    </row>
    <row r="9" spans="2:12" s="1" customFormat="1" ht="16.5" customHeight="1">
      <c r="B9" s="45"/>
      <c r="C9" s="46"/>
      <c r="D9" s="46"/>
      <c r="E9" s="158" t="s">
        <v>489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39" t="s">
        <v>490</v>
      </c>
      <c r="E10" s="46"/>
      <c r="F10" s="46"/>
      <c r="G10" s="46"/>
      <c r="H10" s="46"/>
      <c r="I10" s="159"/>
      <c r="J10" s="159"/>
      <c r="K10" s="46"/>
      <c r="L10" s="50"/>
    </row>
    <row r="11" spans="2:12" s="1" customFormat="1" ht="36.95" customHeight="1">
      <c r="B11" s="45"/>
      <c r="C11" s="46"/>
      <c r="D11" s="46"/>
      <c r="E11" s="160" t="s">
        <v>491</v>
      </c>
      <c r="F11" s="46"/>
      <c r="G11" s="46"/>
      <c r="H11" s="46"/>
      <c r="I11" s="159"/>
      <c r="J11" s="159"/>
      <c r="K11" s="46"/>
      <c r="L11" s="50"/>
    </row>
    <row r="12" spans="2:12" s="1" customFormat="1" ht="13.5">
      <c r="B12" s="45"/>
      <c r="C12" s="46"/>
      <c r="D12" s="46"/>
      <c r="E12" s="46"/>
      <c r="F12" s="46"/>
      <c r="G12" s="46"/>
      <c r="H12" s="46"/>
      <c r="I12" s="159"/>
      <c r="J12" s="159"/>
      <c r="K12" s="46"/>
      <c r="L12" s="50"/>
    </row>
    <row r="13" spans="2:12" s="1" customFormat="1" ht="14.4" customHeight="1">
      <c r="B13" s="45"/>
      <c r="C13" s="46"/>
      <c r="D13" s="39" t="s">
        <v>21</v>
      </c>
      <c r="E13" s="46"/>
      <c r="F13" s="34" t="s">
        <v>22</v>
      </c>
      <c r="G13" s="46"/>
      <c r="H13" s="46"/>
      <c r="I13" s="161" t="s">
        <v>23</v>
      </c>
      <c r="J13" s="162" t="s">
        <v>22</v>
      </c>
      <c r="K13" s="46"/>
      <c r="L13" s="50"/>
    </row>
    <row r="14" spans="2:12" s="1" customFormat="1" ht="14.4" customHeight="1">
      <c r="B14" s="45"/>
      <c r="C14" s="46"/>
      <c r="D14" s="39" t="s">
        <v>24</v>
      </c>
      <c r="E14" s="46"/>
      <c r="F14" s="34" t="s">
        <v>25</v>
      </c>
      <c r="G14" s="46"/>
      <c r="H14" s="46"/>
      <c r="I14" s="161" t="s">
        <v>26</v>
      </c>
      <c r="J14" s="163" t="str">
        <f>'Rekapitulace stavby'!AN8</f>
        <v>9. 8. 2018</v>
      </c>
      <c r="K14" s="46"/>
      <c r="L14" s="50"/>
    </row>
    <row r="15" spans="2:12" s="1" customFormat="1" ht="10.8" customHeight="1">
      <c r="B15" s="45"/>
      <c r="C15" s="46"/>
      <c r="D15" s="46"/>
      <c r="E15" s="46"/>
      <c r="F15" s="46"/>
      <c r="G15" s="46"/>
      <c r="H15" s="46"/>
      <c r="I15" s="159"/>
      <c r="J15" s="159"/>
      <c r="K15" s="46"/>
      <c r="L15" s="50"/>
    </row>
    <row r="16" spans="2:12" s="1" customFormat="1" ht="14.4" customHeight="1">
      <c r="B16" s="45"/>
      <c r="C16" s="46"/>
      <c r="D16" s="39" t="s">
        <v>28</v>
      </c>
      <c r="E16" s="46"/>
      <c r="F16" s="46"/>
      <c r="G16" s="46"/>
      <c r="H16" s="46"/>
      <c r="I16" s="161" t="s">
        <v>29</v>
      </c>
      <c r="J16" s="162" t="s">
        <v>30</v>
      </c>
      <c r="K16" s="46"/>
      <c r="L16" s="50"/>
    </row>
    <row r="17" spans="2:12" s="1" customFormat="1" ht="18" customHeight="1">
      <c r="B17" s="45"/>
      <c r="C17" s="46"/>
      <c r="D17" s="46"/>
      <c r="E17" s="34" t="s">
        <v>31</v>
      </c>
      <c r="F17" s="46"/>
      <c r="G17" s="46"/>
      <c r="H17" s="46"/>
      <c r="I17" s="161" t="s">
        <v>32</v>
      </c>
      <c r="J17" s="162" t="s">
        <v>22</v>
      </c>
      <c r="K17" s="46"/>
      <c r="L17" s="50"/>
    </row>
    <row r="18" spans="2:12" s="1" customFormat="1" ht="6.95" customHeight="1">
      <c r="B18" s="45"/>
      <c r="C18" s="46"/>
      <c r="D18" s="46"/>
      <c r="E18" s="46"/>
      <c r="F18" s="46"/>
      <c r="G18" s="46"/>
      <c r="H18" s="46"/>
      <c r="I18" s="159"/>
      <c r="J18" s="159"/>
      <c r="K18" s="46"/>
      <c r="L18" s="50"/>
    </row>
    <row r="19" spans="2:12" s="1" customFormat="1" ht="14.4" customHeight="1">
      <c r="B19" s="45"/>
      <c r="C19" s="46"/>
      <c r="D19" s="39" t="s">
        <v>33</v>
      </c>
      <c r="E19" s="46"/>
      <c r="F19" s="46"/>
      <c r="G19" s="46"/>
      <c r="H19" s="46"/>
      <c r="I19" s="161" t="s">
        <v>29</v>
      </c>
      <c r="J19" s="162" t="str">
        <f>IF('Rekapitulace stavby'!AN13="Vyplň údaj","",IF('Rekapitulace stavby'!AN13="","",'Rekapitulace stavby'!AN13))</f>
        <v/>
      </c>
      <c r="K19" s="46"/>
      <c r="L19" s="50"/>
    </row>
    <row r="20" spans="2:12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61" t="s">
        <v>32</v>
      </c>
      <c r="J20" s="162" t="str">
        <f>IF('Rekapitulace stavby'!AN14="Vyplň údaj","",IF('Rekapitulace stavby'!AN14="","",'Rekapitulace stavby'!AN14))</f>
        <v/>
      </c>
      <c r="K20" s="46"/>
      <c r="L20" s="50"/>
    </row>
    <row r="21" spans="2:12" s="1" customFormat="1" ht="6.95" customHeight="1">
      <c r="B21" s="45"/>
      <c r="C21" s="46"/>
      <c r="D21" s="46"/>
      <c r="E21" s="46"/>
      <c r="F21" s="46"/>
      <c r="G21" s="46"/>
      <c r="H21" s="46"/>
      <c r="I21" s="159"/>
      <c r="J21" s="159"/>
      <c r="K21" s="46"/>
      <c r="L21" s="50"/>
    </row>
    <row r="22" spans="2:12" s="1" customFormat="1" ht="14.4" customHeight="1">
      <c r="B22" s="45"/>
      <c r="C22" s="46"/>
      <c r="D22" s="39" t="s">
        <v>35</v>
      </c>
      <c r="E22" s="46"/>
      <c r="F22" s="46"/>
      <c r="G22" s="46"/>
      <c r="H22" s="46"/>
      <c r="I22" s="161" t="s">
        <v>29</v>
      </c>
      <c r="J22" s="162" t="s">
        <v>36</v>
      </c>
      <c r="K22" s="46"/>
      <c r="L22" s="50"/>
    </row>
    <row r="23" spans="2:12" s="1" customFormat="1" ht="18" customHeight="1">
      <c r="B23" s="45"/>
      <c r="C23" s="46"/>
      <c r="D23" s="46"/>
      <c r="E23" s="34" t="s">
        <v>37</v>
      </c>
      <c r="F23" s="46"/>
      <c r="G23" s="46"/>
      <c r="H23" s="46"/>
      <c r="I23" s="161" t="s">
        <v>32</v>
      </c>
      <c r="J23" s="162" t="s">
        <v>22</v>
      </c>
      <c r="K23" s="46"/>
      <c r="L23" s="50"/>
    </row>
    <row r="24" spans="2:12" s="1" customFormat="1" ht="6.95" customHeight="1">
      <c r="B24" s="45"/>
      <c r="C24" s="46"/>
      <c r="D24" s="46"/>
      <c r="E24" s="46"/>
      <c r="F24" s="46"/>
      <c r="G24" s="46"/>
      <c r="H24" s="46"/>
      <c r="I24" s="159"/>
      <c r="J24" s="159"/>
      <c r="K24" s="46"/>
      <c r="L24" s="50"/>
    </row>
    <row r="25" spans="2:12" s="1" customFormat="1" ht="14.4" customHeight="1">
      <c r="B25" s="45"/>
      <c r="C25" s="46"/>
      <c r="D25" s="39" t="s">
        <v>38</v>
      </c>
      <c r="E25" s="46"/>
      <c r="F25" s="46"/>
      <c r="G25" s="46"/>
      <c r="H25" s="46"/>
      <c r="I25" s="159"/>
      <c r="J25" s="159"/>
      <c r="K25" s="46"/>
      <c r="L25" s="50"/>
    </row>
    <row r="26" spans="2:12" s="7" customFormat="1" ht="16.5" customHeight="1">
      <c r="B26" s="164"/>
      <c r="C26" s="165"/>
      <c r="D26" s="165"/>
      <c r="E26" s="43" t="s">
        <v>22</v>
      </c>
      <c r="F26" s="43"/>
      <c r="G26" s="43"/>
      <c r="H26" s="43"/>
      <c r="I26" s="166"/>
      <c r="J26" s="166"/>
      <c r="K26" s="165"/>
      <c r="L26" s="167"/>
    </row>
    <row r="27" spans="2:12" s="1" customFormat="1" ht="6.95" customHeight="1">
      <c r="B27" s="45"/>
      <c r="C27" s="46"/>
      <c r="D27" s="46"/>
      <c r="E27" s="46"/>
      <c r="F27" s="46"/>
      <c r="G27" s="46"/>
      <c r="H27" s="46"/>
      <c r="I27" s="159"/>
      <c r="J27" s="159"/>
      <c r="K27" s="46"/>
      <c r="L27" s="50"/>
    </row>
    <row r="28" spans="2:12" s="1" customFormat="1" ht="6.95" customHeight="1">
      <c r="B28" s="45"/>
      <c r="C28" s="46"/>
      <c r="D28" s="105"/>
      <c r="E28" s="105"/>
      <c r="F28" s="105"/>
      <c r="G28" s="105"/>
      <c r="H28" s="105"/>
      <c r="I28" s="168"/>
      <c r="J28" s="168"/>
      <c r="K28" s="105"/>
      <c r="L28" s="169"/>
    </row>
    <row r="29" spans="2:12" s="1" customFormat="1" ht="13.5">
      <c r="B29" s="45"/>
      <c r="C29" s="46"/>
      <c r="D29" s="46"/>
      <c r="E29" s="39" t="s">
        <v>119</v>
      </c>
      <c r="F29" s="46"/>
      <c r="G29" s="46"/>
      <c r="H29" s="46"/>
      <c r="I29" s="159"/>
      <c r="J29" s="159"/>
      <c r="K29" s="170">
        <f>I62</f>
        <v>0</v>
      </c>
      <c r="L29" s="50"/>
    </row>
    <row r="30" spans="2:12" s="1" customFormat="1" ht="13.5">
      <c r="B30" s="45"/>
      <c r="C30" s="46"/>
      <c r="D30" s="46"/>
      <c r="E30" s="39" t="s">
        <v>120</v>
      </c>
      <c r="F30" s="46"/>
      <c r="G30" s="46"/>
      <c r="H30" s="46"/>
      <c r="I30" s="159"/>
      <c r="J30" s="159"/>
      <c r="K30" s="170">
        <f>J62</f>
        <v>0</v>
      </c>
      <c r="L30" s="50"/>
    </row>
    <row r="31" spans="2:12" s="1" customFormat="1" ht="25.4" customHeight="1">
      <c r="B31" s="45"/>
      <c r="C31" s="46"/>
      <c r="D31" s="171" t="s">
        <v>39</v>
      </c>
      <c r="E31" s="46"/>
      <c r="F31" s="46"/>
      <c r="G31" s="46"/>
      <c r="H31" s="46"/>
      <c r="I31" s="159"/>
      <c r="J31" s="159"/>
      <c r="K31" s="172">
        <f>ROUND(K86,2)</f>
        <v>0</v>
      </c>
      <c r="L31" s="50"/>
    </row>
    <row r="32" spans="2:12" s="1" customFormat="1" ht="6.95" customHeight="1">
      <c r="B32" s="45"/>
      <c r="C32" s="46"/>
      <c r="D32" s="105"/>
      <c r="E32" s="105"/>
      <c r="F32" s="105"/>
      <c r="G32" s="105"/>
      <c r="H32" s="105"/>
      <c r="I32" s="168"/>
      <c r="J32" s="168"/>
      <c r="K32" s="105"/>
      <c r="L32" s="169"/>
    </row>
    <row r="33" spans="2:12" s="1" customFormat="1" ht="14.4" customHeight="1">
      <c r="B33" s="45"/>
      <c r="C33" s="46"/>
      <c r="D33" s="46"/>
      <c r="E33" s="46"/>
      <c r="F33" s="51" t="s">
        <v>41</v>
      </c>
      <c r="G33" s="46"/>
      <c r="H33" s="46"/>
      <c r="I33" s="173" t="s">
        <v>40</v>
      </c>
      <c r="J33" s="159"/>
      <c r="K33" s="51" t="s">
        <v>42</v>
      </c>
      <c r="L33" s="50"/>
    </row>
    <row r="34" spans="2:12" s="1" customFormat="1" ht="14.4" customHeight="1">
      <c r="B34" s="45"/>
      <c r="C34" s="46"/>
      <c r="D34" s="54" t="s">
        <v>43</v>
      </c>
      <c r="E34" s="54" t="s">
        <v>44</v>
      </c>
      <c r="F34" s="174">
        <f>ROUND(SUM(BE86:BE124),2)</f>
        <v>0</v>
      </c>
      <c r="G34" s="46"/>
      <c r="H34" s="46"/>
      <c r="I34" s="175">
        <v>0.21</v>
      </c>
      <c r="J34" s="159"/>
      <c r="K34" s="174">
        <f>ROUND(ROUND((SUM(BE86:BE124)),2)*I34,2)</f>
        <v>0</v>
      </c>
      <c r="L34" s="50"/>
    </row>
    <row r="35" spans="2:12" s="1" customFormat="1" ht="14.4" customHeight="1">
      <c r="B35" s="45"/>
      <c r="C35" s="46"/>
      <c r="D35" s="46"/>
      <c r="E35" s="54" t="s">
        <v>45</v>
      </c>
      <c r="F35" s="174">
        <f>ROUND(SUM(BF86:BF124),2)</f>
        <v>0</v>
      </c>
      <c r="G35" s="46"/>
      <c r="H35" s="46"/>
      <c r="I35" s="175">
        <v>0.15</v>
      </c>
      <c r="J35" s="159"/>
      <c r="K35" s="174">
        <f>ROUND(ROUND((SUM(BF86:BF124)),2)*I35,2)</f>
        <v>0</v>
      </c>
      <c r="L35" s="50"/>
    </row>
    <row r="36" spans="2:12" s="1" customFormat="1" ht="14.4" customHeight="1" hidden="1">
      <c r="B36" s="45"/>
      <c r="C36" s="46"/>
      <c r="D36" s="46"/>
      <c r="E36" s="54" t="s">
        <v>46</v>
      </c>
      <c r="F36" s="174">
        <f>ROUND(SUM(BG86:BG124),2)</f>
        <v>0</v>
      </c>
      <c r="G36" s="46"/>
      <c r="H36" s="46"/>
      <c r="I36" s="175">
        <v>0.21</v>
      </c>
      <c r="J36" s="159"/>
      <c r="K36" s="174">
        <v>0</v>
      </c>
      <c r="L36" s="50"/>
    </row>
    <row r="37" spans="2:12" s="1" customFormat="1" ht="14.4" customHeight="1" hidden="1">
      <c r="B37" s="45"/>
      <c r="C37" s="46"/>
      <c r="D37" s="46"/>
      <c r="E37" s="54" t="s">
        <v>47</v>
      </c>
      <c r="F37" s="174">
        <f>ROUND(SUM(BH86:BH124),2)</f>
        <v>0</v>
      </c>
      <c r="G37" s="46"/>
      <c r="H37" s="46"/>
      <c r="I37" s="175">
        <v>0.15</v>
      </c>
      <c r="J37" s="159"/>
      <c r="K37" s="174">
        <v>0</v>
      </c>
      <c r="L37" s="50"/>
    </row>
    <row r="38" spans="2:12" s="1" customFormat="1" ht="14.4" customHeight="1" hidden="1">
      <c r="B38" s="45"/>
      <c r="C38" s="46"/>
      <c r="D38" s="46"/>
      <c r="E38" s="54" t="s">
        <v>48</v>
      </c>
      <c r="F38" s="174">
        <f>ROUND(SUM(BI86:BI124),2)</f>
        <v>0</v>
      </c>
      <c r="G38" s="46"/>
      <c r="H38" s="46"/>
      <c r="I38" s="175">
        <v>0</v>
      </c>
      <c r="J38" s="159"/>
      <c r="K38" s="174">
        <v>0</v>
      </c>
      <c r="L38" s="50"/>
    </row>
    <row r="39" spans="2:12" s="1" customFormat="1" ht="6.95" customHeight="1">
      <c r="B39" s="45"/>
      <c r="C39" s="46"/>
      <c r="D39" s="46"/>
      <c r="E39" s="46"/>
      <c r="F39" s="46"/>
      <c r="G39" s="46"/>
      <c r="H39" s="46"/>
      <c r="I39" s="159"/>
      <c r="J39" s="159"/>
      <c r="K39" s="46"/>
      <c r="L39" s="50"/>
    </row>
    <row r="40" spans="2:12" s="1" customFormat="1" ht="25.4" customHeight="1">
      <c r="B40" s="45"/>
      <c r="C40" s="176"/>
      <c r="D40" s="177" t="s">
        <v>49</v>
      </c>
      <c r="E40" s="97"/>
      <c r="F40" s="97"/>
      <c r="G40" s="178" t="s">
        <v>50</v>
      </c>
      <c r="H40" s="179" t="s">
        <v>51</v>
      </c>
      <c r="I40" s="180"/>
      <c r="J40" s="180"/>
      <c r="K40" s="181">
        <f>SUM(K31:K38)</f>
        <v>0</v>
      </c>
      <c r="L40" s="182"/>
    </row>
    <row r="41" spans="2:12" s="1" customFormat="1" ht="14.4" customHeight="1">
      <c r="B41" s="66"/>
      <c r="C41" s="67"/>
      <c r="D41" s="67"/>
      <c r="E41" s="67"/>
      <c r="F41" s="67"/>
      <c r="G41" s="67"/>
      <c r="H41" s="67"/>
      <c r="I41" s="183"/>
      <c r="J41" s="183"/>
      <c r="K41" s="67"/>
      <c r="L41" s="68"/>
    </row>
    <row r="45" spans="2:12" s="1" customFormat="1" ht="6.95" customHeight="1">
      <c r="B45" s="184"/>
      <c r="C45" s="185"/>
      <c r="D45" s="185"/>
      <c r="E45" s="185"/>
      <c r="F45" s="185"/>
      <c r="G45" s="185"/>
      <c r="H45" s="185"/>
      <c r="I45" s="186"/>
      <c r="J45" s="186"/>
      <c r="K45" s="185"/>
      <c r="L45" s="187"/>
    </row>
    <row r="46" spans="2:12" s="1" customFormat="1" ht="36.95" customHeight="1">
      <c r="B46" s="45"/>
      <c r="C46" s="29" t="s">
        <v>121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6.95" customHeight="1">
      <c r="B47" s="45"/>
      <c r="C47" s="46"/>
      <c r="D47" s="46"/>
      <c r="E47" s="46"/>
      <c r="F47" s="46"/>
      <c r="G47" s="46"/>
      <c r="H47" s="46"/>
      <c r="I47" s="159"/>
      <c r="J47" s="159"/>
      <c r="K47" s="46"/>
      <c r="L47" s="50"/>
    </row>
    <row r="48" spans="2:12" s="1" customFormat="1" ht="14.4" customHeight="1">
      <c r="B48" s="45"/>
      <c r="C48" s="39" t="s">
        <v>19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6.5" customHeight="1">
      <c r="B49" s="45"/>
      <c r="C49" s="46"/>
      <c r="D49" s="46"/>
      <c r="E49" s="158" t="str">
        <f>E7</f>
        <v>Řešení vnitřního prostoru sídliště Spláleniště</v>
      </c>
      <c r="F49" s="39"/>
      <c r="G49" s="39"/>
      <c r="H49" s="39"/>
      <c r="I49" s="159"/>
      <c r="J49" s="159"/>
      <c r="K49" s="46"/>
      <c r="L49" s="50"/>
    </row>
    <row r="50" spans="2:12" ht="13.5">
      <c r="B50" s="27"/>
      <c r="C50" s="39" t="s">
        <v>117</v>
      </c>
      <c r="D50" s="28"/>
      <c r="E50" s="28"/>
      <c r="F50" s="28"/>
      <c r="G50" s="28"/>
      <c r="H50" s="28"/>
      <c r="I50" s="157"/>
      <c r="J50" s="157"/>
      <c r="K50" s="28"/>
      <c r="L50" s="30"/>
    </row>
    <row r="51" spans="2:12" s="1" customFormat="1" ht="16.5" customHeight="1">
      <c r="B51" s="45"/>
      <c r="C51" s="46"/>
      <c r="D51" s="46"/>
      <c r="E51" s="158" t="s">
        <v>489</v>
      </c>
      <c r="F51" s="46"/>
      <c r="G51" s="46"/>
      <c r="H51" s="46"/>
      <c r="I51" s="159"/>
      <c r="J51" s="159"/>
      <c r="K51" s="46"/>
      <c r="L51" s="50"/>
    </row>
    <row r="52" spans="2:12" s="1" customFormat="1" ht="14.4" customHeight="1">
      <c r="B52" s="45"/>
      <c r="C52" s="39" t="s">
        <v>490</v>
      </c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7.25" customHeight="1">
      <c r="B53" s="45"/>
      <c r="C53" s="46"/>
      <c r="D53" s="46"/>
      <c r="E53" s="160" t="str">
        <f>E11</f>
        <v>SO 05.01 - Revitalizace a založení travnatých ploch</v>
      </c>
      <c r="F53" s="46"/>
      <c r="G53" s="46"/>
      <c r="H53" s="46"/>
      <c r="I53" s="159"/>
      <c r="J53" s="159"/>
      <c r="K53" s="46"/>
      <c r="L53" s="50"/>
    </row>
    <row r="54" spans="2:12" s="1" customFormat="1" ht="6.95" customHeight="1">
      <c r="B54" s="45"/>
      <c r="C54" s="46"/>
      <c r="D54" s="46"/>
      <c r="E54" s="46"/>
      <c r="F54" s="46"/>
      <c r="G54" s="46"/>
      <c r="H54" s="46"/>
      <c r="I54" s="159"/>
      <c r="J54" s="159"/>
      <c r="K54" s="46"/>
      <c r="L54" s="50"/>
    </row>
    <row r="55" spans="2:12" s="1" customFormat="1" ht="18" customHeight="1">
      <c r="B55" s="45"/>
      <c r="C55" s="39" t="s">
        <v>24</v>
      </c>
      <c r="D55" s="46"/>
      <c r="E55" s="46"/>
      <c r="F55" s="34" t="str">
        <f>F14</f>
        <v>Cheb</v>
      </c>
      <c r="G55" s="46"/>
      <c r="H55" s="46"/>
      <c r="I55" s="161" t="s">
        <v>26</v>
      </c>
      <c r="J55" s="163" t="str">
        <f>IF(J14="","",J14)</f>
        <v>9. 8. 2018</v>
      </c>
      <c r="K55" s="46"/>
      <c r="L55" s="50"/>
    </row>
    <row r="56" spans="2:12" s="1" customFormat="1" ht="6.95" customHeight="1">
      <c r="B56" s="45"/>
      <c r="C56" s="46"/>
      <c r="D56" s="46"/>
      <c r="E56" s="46"/>
      <c r="F56" s="46"/>
      <c r="G56" s="46"/>
      <c r="H56" s="46"/>
      <c r="I56" s="159"/>
      <c r="J56" s="159"/>
      <c r="K56" s="46"/>
      <c r="L56" s="50"/>
    </row>
    <row r="57" spans="2:12" s="1" customFormat="1" ht="13.5">
      <c r="B57" s="45"/>
      <c r="C57" s="39" t="s">
        <v>28</v>
      </c>
      <c r="D57" s="46"/>
      <c r="E57" s="46"/>
      <c r="F57" s="34" t="str">
        <f>E17</f>
        <v>Město Cheb</v>
      </c>
      <c r="G57" s="46"/>
      <c r="H57" s="46"/>
      <c r="I57" s="161" t="s">
        <v>35</v>
      </c>
      <c r="J57" s="188" t="str">
        <f>E23</f>
        <v>Ing. Tomáš Prinz</v>
      </c>
      <c r="K57" s="46"/>
      <c r="L57" s="50"/>
    </row>
    <row r="58" spans="2:12" s="1" customFormat="1" ht="14.4" customHeight="1">
      <c r="B58" s="45"/>
      <c r="C58" s="39" t="s">
        <v>33</v>
      </c>
      <c r="D58" s="46"/>
      <c r="E58" s="46"/>
      <c r="F58" s="34" t="str">
        <f>IF(E20="","",E20)</f>
        <v/>
      </c>
      <c r="G58" s="46"/>
      <c r="H58" s="46"/>
      <c r="I58" s="159"/>
      <c r="J58" s="189"/>
      <c r="K58" s="46"/>
      <c r="L58" s="50"/>
    </row>
    <row r="59" spans="2:12" s="1" customFormat="1" ht="10.3" customHeight="1">
      <c r="B59" s="45"/>
      <c r="C59" s="46"/>
      <c r="D59" s="46"/>
      <c r="E59" s="46"/>
      <c r="F59" s="46"/>
      <c r="G59" s="46"/>
      <c r="H59" s="46"/>
      <c r="I59" s="159"/>
      <c r="J59" s="159"/>
      <c r="K59" s="46"/>
      <c r="L59" s="50"/>
    </row>
    <row r="60" spans="2:12" s="1" customFormat="1" ht="29.25" customHeight="1">
      <c r="B60" s="45"/>
      <c r="C60" s="190" t="s">
        <v>122</v>
      </c>
      <c r="D60" s="176"/>
      <c r="E60" s="176"/>
      <c r="F60" s="176"/>
      <c r="G60" s="176"/>
      <c r="H60" s="176"/>
      <c r="I60" s="191" t="s">
        <v>123</v>
      </c>
      <c r="J60" s="191" t="s">
        <v>124</v>
      </c>
      <c r="K60" s="192" t="s">
        <v>125</v>
      </c>
      <c r="L60" s="193"/>
    </row>
    <row r="61" spans="2:12" s="1" customFormat="1" ht="10.3" customHeight="1">
      <c r="B61" s="45"/>
      <c r="C61" s="46"/>
      <c r="D61" s="46"/>
      <c r="E61" s="46"/>
      <c r="F61" s="46"/>
      <c r="G61" s="46"/>
      <c r="H61" s="46"/>
      <c r="I61" s="159"/>
      <c r="J61" s="159"/>
      <c r="K61" s="46"/>
      <c r="L61" s="50"/>
    </row>
    <row r="62" spans="2:47" s="1" customFormat="1" ht="29.25" customHeight="1">
      <c r="B62" s="45"/>
      <c r="C62" s="194" t="s">
        <v>126</v>
      </c>
      <c r="D62" s="46"/>
      <c r="E62" s="46"/>
      <c r="F62" s="46"/>
      <c r="G62" s="46"/>
      <c r="H62" s="46"/>
      <c r="I62" s="195">
        <f>Q86</f>
        <v>0</v>
      </c>
      <c r="J62" s="195">
        <f>R86</f>
        <v>0</v>
      </c>
      <c r="K62" s="172">
        <f>K86</f>
        <v>0</v>
      </c>
      <c r="L62" s="50"/>
      <c r="AU62" s="23" t="s">
        <v>127</v>
      </c>
    </row>
    <row r="63" spans="2:12" s="8" customFormat="1" ht="24.95" customHeight="1">
      <c r="B63" s="196"/>
      <c r="C63" s="197"/>
      <c r="D63" s="198" t="s">
        <v>128</v>
      </c>
      <c r="E63" s="199"/>
      <c r="F63" s="199"/>
      <c r="G63" s="199"/>
      <c r="H63" s="199"/>
      <c r="I63" s="200">
        <f>Q87</f>
        <v>0</v>
      </c>
      <c r="J63" s="200">
        <f>R87</f>
        <v>0</v>
      </c>
      <c r="K63" s="201">
        <f>K87</f>
        <v>0</v>
      </c>
      <c r="L63" s="202"/>
    </row>
    <row r="64" spans="2:12" s="9" customFormat="1" ht="19.9" customHeight="1">
      <c r="B64" s="203"/>
      <c r="C64" s="204"/>
      <c r="D64" s="205" t="s">
        <v>129</v>
      </c>
      <c r="E64" s="206"/>
      <c r="F64" s="206"/>
      <c r="G64" s="206"/>
      <c r="H64" s="206"/>
      <c r="I64" s="207">
        <f>Q88</f>
        <v>0</v>
      </c>
      <c r="J64" s="207">
        <f>R88</f>
        <v>0</v>
      </c>
      <c r="K64" s="208">
        <f>K88</f>
        <v>0</v>
      </c>
      <c r="L64" s="209"/>
    </row>
    <row r="65" spans="2:12" s="1" customFormat="1" ht="21.8" customHeight="1">
      <c r="B65" s="45"/>
      <c r="C65" s="46"/>
      <c r="D65" s="46"/>
      <c r="E65" s="46"/>
      <c r="F65" s="46"/>
      <c r="G65" s="46"/>
      <c r="H65" s="46"/>
      <c r="I65" s="159"/>
      <c r="J65" s="159"/>
      <c r="K65" s="46"/>
      <c r="L65" s="50"/>
    </row>
    <row r="66" spans="2:12" s="1" customFormat="1" ht="6.95" customHeight="1">
      <c r="B66" s="66"/>
      <c r="C66" s="67"/>
      <c r="D66" s="67"/>
      <c r="E66" s="67"/>
      <c r="F66" s="67"/>
      <c r="G66" s="67"/>
      <c r="H66" s="67"/>
      <c r="I66" s="183"/>
      <c r="J66" s="183"/>
      <c r="K66" s="67"/>
      <c r="L66" s="68"/>
    </row>
    <row r="70" spans="2:13" s="1" customFormat="1" ht="6.95" customHeight="1">
      <c r="B70" s="69"/>
      <c r="C70" s="70"/>
      <c r="D70" s="70"/>
      <c r="E70" s="70"/>
      <c r="F70" s="70"/>
      <c r="G70" s="70"/>
      <c r="H70" s="70"/>
      <c r="I70" s="186"/>
      <c r="J70" s="186"/>
      <c r="K70" s="70"/>
      <c r="L70" s="70"/>
      <c r="M70" s="71"/>
    </row>
    <row r="71" spans="2:13" s="1" customFormat="1" ht="36.95" customHeight="1">
      <c r="B71" s="45"/>
      <c r="C71" s="72" t="s">
        <v>133</v>
      </c>
      <c r="D71" s="73"/>
      <c r="E71" s="73"/>
      <c r="F71" s="73"/>
      <c r="G71" s="73"/>
      <c r="H71" s="73"/>
      <c r="I71" s="210"/>
      <c r="J71" s="210"/>
      <c r="K71" s="73"/>
      <c r="L71" s="73"/>
      <c r="M71" s="71"/>
    </row>
    <row r="72" spans="2:13" s="1" customFormat="1" ht="6.95" customHeight="1">
      <c r="B72" s="45"/>
      <c r="C72" s="73"/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14.4" customHeight="1">
      <c r="B73" s="45"/>
      <c r="C73" s="75" t="s">
        <v>19</v>
      </c>
      <c r="D73" s="73"/>
      <c r="E73" s="73"/>
      <c r="F73" s="73"/>
      <c r="G73" s="73"/>
      <c r="H73" s="73"/>
      <c r="I73" s="210"/>
      <c r="J73" s="210"/>
      <c r="K73" s="73"/>
      <c r="L73" s="73"/>
      <c r="M73" s="71"/>
    </row>
    <row r="74" spans="2:13" s="1" customFormat="1" ht="16.5" customHeight="1">
      <c r="B74" s="45"/>
      <c r="C74" s="73"/>
      <c r="D74" s="73"/>
      <c r="E74" s="211" t="str">
        <f>E7</f>
        <v>Řešení vnitřního prostoru sídliště Spláleniště</v>
      </c>
      <c r="F74" s="75"/>
      <c r="G74" s="75"/>
      <c r="H74" s="75"/>
      <c r="I74" s="210"/>
      <c r="J74" s="210"/>
      <c r="K74" s="73"/>
      <c r="L74" s="73"/>
      <c r="M74" s="71"/>
    </row>
    <row r="75" spans="2:13" ht="13.5">
      <c r="B75" s="27"/>
      <c r="C75" s="75" t="s">
        <v>117</v>
      </c>
      <c r="D75" s="301"/>
      <c r="E75" s="301"/>
      <c r="F75" s="301"/>
      <c r="G75" s="301"/>
      <c r="H75" s="301"/>
      <c r="I75" s="150"/>
      <c r="J75" s="150"/>
      <c r="K75" s="301"/>
      <c r="L75" s="301"/>
      <c r="M75" s="302"/>
    </row>
    <row r="76" spans="2:13" s="1" customFormat="1" ht="16.5" customHeight="1">
      <c r="B76" s="45"/>
      <c r="C76" s="73"/>
      <c r="D76" s="73"/>
      <c r="E76" s="211" t="s">
        <v>489</v>
      </c>
      <c r="F76" s="73"/>
      <c r="G76" s="73"/>
      <c r="H76" s="73"/>
      <c r="I76" s="210"/>
      <c r="J76" s="210"/>
      <c r="K76" s="73"/>
      <c r="L76" s="73"/>
      <c r="M76" s="71"/>
    </row>
    <row r="77" spans="2:13" s="1" customFormat="1" ht="14.4" customHeight="1">
      <c r="B77" s="45"/>
      <c r="C77" s="75" t="s">
        <v>490</v>
      </c>
      <c r="D77" s="73"/>
      <c r="E77" s="73"/>
      <c r="F77" s="73"/>
      <c r="G77" s="73"/>
      <c r="H77" s="73"/>
      <c r="I77" s="210"/>
      <c r="J77" s="210"/>
      <c r="K77" s="73"/>
      <c r="L77" s="73"/>
      <c r="M77" s="71"/>
    </row>
    <row r="78" spans="2:13" s="1" customFormat="1" ht="17.25" customHeight="1">
      <c r="B78" s="45"/>
      <c r="C78" s="73"/>
      <c r="D78" s="73"/>
      <c r="E78" s="81" t="str">
        <f>E11</f>
        <v>SO 05.01 - Revitalizace a založení travnatých ploch</v>
      </c>
      <c r="F78" s="73"/>
      <c r="G78" s="73"/>
      <c r="H78" s="73"/>
      <c r="I78" s="210"/>
      <c r="J78" s="210"/>
      <c r="K78" s="73"/>
      <c r="L78" s="73"/>
      <c r="M78" s="71"/>
    </row>
    <row r="79" spans="2:13" s="1" customFormat="1" ht="6.95" customHeight="1">
      <c r="B79" s="45"/>
      <c r="C79" s="73"/>
      <c r="D79" s="73"/>
      <c r="E79" s="73"/>
      <c r="F79" s="73"/>
      <c r="G79" s="73"/>
      <c r="H79" s="73"/>
      <c r="I79" s="210"/>
      <c r="J79" s="210"/>
      <c r="K79" s="73"/>
      <c r="L79" s="73"/>
      <c r="M79" s="71"/>
    </row>
    <row r="80" spans="2:13" s="1" customFormat="1" ht="18" customHeight="1">
      <c r="B80" s="45"/>
      <c r="C80" s="75" t="s">
        <v>24</v>
      </c>
      <c r="D80" s="73"/>
      <c r="E80" s="73"/>
      <c r="F80" s="212" t="str">
        <f>F14</f>
        <v>Cheb</v>
      </c>
      <c r="G80" s="73"/>
      <c r="H80" s="73"/>
      <c r="I80" s="213" t="s">
        <v>26</v>
      </c>
      <c r="J80" s="214" t="str">
        <f>IF(J14="","",J14)</f>
        <v>9. 8. 2018</v>
      </c>
      <c r="K80" s="73"/>
      <c r="L80" s="73"/>
      <c r="M80" s="71"/>
    </row>
    <row r="81" spans="2:13" s="1" customFormat="1" ht="6.95" customHeight="1">
      <c r="B81" s="45"/>
      <c r="C81" s="73"/>
      <c r="D81" s="73"/>
      <c r="E81" s="73"/>
      <c r="F81" s="73"/>
      <c r="G81" s="73"/>
      <c r="H81" s="73"/>
      <c r="I81" s="210"/>
      <c r="J81" s="210"/>
      <c r="K81" s="73"/>
      <c r="L81" s="73"/>
      <c r="M81" s="71"/>
    </row>
    <row r="82" spans="2:13" s="1" customFormat="1" ht="13.5">
      <c r="B82" s="45"/>
      <c r="C82" s="75" t="s">
        <v>28</v>
      </c>
      <c r="D82" s="73"/>
      <c r="E82" s="73"/>
      <c r="F82" s="212" t="str">
        <f>E17</f>
        <v>Město Cheb</v>
      </c>
      <c r="G82" s="73"/>
      <c r="H82" s="73"/>
      <c r="I82" s="213" t="s">
        <v>35</v>
      </c>
      <c r="J82" s="215" t="str">
        <f>E23</f>
        <v>Ing. Tomáš Prinz</v>
      </c>
      <c r="K82" s="73"/>
      <c r="L82" s="73"/>
      <c r="M82" s="71"/>
    </row>
    <row r="83" spans="2:13" s="1" customFormat="1" ht="14.4" customHeight="1">
      <c r="B83" s="45"/>
      <c r="C83" s="75" t="s">
        <v>33</v>
      </c>
      <c r="D83" s="73"/>
      <c r="E83" s="73"/>
      <c r="F83" s="212" t="str">
        <f>IF(E20="","",E20)</f>
        <v/>
      </c>
      <c r="G83" s="73"/>
      <c r="H83" s="73"/>
      <c r="I83" s="210"/>
      <c r="J83" s="210"/>
      <c r="K83" s="73"/>
      <c r="L83" s="73"/>
      <c r="M83" s="71"/>
    </row>
    <row r="84" spans="2:13" s="1" customFormat="1" ht="10.3" customHeight="1">
      <c r="B84" s="45"/>
      <c r="C84" s="73"/>
      <c r="D84" s="73"/>
      <c r="E84" s="73"/>
      <c r="F84" s="73"/>
      <c r="G84" s="73"/>
      <c r="H84" s="73"/>
      <c r="I84" s="210"/>
      <c r="J84" s="210"/>
      <c r="K84" s="73"/>
      <c r="L84" s="73"/>
      <c r="M84" s="71"/>
    </row>
    <row r="85" spans="2:24" s="10" customFormat="1" ht="29.25" customHeight="1">
      <c r="B85" s="216"/>
      <c r="C85" s="217" t="s">
        <v>134</v>
      </c>
      <c r="D85" s="218" t="s">
        <v>58</v>
      </c>
      <c r="E85" s="218" t="s">
        <v>54</v>
      </c>
      <c r="F85" s="218" t="s">
        <v>135</v>
      </c>
      <c r="G85" s="218" t="s">
        <v>136</v>
      </c>
      <c r="H85" s="218" t="s">
        <v>137</v>
      </c>
      <c r="I85" s="219" t="s">
        <v>138</v>
      </c>
      <c r="J85" s="219" t="s">
        <v>139</v>
      </c>
      <c r="K85" s="218" t="s">
        <v>125</v>
      </c>
      <c r="L85" s="220" t="s">
        <v>140</v>
      </c>
      <c r="M85" s="221"/>
      <c r="N85" s="101" t="s">
        <v>141</v>
      </c>
      <c r="O85" s="102" t="s">
        <v>43</v>
      </c>
      <c r="P85" s="102" t="s">
        <v>142</v>
      </c>
      <c r="Q85" s="102" t="s">
        <v>143</v>
      </c>
      <c r="R85" s="102" t="s">
        <v>144</v>
      </c>
      <c r="S85" s="102" t="s">
        <v>145</v>
      </c>
      <c r="T85" s="102" t="s">
        <v>146</v>
      </c>
      <c r="U85" s="102" t="s">
        <v>147</v>
      </c>
      <c r="V85" s="102" t="s">
        <v>148</v>
      </c>
      <c r="W85" s="102" t="s">
        <v>149</v>
      </c>
      <c r="X85" s="103" t="s">
        <v>150</v>
      </c>
    </row>
    <row r="86" spans="2:63" s="1" customFormat="1" ht="29.25" customHeight="1">
      <c r="B86" s="45"/>
      <c r="C86" s="107" t="s">
        <v>126</v>
      </c>
      <c r="D86" s="73"/>
      <c r="E86" s="73"/>
      <c r="F86" s="73"/>
      <c r="G86" s="73"/>
      <c r="H86" s="73"/>
      <c r="I86" s="210"/>
      <c r="J86" s="210"/>
      <c r="K86" s="222">
        <f>BK86</f>
        <v>0</v>
      </c>
      <c r="L86" s="73"/>
      <c r="M86" s="71"/>
      <c r="N86" s="104"/>
      <c r="O86" s="105"/>
      <c r="P86" s="105"/>
      <c r="Q86" s="223">
        <f>Q87</f>
        <v>0</v>
      </c>
      <c r="R86" s="223">
        <f>R87</f>
        <v>0</v>
      </c>
      <c r="S86" s="105"/>
      <c r="T86" s="224">
        <f>T87</f>
        <v>0</v>
      </c>
      <c r="U86" s="105"/>
      <c r="V86" s="224">
        <f>V87</f>
        <v>362.56929</v>
      </c>
      <c r="W86" s="105"/>
      <c r="X86" s="225">
        <f>X87</f>
        <v>0</v>
      </c>
      <c r="AT86" s="23" t="s">
        <v>74</v>
      </c>
      <c r="AU86" s="23" t="s">
        <v>127</v>
      </c>
      <c r="BK86" s="226">
        <f>BK87</f>
        <v>0</v>
      </c>
    </row>
    <row r="87" spans="2:63" s="11" customFormat="1" ht="37.4" customHeight="1">
      <c r="B87" s="227"/>
      <c r="C87" s="228"/>
      <c r="D87" s="229" t="s">
        <v>74</v>
      </c>
      <c r="E87" s="230" t="s">
        <v>151</v>
      </c>
      <c r="F87" s="230" t="s">
        <v>152</v>
      </c>
      <c r="G87" s="228"/>
      <c r="H87" s="228"/>
      <c r="I87" s="231"/>
      <c r="J87" s="231"/>
      <c r="K87" s="232">
        <f>BK87</f>
        <v>0</v>
      </c>
      <c r="L87" s="228"/>
      <c r="M87" s="233"/>
      <c r="N87" s="234"/>
      <c r="O87" s="235"/>
      <c r="P87" s="235"/>
      <c r="Q87" s="236">
        <f>Q88</f>
        <v>0</v>
      </c>
      <c r="R87" s="236">
        <f>R88</f>
        <v>0</v>
      </c>
      <c r="S87" s="235"/>
      <c r="T87" s="237">
        <f>T88</f>
        <v>0</v>
      </c>
      <c r="U87" s="235"/>
      <c r="V87" s="237">
        <f>V88</f>
        <v>362.56929</v>
      </c>
      <c r="W87" s="235"/>
      <c r="X87" s="238">
        <f>X88</f>
        <v>0</v>
      </c>
      <c r="AR87" s="239" t="s">
        <v>83</v>
      </c>
      <c r="AT87" s="240" t="s">
        <v>74</v>
      </c>
      <c r="AU87" s="240" t="s">
        <v>75</v>
      </c>
      <c r="AY87" s="239" t="s">
        <v>153</v>
      </c>
      <c r="BK87" s="241">
        <f>BK88</f>
        <v>0</v>
      </c>
    </row>
    <row r="88" spans="2:63" s="11" customFormat="1" ht="19.9" customHeight="1">
      <c r="B88" s="227"/>
      <c r="C88" s="228"/>
      <c r="D88" s="229" t="s">
        <v>74</v>
      </c>
      <c r="E88" s="242" t="s">
        <v>83</v>
      </c>
      <c r="F88" s="242" t="s">
        <v>154</v>
      </c>
      <c r="G88" s="228"/>
      <c r="H88" s="228"/>
      <c r="I88" s="231"/>
      <c r="J88" s="231"/>
      <c r="K88" s="243">
        <f>BK88</f>
        <v>0</v>
      </c>
      <c r="L88" s="228"/>
      <c r="M88" s="233"/>
      <c r="N88" s="234"/>
      <c r="O88" s="235"/>
      <c r="P88" s="235"/>
      <c r="Q88" s="236">
        <f>SUM(Q89:Q124)</f>
        <v>0</v>
      </c>
      <c r="R88" s="236">
        <f>SUM(R89:R124)</f>
        <v>0</v>
      </c>
      <c r="S88" s="235"/>
      <c r="T88" s="237">
        <f>SUM(T89:T124)</f>
        <v>0</v>
      </c>
      <c r="U88" s="235"/>
      <c r="V88" s="237">
        <f>SUM(V89:V124)</f>
        <v>362.56929</v>
      </c>
      <c r="W88" s="235"/>
      <c r="X88" s="238">
        <f>SUM(X89:X124)</f>
        <v>0</v>
      </c>
      <c r="AR88" s="239" t="s">
        <v>83</v>
      </c>
      <c r="AT88" s="240" t="s">
        <v>74</v>
      </c>
      <c r="AU88" s="240" t="s">
        <v>83</v>
      </c>
      <c r="AY88" s="239" t="s">
        <v>153</v>
      </c>
      <c r="BK88" s="241">
        <f>SUM(BK89:BK124)</f>
        <v>0</v>
      </c>
    </row>
    <row r="89" spans="2:65" s="1" customFormat="1" ht="25.5" customHeight="1">
      <c r="B89" s="45"/>
      <c r="C89" s="244" t="s">
        <v>83</v>
      </c>
      <c r="D89" s="244" t="s">
        <v>155</v>
      </c>
      <c r="E89" s="245" t="s">
        <v>492</v>
      </c>
      <c r="F89" s="246" t="s">
        <v>493</v>
      </c>
      <c r="G89" s="247" t="s">
        <v>158</v>
      </c>
      <c r="H89" s="248">
        <v>1342</v>
      </c>
      <c r="I89" s="249"/>
      <c r="J89" s="249"/>
      <c r="K89" s="250">
        <f>ROUND(P89*H89,2)</f>
        <v>0</v>
      </c>
      <c r="L89" s="246" t="s">
        <v>159</v>
      </c>
      <c r="M89" s="71"/>
      <c r="N89" s="251" t="s">
        <v>22</v>
      </c>
      <c r="O89" s="252" t="s">
        <v>44</v>
      </c>
      <c r="P89" s="174">
        <f>I89+J89</f>
        <v>0</v>
      </c>
      <c r="Q89" s="174">
        <f>ROUND(I89*H89,2)</f>
        <v>0</v>
      </c>
      <c r="R89" s="174">
        <f>ROUND(J89*H89,2)</f>
        <v>0</v>
      </c>
      <c r="S89" s="46"/>
      <c r="T89" s="253">
        <f>S89*H89</f>
        <v>0</v>
      </c>
      <c r="U89" s="253">
        <v>0</v>
      </c>
      <c r="V89" s="253">
        <f>U89*H89</f>
        <v>0</v>
      </c>
      <c r="W89" s="253">
        <v>0</v>
      </c>
      <c r="X89" s="254">
        <f>W89*H89</f>
        <v>0</v>
      </c>
      <c r="AR89" s="23" t="s">
        <v>160</v>
      </c>
      <c r="AT89" s="23" t="s">
        <v>155</v>
      </c>
      <c r="AU89" s="23" t="s">
        <v>85</v>
      </c>
      <c r="AY89" s="23" t="s">
        <v>153</v>
      </c>
      <c r="BE89" s="255">
        <f>IF(O89="základní",K89,0)</f>
        <v>0</v>
      </c>
      <c r="BF89" s="255">
        <f>IF(O89="snížená",K89,0)</f>
        <v>0</v>
      </c>
      <c r="BG89" s="255">
        <f>IF(O89="zákl. přenesená",K89,0)</f>
        <v>0</v>
      </c>
      <c r="BH89" s="255">
        <f>IF(O89="sníž. přenesená",K89,0)</f>
        <v>0</v>
      </c>
      <c r="BI89" s="255">
        <f>IF(O89="nulová",K89,0)</f>
        <v>0</v>
      </c>
      <c r="BJ89" s="23" t="s">
        <v>83</v>
      </c>
      <c r="BK89" s="255">
        <f>ROUND(P89*H89,2)</f>
        <v>0</v>
      </c>
      <c r="BL89" s="23" t="s">
        <v>160</v>
      </c>
      <c r="BM89" s="23" t="s">
        <v>494</v>
      </c>
    </row>
    <row r="90" spans="2:47" s="1" customFormat="1" ht="13.5">
      <c r="B90" s="45"/>
      <c r="C90" s="73"/>
      <c r="D90" s="256" t="s">
        <v>166</v>
      </c>
      <c r="E90" s="73"/>
      <c r="F90" s="257" t="s">
        <v>495</v>
      </c>
      <c r="G90" s="73"/>
      <c r="H90" s="73"/>
      <c r="I90" s="210"/>
      <c r="J90" s="210"/>
      <c r="K90" s="73"/>
      <c r="L90" s="73"/>
      <c r="M90" s="71"/>
      <c r="N90" s="258"/>
      <c r="O90" s="46"/>
      <c r="P90" s="46"/>
      <c r="Q90" s="46"/>
      <c r="R90" s="46"/>
      <c r="S90" s="46"/>
      <c r="T90" s="46"/>
      <c r="U90" s="46"/>
      <c r="V90" s="46"/>
      <c r="W90" s="46"/>
      <c r="X90" s="94"/>
      <c r="AT90" s="23" t="s">
        <v>166</v>
      </c>
      <c r="AU90" s="23" t="s">
        <v>85</v>
      </c>
    </row>
    <row r="91" spans="2:65" s="1" customFormat="1" ht="16.5" customHeight="1">
      <c r="B91" s="45"/>
      <c r="C91" s="270" t="s">
        <v>85</v>
      </c>
      <c r="D91" s="270" t="s">
        <v>184</v>
      </c>
      <c r="E91" s="271" t="s">
        <v>496</v>
      </c>
      <c r="F91" s="272" t="s">
        <v>497</v>
      </c>
      <c r="G91" s="273" t="s">
        <v>187</v>
      </c>
      <c r="H91" s="274">
        <v>362.34</v>
      </c>
      <c r="I91" s="275"/>
      <c r="J91" s="276"/>
      <c r="K91" s="277">
        <f>ROUND(P91*H91,2)</f>
        <v>0</v>
      </c>
      <c r="L91" s="272" t="s">
        <v>159</v>
      </c>
      <c r="M91" s="278"/>
      <c r="N91" s="279" t="s">
        <v>22</v>
      </c>
      <c r="O91" s="252" t="s">
        <v>44</v>
      </c>
      <c r="P91" s="174">
        <f>I91+J91</f>
        <v>0</v>
      </c>
      <c r="Q91" s="174">
        <f>ROUND(I91*H91,2)</f>
        <v>0</v>
      </c>
      <c r="R91" s="174">
        <f>ROUND(J91*H91,2)</f>
        <v>0</v>
      </c>
      <c r="S91" s="46"/>
      <c r="T91" s="253">
        <f>S91*H91</f>
        <v>0</v>
      </c>
      <c r="U91" s="253">
        <v>1</v>
      </c>
      <c r="V91" s="253">
        <f>U91*H91</f>
        <v>362.34</v>
      </c>
      <c r="W91" s="253">
        <v>0</v>
      </c>
      <c r="X91" s="254">
        <f>W91*H91</f>
        <v>0</v>
      </c>
      <c r="AR91" s="23" t="s">
        <v>188</v>
      </c>
      <c r="AT91" s="23" t="s">
        <v>184</v>
      </c>
      <c r="AU91" s="23" t="s">
        <v>85</v>
      </c>
      <c r="AY91" s="23" t="s">
        <v>153</v>
      </c>
      <c r="BE91" s="255">
        <f>IF(O91="základní",K91,0)</f>
        <v>0</v>
      </c>
      <c r="BF91" s="255">
        <f>IF(O91="snížená",K91,0)</f>
        <v>0</v>
      </c>
      <c r="BG91" s="255">
        <f>IF(O91="zákl. přenesená",K91,0)</f>
        <v>0</v>
      </c>
      <c r="BH91" s="255">
        <f>IF(O91="sníž. přenesená",K91,0)</f>
        <v>0</v>
      </c>
      <c r="BI91" s="255">
        <f>IF(O91="nulová",K91,0)</f>
        <v>0</v>
      </c>
      <c r="BJ91" s="23" t="s">
        <v>83</v>
      </c>
      <c r="BK91" s="255">
        <f>ROUND(P91*H91,2)</f>
        <v>0</v>
      </c>
      <c r="BL91" s="23" t="s">
        <v>160</v>
      </c>
      <c r="BM91" s="23" t="s">
        <v>498</v>
      </c>
    </row>
    <row r="92" spans="2:47" s="1" customFormat="1" ht="13.5">
      <c r="B92" s="45"/>
      <c r="C92" s="73"/>
      <c r="D92" s="256" t="s">
        <v>166</v>
      </c>
      <c r="E92" s="73"/>
      <c r="F92" s="257" t="s">
        <v>499</v>
      </c>
      <c r="G92" s="73"/>
      <c r="H92" s="73"/>
      <c r="I92" s="210"/>
      <c r="J92" s="210"/>
      <c r="K92" s="73"/>
      <c r="L92" s="73"/>
      <c r="M92" s="71"/>
      <c r="N92" s="258"/>
      <c r="O92" s="46"/>
      <c r="P92" s="46"/>
      <c r="Q92" s="46"/>
      <c r="R92" s="46"/>
      <c r="S92" s="46"/>
      <c r="T92" s="46"/>
      <c r="U92" s="46"/>
      <c r="V92" s="46"/>
      <c r="W92" s="46"/>
      <c r="X92" s="94"/>
      <c r="AT92" s="23" t="s">
        <v>166</v>
      </c>
      <c r="AU92" s="23" t="s">
        <v>85</v>
      </c>
    </row>
    <row r="93" spans="2:51" s="12" customFormat="1" ht="13.5">
      <c r="B93" s="259"/>
      <c r="C93" s="260"/>
      <c r="D93" s="256" t="s">
        <v>168</v>
      </c>
      <c r="E93" s="261" t="s">
        <v>22</v>
      </c>
      <c r="F93" s="262" t="s">
        <v>500</v>
      </c>
      <c r="G93" s="260"/>
      <c r="H93" s="263">
        <v>201.3</v>
      </c>
      <c r="I93" s="264"/>
      <c r="J93" s="264"/>
      <c r="K93" s="260"/>
      <c r="L93" s="260"/>
      <c r="M93" s="265"/>
      <c r="N93" s="266"/>
      <c r="O93" s="267"/>
      <c r="P93" s="267"/>
      <c r="Q93" s="267"/>
      <c r="R93" s="267"/>
      <c r="S93" s="267"/>
      <c r="T93" s="267"/>
      <c r="U93" s="267"/>
      <c r="V93" s="267"/>
      <c r="W93" s="267"/>
      <c r="X93" s="268"/>
      <c r="AT93" s="269" t="s">
        <v>168</v>
      </c>
      <c r="AU93" s="269" t="s">
        <v>85</v>
      </c>
      <c r="AV93" s="12" t="s">
        <v>85</v>
      </c>
      <c r="AW93" s="12" t="s">
        <v>7</v>
      </c>
      <c r="AX93" s="12" t="s">
        <v>83</v>
      </c>
      <c r="AY93" s="269" t="s">
        <v>153</v>
      </c>
    </row>
    <row r="94" spans="2:51" s="12" customFormat="1" ht="13.5">
      <c r="B94" s="259"/>
      <c r="C94" s="260"/>
      <c r="D94" s="256" t="s">
        <v>168</v>
      </c>
      <c r="E94" s="260"/>
      <c r="F94" s="262" t="s">
        <v>501</v>
      </c>
      <c r="G94" s="260"/>
      <c r="H94" s="263">
        <v>362.34</v>
      </c>
      <c r="I94" s="264"/>
      <c r="J94" s="264"/>
      <c r="K94" s="260"/>
      <c r="L94" s="260"/>
      <c r="M94" s="265"/>
      <c r="N94" s="266"/>
      <c r="O94" s="267"/>
      <c r="P94" s="267"/>
      <c r="Q94" s="267"/>
      <c r="R94" s="267"/>
      <c r="S94" s="267"/>
      <c r="T94" s="267"/>
      <c r="U94" s="267"/>
      <c r="V94" s="267"/>
      <c r="W94" s="267"/>
      <c r="X94" s="268"/>
      <c r="AT94" s="269" t="s">
        <v>168</v>
      </c>
      <c r="AU94" s="269" t="s">
        <v>85</v>
      </c>
      <c r="AV94" s="12" t="s">
        <v>85</v>
      </c>
      <c r="AW94" s="12" t="s">
        <v>6</v>
      </c>
      <c r="AX94" s="12" t="s">
        <v>83</v>
      </c>
      <c r="AY94" s="269" t="s">
        <v>153</v>
      </c>
    </row>
    <row r="95" spans="2:65" s="1" customFormat="1" ht="25.5" customHeight="1">
      <c r="B95" s="45"/>
      <c r="C95" s="244" t="s">
        <v>170</v>
      </c>
      <c r="D95" s="244" t="s">
        <v>155</v>
      </c>
      <c r="E95" s="245" t="s">
        <v>502</v>
      </c>
      <c r="F95" s="246" t="s">
        <v>503</v>
      </c>
      <c r="G95" s="247" t="s">
        <v>158</v>
      </c>
      <c r="H95" s="248">
        <v>5976</v>
      </c>
      <c r="I95" s="249"/>
      <c r="J95" s="249"/>
      <c r="K95" s="250">
        <f>ROUND(P95*H95,2)</f>
        <v>0</v>
      </c>
      <c r="L95" s="246" t="s">
        <v>159</v>
      </c>
      <c r="M95" s="71"/>
      <c r="N95" s="251" t="s">
        <v>22</v>
      </c>
      <c r="O95" s="252" t="s">
        <v>44</v>
      </c>
      <c r="P95" s="174">
        <f>I95+J95</f>
        <v>0</v>
      </c>
      <c r="Q95" s="174">
        <f>ROUND(I95*H95,2)</f>
        <v>0</v>
      </c>
      <c r="R95" s="174">
        <f>ROUND(J95*H95,2)</f>
        <v>0</v>
      </c>
      <c r="S95" s="46"/>
      <c r="T95" s="253">
        <f>S95*H95</f>
        <v>0</v>
      </c>
      <c r="U95" s="253">
        <v>0</v>
      </c>
      <c r="V95" s="253">
        <f>U95*H95</f>
        <v>0</v>
      </c>
      <c r="W95" s="253">
        <v>0</v>
      </c>
      <c r="X95" s="254">
        <f>W95*H95</f>
        <v>0</v>
      </c>
      <c r="AR95" s="23" t="s">
        <v>160</v>
      </c>
      <c r="AT95" s="23" t="s">
        <v>155</v>
      </c>
      <c r="AU95" s="23" t="s">
        <v>85</v>
      </c>
      <c r="AY95" s="23" t="s">
        <v>153</v>
      </c>
      <c r="BE95" s="255">
        <f>IF(O95="základní",K95,0)</f>
        <v>0</v>
      </c>
      <c r="BF95" s="255">
        <f>IF(O95="snížená",K95,0)</f>
        <v>0</v>
      </c>
      <c r="BG95" s="255">
        <f>IF(O95="zákl. přenesená",K95,0)</f>
        <v>0</v>
      </c>
      <c r="BH95" s="255">
        <f>IF(O95="sníž. přenesená",K95,0)</f>
        <v>0</v>
      </c>
      <c r="BI95" s="255">
        <f>IF(O95="nulová",K95,0)</f>
        <v>0</v>
      </c>
      <c r="BJ95" s="23" t="s">
        <v>83</v>
      </c>
      <c r="BK95" s="255">
        <f>ROUND(P95*H95,2)</f>
        <v>0</v>
      </c>
      <c r="BL95" s="23" t="s">
        <v>160</v>
      </c>
      <c r="BM95" s="23" t="s">
        <v>504</v>
      </c>
    </row>
    <row r="96" spans="2:47" s="1" customFormat="1" ht="13.5">
      <c r="B96" s="45"/>
      <c r="C96" s="73"/>
      <c r="D96" s="256" t="s">
        <v>166</v>
      </c>
      <c r="E96" s="73"/>
      <c r="F96" s="257" t="s">
        <v>505</v>
      </c>
      <c r="G96" s="73"/>
      <c r="H96" s="73"/>
      <c r="I96" s="210"/>
      <c r="J96" s="210"/>
      <c r="K96" s="73"/>
      <c r="L96" s="73"/>
      <c r="M96" s="71"/>
      <c r="N96" s="258"/>
      <c r="O96" s="46"/>
      <c r="P96" s="46"/>
      <c r="Q96" s="46"/>
      <c r="R96" s="46"/>
      <c r="S96" s="46"/>
      <c r="T96" s="46"/>
      <c r="U96" s="46"/>
      <c r="V96" s="46"/>
      <c r="W96" s="46"/>
      <c r="X96" s="94"/>
      <c r="AT96" s="23" t="s">
        <v>166</v>
      </c>
      <c r="AU96" s="23" t="s">
        <v>85</v>
      </c>
    </row>
    <row r="97" spans="2:51" s="12" customFormat="1" ht="13.5">
      <c r="B97" s="259"/>
      <c r="C97" s="260"/>
      <c r="D97" s="256" t="s">
        <v>168</v>
      </c>
      <c r="E97" s="261" t="s">
        <v>22</v>
      </c>
      <c r="F97" s="262" t="s">
        <v>506</v>
      </c>
      <c r="G97" s="260"/>
      <c r="H97" s="263">
        <v>5976</v>
      </c>
      <c r="I97" s="264"/>
      <c r="J97" s="264"/>
      <c r="K97" s="260"/>
      <c r="L97" s="260"/>
      <c r="M97" s="265"/>
      <c r="N97" s="266"/>
      <c r="O97" s="267"/>
      <c r="P97" s="267"/>
      <c r="Q97" s="267"/>
      <c r="R97" s="267"/>
      <c r="S97" s="267"/>
      <c r="T97" s="267"/>
      <c r="U97" s="267"/>
      <c r="V97" s="267"/>
      <c r="W97" s="267"/>
      <c r="X97" s="268"/>
      <c r="AT97" s="269" t="s">
        <v>168</v>
      </c>
      <c r="AU97" s="269" t="s">
        <v>85</v>
      </c>
      <c r="AV97" s="12" t="s">
        <v>85</v>
      </c>
      <c r="AW97" s="12" t="s">
        <v>7</v>
      </c>
      <c r="AX97" s="12" t="s">
        <v>83</v>
      </c>
      <c r="AY97" s="269" t="s">
        <v>153</v>
      </c>
    </row>
    <row r="98" spans="2:65" s="1" customFormat="1" ht="16.5" customHeight="1">
      <c r="B98" s="45"/>
      <c r="C98" s="270" t="s">
        <v>160</v>
      </c>
      <c r="D98" s="270" t="s">
        <v>184</v>
      </c>
      <c r="E98" s="271" t="s">
        <v>507</v>
      </c>
      <c r="F98" s="272" t="s">
        <v>508</v>
      </c>
      <c r="G98" s="273" t="s">
        <v>398</v>
      </c>
      <c r="H98" s="274">
        <v>109.77</v>
      </c>
      <c r="I98" s="275"/>
      <c r="J98" s="276"/>
      <c r="K98" s="277">
        <f>ROUND(P98*H98,2)</f>
        <v>0</v>
      </c>
      <c r="L98" s="272" t="s">
        <v>159</v>
      </c>
      <c r="M98" s="278"/>
      <c r="N98" s="279" t="s">
        <v>22</v>
      </c>
      <c r="O98" s="252" t="s">
        <v>44</v>
      </c>
      <c r="P98" s="174">
        <f>I98+J98</f>
        <v>0</v>
      </c>
      <c r="Q98" s="174">
        <f>ROUND(I98*H98,2)</f>
        <v>0</v>
      </c>
      <c r="R98" s="174">
        <f>ROUND(J98*H98,2)</f>
        <v>0</v>
      </c>
      <c r="S98" s="46"/>
      <c r="T98" s="253">
        <f>S98*H98</f>
        <v>0</v>
      </c>
      <c r="U98" s="253">
        <v>0.001</v>
      </c>
      <c r="V98" s="253">
        <f>U98*H98</f>
        <v>0.10976999999999999</v>
      </c>
      <c r="W98" s="253">
        <v>0</v>
      </c>
      <c r="X98" s="254">
        <f>W98*H98</f>
        <v>0</v>
      </c>
      <c r="AR98" s="23" t="s">
        <v>188</v>
      </c>
      <c r="AT98" s="23" t="s">
        <v>184</v>
      </c>
      <c r="AU98" s="23" t="s">
        <v>85</v>
      </c>
      <c r="AY98" s="23" t="s">
        <v>153</v>
      </c>
      <c r="BE98" s="255">
        <f>IF(O98="základní",K98,0)</f>
        <v>0</v>
      </c>
      <c r="BF98" s="255">
        <f>IF(O98="snížená",K98,0)</f>
        <v>0</v>
      </c>
      <c r="BG98" s="255">
        <f>IF(O98="zákl. přenesená",K98,0)</f>
        <v>0</v>
      </c>
      <c r="BH98" s="255">
        <f>IF(O98="sníž. přenesená",K98,0)</f>
        <v>0</v>
      </c>
      <c r="BI98" s="255">
        <f>IF(O98="nulová",K98,0)</f>
        <v>0</v>
      </c>
      <c r="BJ98" s="23" t="s">
        <v>83</v>
      </c>
      <c r="BK98" s="255">
        <f>ROUND(P98*H98,2)</f>
        <v>0</v>
      </c>
      <c r="BL98" s="23" t="s">
        <v>160</v>
      </c>
      <c r="BM98" s="23" t="s">
        <v>509</v>
      </c>
    </row>
    <row r="99" spans="2:47" s="1" customFormat="1" ht="13.5">
      <c r="B99" s="45"/>
      <c r="C99" s="73"/>
      <c r="D99" s="256" t="s">
        <v>166</v>
      </c>
      <c r="E99" s="73"/>
      <c r="F99" s="257" t="s">
        <v>510</v>
      </c>
      <c r="G99" s="73"/>
      <c r="H99" s="73"/>
      <c r="I99" s="210"/>
      <c r="J99" s="210"/>
      <c r="K99" s="73"/>
      <c r="L99" s="73"/>
      <c r="M99" s="71"/>
      <c r="N99" s="258"/>
      <c r="O99" s="46"/>
      <c r="P99" s="46"/>
      <c r="Q99" s="46"/>
      <c r="R99" s="46"/>
      <c r="S99" s="46"/>
      <c r="T99" s="46"/>
      <c r="U99" s="46"/>
      <c r="V99" s="46"/>
      <c r="W99" s="46"/>
      <c r="X99" s="94"/>
      <c r="AT99" s="23" t="s">
        <v>166</v>
      </c>
      <c r="AU99" s="23" t="s">
        <v>85</v>
      </c>
    </row>
    <row r="100" spans="2:51" s="12" customFormat="1" ht="13.5">
      <c r="B100" s="259"/>
      <c r="C100" s="260"/>
      <c r="D100" s="256" t="s">
        <v>168</v>
      </c>
      <c r="E100" s="261" t="s">
        <v>22</v>
      </c>
      <c r="F100" s="262" t="s">
        <v>511</v>
      </c>
      <c r="G100" s="260"/>
      <c r="H100" s="263">
        <v>69.51</v>
      </c>
      <c r="I100" s="264"/>
      <c r="J100" s="264"/>
      <c r="K100" s="260"/>
      <c r="L100" s="260"/>
      <c r="M100" s="265"/>
      <c r="N100" s="266"/>
      <c r="O100" s="267"/>
      <c r="P100" s="267"/>
      <c r="Q100" s="267"/>
      <c r="R100" s="267"/>
      <c r="S100" s="267"/>
      <c r="T100" s="267"/>
      <c r="U100" s="267"/>
      <c r="V100" s="267"/>
      <c r="W100" s="267"/>
      <c r="X100" s="268"/>
      <c r="AT100" s="269" t="s">
        <v>168</v>
      </c>
      <c r="AU100" s="269" t="s">
        <v>85</v>
      </c>
      <c r="AV100" s="12" t="s">
        <v>85</v>
      </c>
      <c r="AW100" s="12" t="s">
        <v>7</v>
      </c>
      <c r="AX100" s="12" t="s">
        <v>75</v>
      </c>
      <c r="AY100" s="269" t="s">
        <v>153</v>
      </c>
    </row>
    <row r="101" spans="2:51" s="12" customFormat="1" ht="13.5">
      <c r="B101" s="259"/>
      <c r="C101" s="260"/>
      <c r="D101" s="256" t="s">
        <v>168</v>
      </c>
      <c r="E101" s="261" t="s">
        <v>22</v>
      </c>
      <c r="F101" s="262" t="s">
        <v>512</v>
      </c>
      <c r="G101" s="260"/>
      <c r="H101" s="263">
        <v>40.26</v>
      </c>
      <c r="I101" s="264"/>
      <c r="J101" s="264"/>
      <c r="K101" s="260"/>
      <c r="L101" s="260"/>
      <c r="M101" s="265"/>
      <c r="N101" s="266"/>
      <c r="O101" s="267"/>
      <c r="P101" s="267"/>
      <c r="Q101" s="267"/>
      <c r="R101" s="267"/>
      <c r="S101" s="267"/>
      <c r="T101" s="267"/>
      <c r="U101" s="267"/>
      <c r="V101" s="267"/>
      <c r="W101" s="267"/>
      <c r="X101" s="268"/>
      <c r="AT101" s="269" t="s">
        <v>168</v>
      </c>
      <c r="AU101" s="269" t="s">
        <v>85</v>
      </c>
      <c r="AV101" s="12" t="s">
        <v>85</v>
      </c>
      <c r="AW101" s="12" t="s">
        <v>7</v>
      </c>
      <c r="AX101" s="12" t="s">
        <v>75</v>
      </c>
      <c r="AY101" s="269" t="s">
        <v>153</v>
      </c>
    </row>
    <row r="102" spans="2:51" s="13" customFormat="1" ht="13.5">
      <c r="B102" s="280"/>
      <c r="C102" s="281"/>
      <c r="D102" s="256" t="s">
        <v>168</v>
      </c>
      <c r="E102" s="282" t="s">
        <v>22</v>
      </c>
      <c r="F102" s="283" t="s">
        <v>213</v>
      </c>
      <c r="G102" s="281"/>
      <c r="H102" s="284">
        <v>109.77</v>
      </c>
      <c r="I102" s="285"/>
      <c r="J102" s="285"/>
      <c r="K102" s="281"/>
      <c r="L102" s="281"/>
      <c r="M102" s="286"/>
      <c r="N102" s="287"/>
      <c r="O102" s="288"/>
      <c r="P102" s="288"/>
      <c r="Q102" s="288"/>
      <c r="R102" s="288"/>
      <c r="S102" s="288"/>
      <c r="T102" s="288"/>
      <c r="U102" s="288"/>
      <c r="V102" s="288"/>
      <c r="W102" s="288"/>
      <c r="X102" s="289"/>
      <c r="AT102" s="290" t="s">
        <v>168</v>
      </c>
      <c r="AU102" s="290" t="s">
        <v>85</v>
      </c>
      <c r="AV102" s="13" t="s">
        <v>160</v>
      </c>
      <c r="AW102" s="13" t="s">
        <v>7</v>
      </c>
      <c r="AX102" s="13" t="s">
        <v>83</v>
      </c>
      <c r="AY102" s="290" t="s">
        <v>153</v>
      </c>
    </row>
    <row r="103" spans="2:65" s="1" customFormat="1" ht="16.5" customHeight="1">
      <c r="B103" s="45"/>
      <c r="C103" s="244" t="s">
        <v>174</v>
      </c>
      <c r="D103" s="244" t="s">
        <v>155</v>
      </c>
      <c r="E103" s="245" t="s">
        <v>513</v>
      </c>
      <c r="F103" s="246" t="s">
        <v>514</v>
      </c>
      <c r="G103" s="247" t="s">
        <v>158</v>
      </c>
      <c r="H103" s="248">
        <v>4634</v>
      </c>
      <c r="I103" s="249"/>
      <c r="J103" s="249"/>
      <c r="K103" s="250">
        <f>ROUND(P103*H103,2)</f>
        <v>0</v>
      </c>
      <c r="L103" s="246" t="s">
        <v>159</v>
      </c>
      <c r="M103" s="71"/>
      <c r="N103" s="251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</v>
      </c>
      <c r="X103" s="254">
        <f>W103*H103</f>
        <v>0</v>
      </c>
      <c r="AR103" s="23" t="s">
        <v>160</v>
      </c>
      <c r="AT103" s="23" t="s">
        <v>155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160</v>
      </c>
      <c r="BM103" s="23" t="s">
        <v>515</v>
      </c>
    </row>
    <row r="104" spans="2:47" s="1" customFormat="1" ht="13.5">
      <c r="B104" s="45"/>
      <c r="C104" s="73"/>
      <c r="D104" s="256" t="s">
        <v>166</v>
      </c>
      <c r="E104" s="73"/>
      <c r="F104" s="257" t="s">
        <v>516</v>
      </c>
      <c r="G104" s="73"/>
      <c r="H104" s="73"/>
      <c r="I104" s="210"/>
      <c r="J104" s="210"/>
      <c r="K104" s="73"/>
      <c r="L104" s="73"/>
      <c r="M104" s="71"/>
      <c r="N104" s="258"/>
      <c r="O104" s="46"/>
      <c r="P104" s="46"/>
      <c r="Q104" s="46"/>
      <c r="R104" s="46"/>
      <c r="S104" s="46"/>
      <c r="T104" s="46"/>
      <c r="U104" s="46"/>
      <c r="V104" s="46"/>
      <c r="W104" s="46"/>
      <c r="X104" s="94"/>
      <c r="AT104" s="23" t="s">
        <v>166</v>
      </c>
      <c r="AU104" s="23" t="s">
        <v>85</v>
      </c>
    </row>
    <row r="105" spans="2:65" s="1" customFormat="1" ht="16.5" customHeight="1">
      <c r="B105" s="45"/>
      <c r="C105" s="244" t="s">
        <v>183</v>
      </c>
      <c r="D105" s="244" t="s">
        <v>155</v>
      </c>
      <c r="E105" s="245" t="s">
        <v>344</v>
      </c>
      <c r="F105" s="246" t="s">
        <v>345</v>
      </c>
      <c r="G105" s="247" t="s">
        <v>158</v>
      </c>
      <c r="H105" s="248">
        <v>11952</v>
      </c>
      <c r="I105" s="249"/>
      <c r="J105" s="249"/>
      <c r="K105" s="250">
        <f>ROUND(P105*H105,2)</f>
        <v>0</v>
      </c>
      <c r="L105" s="246" t="s">
        <v>159</v>
      </c>
      <c r="M105" s="71"/>
      <c r="N105" s="251" t="s">
        <v>22</v>
      </c>
      <c r="O105" s="252" t="s">
        <v>44</v>
      </c>
      <c r="P105" s="174">
        <f>I105+J105</f>
        <v>0</v>
      </c>
      <c r="Q105" s="174">
        <f>ROUND(I105*H105,2)</f>
        <v>0</v>
      </c>
      <c r="R105" s="174">
        <f>ROUND(J105*H105,2)</f>
        <v>0</v>
      </c>
      <c r="S105" s="46"/>
      <c r="T105" s="253">
        <f>S105*H105</f>
        <v>0</v>
      </c>
      <c r="U105" s="253">
        <v>0</v>
      </c>
      <c r="V105" s="253">
        <f>U105*H105</f>
        <v>0</v>
      </c>
      <c r="W105" s="253">
        <v>0</v>
      </c>
      <c r="X105" s="254">
        <f>W105*H105</f>
        <v>0</v>
      </c>
      <c r="AR105" s="23" t="s">
        <v>160</v>
      </c>
      <c r="AT105" s="23" t="s">
        <v>155</v>
      </c>
      <c r="AU105" s="23" t="s">
        <v>85</v>
      </c>
      <c r="AY105" s="23" t="s">
        <v>153</v>
      </c>
      <c r="BE105" s="255">
        <f>IF(O105="základní",K105,0)</f>
        <v>0</v>
      </c>
      <c r="BF105" s="255">
        <f>IF(O105="snížená",K105,0)</f>
        <v>0</v>
      </c>
      <c r="BG105" s="255">
        <f>IF(O105="zákl. přenesená",K105,0)</f>
        <v>0</v>
      </c>
      <c r="BH105" s="255">
        <f>IF(O105="sníž. přenesená",K105,0)</f>
        <v>0</v>
      </c>
      <c r="BI105" s="255">
        <f>IF(O105="nulová",K105,0)</f>
        <v>0</v>
      </c>
      <c r="BJ105" s="23" t="s">
        <v>83</v>
      </c>
      <c r="BK105" s="255">
        <f>ROUND(P105*H105,2)</f>
        <v>0</v>
      </c>
      <c r="BL105" s="23" t="s">
        <v>160</v>
      </c>
      <c r="BM105" s="23" t="s">
        <v>517</v>
      </c>
    </row>
    <row r="106" spans="2:47" s="1" customFormat="1" ht="13.5">
      <c r="B106" s="45"/>
      <c r="C106" s="73"/>
      <c r="D106" s="256" t="s">
        <v>166</v>
      </c>
      <c r="E106" s="73"/>
      <c r="F106" s="257" t="s">
        <v>518</v>
      </c>
      <c r="G106" s="73"/>
      <c r="H106" s="73"/>
      <c r="I106" s="210"/>
      <c r="J106" s="210"/>
      <c r="K106" s="73"/>
      <c r="L106" s="73"/>
      <c r="M106" s="71"/>
      <c r="N106" s="258"/>
      <c r="O106" s="46"/>
      <c r="P106" s="46"/>
      <c r="Q106" s="46"/>
      <c r="R106" s="46"/>
      <c r="S106" s="46"/>
      <c r="T106" s="46"/>
      <c r="U106" s="46"/>
      <c r="V106" s="46"/>
      <c r="W106" s="46"/>
      <c r="X106" s="94"/>
      <c r="AT106" s="23" t="s">
        <v>166</v>
      </c>
      <c r="AU106" s="23" t="s">
        <v>85</v>
      </c>
    </row>
    <row r="107" spans="2:51" s="12" customFormat="1" ht="13.5">
      <c r="B107" s="259"/>
      <c r="C107" s="260"/>
      <c r="D107" s="256" t="s">
        <v>168</v>
      </c>
      <c r="E107" s="261" t="s">
        <v>22</v>
      </c>
      <c r="F107" s="262" t="s">
        <v>506</v>
      </c>
      <c r="G107" s="260"/>
      <c r="H107" s="263">
        <v>5976</v>
      </c>
      <c r="I107" s="264"/>
      <c r="J107" s="264"/>
      <c r="K107" s="260"/>
      <c r="L107" s="260"/>
      <c r="M107" s="265"/>
      <c r="N107" s="266"/>
      <c r="O107" s="267"/>
      <c r="P107" s="267"/>
      <c r="Q107" s="267"/>
      <c r="R107" s="267"/>
      <c r="S107" s="267"/>
      <c r="T107" s="267"/>
      <c r="U107" s="267"/>
      <c r="V107" s="267"/>
      <c r="W107" s="267"/>
      <c r="X107" s="268"/>
      <c r="AT107" s="269" t="s">
        <v>168</v>
      </c>
      <c r="AU107" s="269" t="s">
        <v>85</v>
      </c>
      <c r="AV107" s="12" t="s">
        <v>85</v>
      </c>
      <c r="AW107" s="12" t="s">
        <v>7</v>
      </c>
      <c r="AX107" s="12" t="s">
        <v>83</v>
      </c>
      <c r="AY107" s="269" t="s">
        <v>153</v>
      </c>
    </row>
    <row r="108" spans="2:51" s="12" customFormat="1" ht="13.5">
      <c r="B108" s="259"/>
      <c r="C108" s="260"/>
      <c r="D108" s="256" t="s">
        <v>168</v>
      </c>
      <c r="E108" s="260"/>
      <c r="F108" s="262" t="s">
        <v>519</v>
      </c>
      <c r="G108" s="260"/>
      <c r="H108" s="263">
        <v>11952</v>
      </c>
      <c r="I108" s="264"/>
      <c r="J108" s="264"/>
      <c r="K108" s="260"/>
      <c r="L108" s="260"/>
      <c r="M108" s="265"/>
      <c r="N108" s="266"/>
      <c r="O108" s="267"/>
      <c r="P108" s="267"/>
      <c r="Q108" s="267"/>
      <c r="R108" s="267"/>
      <c r="S108" s="267"/>
      <c r="T108" s="267"/>
      <c r="U108" s="267"/>
      <c r="V108" s="267"/>
      <c r="W108" s="267"/>
      <c r="X108" s="268"/>
      <c r="AT108" s="269" t="s">
        <v>168</v>
      </c>
      <c r="AU108" s="269" t="s">
        <v>85</v>
      </c>
      <c r="AV108" s="12" t="s">
        <v>85</v>
      </c>
      <c r="AW108" s="12" t="s">
        <v>6</v>
      </c>
      <c r="AX108" s="12" t="s">
        <v>83</v>
      </c>
      <c r="AY108" s="269" t="s">
        <v>153</v>
      </c>
    </row>
    <row r="109" spans="2:65" s="1" customFormat="1" ht="16.5" customHeight="1">
      <c r="B109" s="45"/>
      <c r="C109" s="244" t="s">
        <v>191</v>
      </c>
      <c r="D109" s="244" t="s">
        <v>155</v>
      </c>
      <c r="E109" s="245" t="s">
        <v>520</v>
      </c>
      <c r="F109" s="246" t="s">
        <v>521</v>
      </c>
      <c r="G109" s="247" t="s">
        <v>158</v>
      </c>
      <c r="H109" s="248">
        <v>5976</v>
      </c>
      <c r="I109" s="249"/>
      <c r="J109" s="249"/>
      <c r="K109" s="250">
        <f>ROUND(P109*H109,2)</f>
        <v>0</v>
      </c>
      <c r="L109" s="246" t="s">
        <v>159</v>
      </c>
      <c r="M109" s="71"/>
      <c r="N109" s="251" t="s">
        <v>22</v>
      </c>
      <c r="O109" s="252" t="s">
        <v>44</v>
      </c>
      <c r="P109" s="174">
        <f>I109+J109</f>
        <v>0</v>
      </c>
      <c r="Q109" s="174">
        <f>ROUND(I109*H109,2)</f>
        <v>0</v>
      </c>
      <c r="R109" s="174">
        <f>ROUND(J109*H109,2)</f>
        <v>0</v>
      </c>
      <c r="S109" s="46"/>
      <c r="T109" s="253">
        <f>S109*H109</f>
        <v>0</v>
      </c>
      <c r="U109" s="253">
        <v>0</v>
      </c>
      <c r="V109" s="253">
        <f>U109*H109</f>
        <v>0</v>
      </c>
      <c r="W109" s="253">
        <v>0</v>
      </c>
      <c r="X109" s="254">
        <f>W109*H109</f>
        <v>0</v>
      </c>
      <c r="AR109" s="23" t="s">
        <v>160</v>
      </c>
      <c r="AT109" s="23" t="s">
        <v>155</v>
      </c>
      <c r="AU109" s="23" t="s">
        <v>85</v>
      </c>
      <c r="AY109" s="23" t="s">
        <v>153</v>
      </c>
      <c r="BE109" s="255">
        <f>IF(O109="základní",K109,0)</f>
        <v>0</v>
      </c>
      <c r="BF109" s="255">
        <f>IF(O109="snížená",K109,0)</f>
        <v>0</v>
      </c>
      <c r="BG109" s="255">
        <f>IF(O109="zákl. přenesená",K109,0)</f>
        <v>0</v>
      </c>
      <c r="BH109" s="255">
        <f>IF(O109="sníž. přenesená",K109,0)</f>
        <v>0</v>
      </c>
      <c r="BI109" s="255">
        <f>IF(O109="nulová",K109,0)</f>
        <v>0</v>
      </c>
      <c r="BJ109" s="23" t="s">
        <v>83</v>
      </c>
      <c r="BK109" s="255">
        <f>ROUND(P109*H109,2)</f>
        <v>0</v>
      </c>
      <c r="BL109" s="23" t="s">
        <v>160</v>
      </c>
      <c r="BM109" s="23" t="s">
        <v>522</v>
      </c>
    </row>
    <row r="110" spans="2:47" s="1" customFormat="1" ht="13.5">
      <c r="B110" s="45"/>
      <c r="C110" s="73"/>
      <c r="D110" s="256" t="s">
        <v>166</v>
      </c>
      <c r="E110" s="73"/>
      <c r="F110" s="257" t="s">
        <v>523</v>
      </c>
      <c r="G110" s="73"/>
      <c r="H110" s="73"/>
      <c r="I110" s="210"/>
      <c r="J110" s="210"/>
      <c r="K110" s="73"/>
      <c r="L110" s="73"/>
      <c r="M110" s="71"/>
      <c r="N110" s="258"/>
      <c r="O110" s="46"/>
      <c r="P110" s="46"/>
      <c r="Q110" s="46"/>
      <c r="R110" s="46"/>
      <c r="S110" s="46"/>
      <c r="T110" s="46"/>
      <c r="U110" s="46"/>
      <c r="V110" s="46"/>
      <c r="W110" s="46"/>
      <c r="X110" s="94"/>
      <c r="AT110" s="23" t="s">
        <v>166</v>
      </c>
      <c r="AU110" s="23" t="s">
        <v>85</v>
      </c>
    </row>
    <row r="111" spans="2:51" s="12" customFormat="1" ht="13.5">
      <c r="B111" s="259"/>
      <c r="C111" s="260"/>
      <c r="D111" s="256" t="s">
        <v>168</v>
      </c>
      <c r="E111" s="261" t="s">
        <v>22</v>
      </c>
      <c r="F111" s="262" t="s">
        <v>506</v>
      </c>
      <c r="G111" s="260"/>
      <c r="H111" s="263">
        <v>5976</v>
      </c>
      <c r="I111" s="264"/>
      <c r="J111" s="264"/>
      <c r="K111" s="260"/>
      <c r="L111" s="260"/>
      <c r="M111" s="265"/>
      <c r="N111" s="266"/>
      <c r="O111" s="267"/>
      <c r="P111" s="267"/>
      <c r="Q111" s="267"/>
      <c r="R111" s="267"/>
      <c r="S111" s="267"/>
      <c r="T111" s="267"/>
      <c r="U111" s="267"/>
      <c r="V111" s="267"/>
      <c r="W111" s="267"/>
      <c r="X111" s="268"/>
      <c r="AT111" s="269" t="s">
        <v>168</v>
      </c>
      <c r="AU111" s="269" t="s">
        <v>85</v>
      </c>
      <c r="AV111" s="12" t="s">
        <v>85</v>
      </c>
      <c r="AW111" s="12" t="s">
        <v>7</v>
      </c>
      <c r="AX111" s="12" t="s">
        <v>83</v>
      </c>
      <c r="AY111" s="269" t="s">
        <v>153</v>
      </c>
    </row>
    <row r="112" spans="2:65" s="1" customFormat="1" ht="38.25" customHeight="1">
      <c r="B112" s="45"/>
      <c r="C112" s="244" t="s">
        <v>188</v>
      </c>
      <c r="D112" s="244" t="s">
        <v>155</v>
      </c>
      <c r="E112" s="245" t="s">
        <v>524</v>
      </c>
      <c r="F112" s="246" t="s">
        <v>525</v>
      </c>
      <c r="G112" s="247" t="s">
        <v>158</v>
      </c>
      <c r="H112" s="248">
        <v>4634</v>
      </c>
      <c r="I112" s="249"/>
      <c r="J112" s="249"/>
      <c r="K112" s="250">
        <f>ROUND(P112*H112,2)</f>
        <v>0</v>
      </c>
      <c r="L112" s="246" t="s">
        <v>159</v>
      </c>
      <c r="M112" s="71"/>
      <c r="N112" s="251" t="s">
        <v>22</v>
      </c>
      <c r="O112" s="252" t="s">
        <v>44</v>
      </c>
      <c r="P112" s="174">
        <f>I112+J112</f>
        <v>0</v>
      </c>
      <c r="Q112" s="174">
        <f>ROUND(I112*H112,2)</f>
        <v>0</v>
      </c>
      <c r="R112" s="174">
        <f>ROUND(J112*H112,2)</f>
        <v>0</v>
      </c>
      <c r="S112" s="46"/>
      <c r="T112" s="253">
        <f>S112*H112</f>
        <v>0</v>
      </c>
      <c r="U112" s="253">
        <v>0</v>
      </c>
      <c r="V112" s="253">
        <f>U112*H112</f>
        <v>0</v>
      </c>
      <c r="W112" s="253">
        <v>0</v>
      </c>
      <c r="X112" s="254">
        <f>W112*H112</f>
        <v>0</v>
      </c>
      <c r="AR112" s="23" t="s">
        <v>160</v>
      </c>
      <c r="AT112" s="23" t="s">
        <v>155</v>
      </c>
      <c r="AU112" s="23" t="s">
        <v>85</v>
      </c>
      <c r="AY112" s="23" t="s">
        <v>153</v>
      </c>
      <c r="BE112" s="255">
        <f>IF(O112="základní",K112,0)</f>
        <v>0</v>
      </c>
      <c r="BF112" s="255">
        <f>IF(O112="snížená",K112,0)</f>
        <v>0</v>
      </c>
      <c r="BG112" s="255">
        <f>IF(O112="zákl. přenesená",K112,0)</f>
        <v>0</v>
      </c>
      <c r="BH112" s="255">
        <f>IF(O112="sníž. přenesená",K112,0)</f>
        <v>0</v>
      </c>
      <c r="BI112" s="255">
        <f>IF(O112="nulová",K112,0)</f>
        <v>0</v>
      </c>
      <c r="BJ112" s="23" t="s">
        <v>83</v>
      </c>
      <c r="BK112" s="255">
        <f>ROUND(P112*H112,2)</f>
        <v>0</v>
      </c>
      <c r="BL112" s="23" t="s">
        <v>160</v>
      </c>
      <c r="BM112" s="23" t="s">
        <v>526</v>
      </c>
    </row>
    <row r="113" spans="2:47" s="1" customFormat="1" ht="13.5">
      <c r="B113" s="45"/>
      <c r="C113" s="73"/>
      <c r="D113" s="256" t="s">
        <v>166</v>
      </c>
      <c r="E113" s="73"/>
      <c r="F113" s="257" t="s">
        <v>527</v>
      </c>
      <c r="G113" s="73"/>
      <c r="H113" s="73"/>
      <c r="I113" s="210"/>
      <c r="J113" s="210"/>
      <c r="K113" s="73"/>
      <c r="L113" s="73"/>
      <c r="M113" s="71"/>
      <c r="N113" s="258"/>
      <c r="O113" s="46"/>
      <c r="P113" s="46"/>
      <c r="Q113" s="46"/>
      <c r="R113" s="46"/>
      <c r="S113" s="46"/>
      <c r="T113" s="46"/>
      <c r="U113" s="46"/>
      <c r="V113" s="46"/>
      <c r="W113" s="46"/>
      <c r="X113" s="94"/>
      <c r="AT113" s="23" t="s">
        <v>166</v>
      </c>
      <c r="AU113" s="23" t="s">
        <v>85</v>
      </c>
    </row>
    <row r="114" spans="2:65" s="1" customFormat="1" ht="16.5" customHeight="1">
      <c r="B114" s="45"/>
      <c r="C114" s="270" t="s">
        <v>195</v>
      </c>
      <c r="D114" s="270" t="s">
        <v>184</v>
      </c>
      <c r="E114" s="271" t="s">
        <v>201</v>
      </c>
      <c r="F114" s="272" t="s">
        <v>528</v>
      </c>
      <c r="G114" s="273" t="s">
        <v>529</v>
      </c>
      <c r="H114" s="274">
        <v>7.414</v>
      </c>
      <c r="I114" s="275"/>
      <c r="J114" s="276"/>
      <c r="K114" s="277">
        <f>ROUND(P114*H114,2)</f>
        <v>0</v>
      </c>
      <c r="L114" s="272" t="s">
        <v>22</v>
      </c>
      <c r="M114" s="278"/>
      <c r="N114" s="279" t="s">
        <v>22</v>
      </c>
      <c r="O114" s="252" t="s">
        <v>44</v>
      </c>
      <c r="P114" s="174">
        <f>I114+J114</f>
        <v>0</v>
      </c>
      <c r="Q114" s="174">
        <f>ROUND(I114*H114,2)</f>
        <v>0</v>
      </c>
      <c r="R114" s="174">
        <f>ROUND(J114*H114,2)</f>
        <v>0</v>
      </c>
      <c r="S114" s="46"/>
      <c r="T114" s="253">
        <f>S114*H114</f>
        <v>0</v>
      </c>
      <c r="U114" s="253">
        <v>0</v>
      </c>
      <c r="V114" s="253">
        <f>U114*H114</f>
        <v>0</v>
      </c>
      <c r="W114" s="253">
        <v>0</v>
      </c>
      <c r="X114" s="254">
        <f>W114*H114</f>
        <v>0</v>
      </c>
      <c r="AR114" s="23" t="s">
        <v>188</v>
      </c>
      <c r="AT114" s="23" t="s">
        <v>184</v>
      </c>
      <c r="AU114" s="23" t="s">
        <v>85</v>
      </c>
      <c r="AY114" s="23" t="s">
        <v>153</v>
      </c>
      <c r="BE114" s="255">
        <f>IF(O114="základní",K114,0)</f>
        <v>0</v>
      </c>
      <c r="BF114" s="255">
        <f>IF(O114="snížená",K114,0)</f>
        <v>0</v>
      </c>
      <c r="BG114" s="255">
        <f>IF(O114="zákl. přenesená",K114,0)</f>
        <v>0</v>
      </c>
      <c r="BH114" s="255">
        <f>IF(O114="sníž. přenesená",K114,0)</f>
        <v>0</v>
      </c>
      <c r="BI114" s="255">
        <f>IF(O114="nulová",K114,0)</f>
        <v>0</v>
      </c>
      <c r="BJ114" s="23" t="s">
        <v>83</v>
      </c>
      <c r="BK114" s="255">
        <f>ROUND(P114*H114,2)</f>
        <v>0</v>
      </c>
      <c r="BL114" s="23" t="s">
        <v>160</v>
      </c>
      <c r="BM114" s="23" t="s">
        <v>530</v>
      </c>
    </row>
    <row r="115" spans="2:47" s="1" customFormat="1" ht="13.5">
      <c r="B115" s="45"/>
      <c r="C115" s="73"/>
      <c r="D115" s="256" t="s">
        <v>166</v>
      </c>
      <c r="E115" s="73"/>
      <c r="F115" s="257" t="s">
        <v>531</v>
      </c>
      <c r="G115" s="73"/>
      <c r="H115" s="73"/>
      <c r="I115" s="210"/>
      <c r="J115" s="210"/>
      <c r="K115" s="73"/>
      <c r="L115" s="73"/>
      <c r="M115" s="71"/>
      <c r="N115" s="258"/>
      <c r="O115" s="46"/>
      <c r="P115" s="46"/>
      <c r="Q115" s="46"/>
      <c r="R115" s="46"/>
      <c r="S115" s="46"/>
      <c r="T115" s="46"/>
      <c r="U115" s="46"/>
      <c r="V115" s="46"/>
      <c r="W115" s="46"/>
      <c r="X115" s="94"/>
      <c r="AT115" s="23" t="s">
        <v>166</v>
      </c>
      <c r="AU115" s="23" t="s">
        <v>85</v>
      </c>
    </row>
    <row r="116" spans="2:51" s="12" customFormat="1" ht="13.5">
      <c r="B116" s="259"/>
      <c r="C116" s="260"/>
      <c r="D116" s="256" t="s">
        <v>168</v>
      </c>
      <c r="E116" s="261" t="s">
        <v>22</v>
      </c>
      <c r="F116" s="262" t="s">
        <v>532</v>
      </c>
      <c r="G116" s="260"/>
      <c r="H116" s="263">
        <v>7.414</v>
      </c>
      <c r="I116" s="264"/>
      <c r="J116" s="264"/>
      <c r="K116" s="260"/>
      <c r="L116" s="260"/>
      <c r="M116" s="265"/>
      <c r="N116" s="266"/>
      <c r="O116" s="267"/>
      <c r="P116" s="267"/>
      <c r="Q116" s="267"/>
      <c r="R116" s="267"/>
      <c r="S116" s="267"/>
      <c r="T116" s="267"/>
      <c r="U116" s="267"/>
      <c r="V116" s="267"/>
      <c r="W116" s="267"/>
      <c r="X116" s="268"/>
      <c r="AT116" s="269" t="s">
        <v>168</v>
      </c>
      <c r="AU116" s="269" t="s">
        <v>85</v>
      </c>
      <c r="AV116" s="12" t="s">
        <v>85</v>
      </c>
      <c r="AW116" s="12" t="s">
        <v>7</v>
      </c>
      <c r="AX116" s="12" t="s">
        <v>83</v>
      </c>
      <c r="AY116" s="269" t="s">
        <v>153</v>
      </c>
    </row>
    <row r="117" spans="2:65" s="1" customFormat="1" ht="25.5" customHeight="1">
      <c r="B117" s="45"/>
      <c r="C117" s="244" t="s">
        <v>207</v>
      </c>
      <c r="D117" s="244" t="s">
        <v>155</v>
      </c>
      <c r="E117" s="245" t="s">
        <v>533</v>
      </c>
      <c r="F117" s="246" t="s">
        <v>534</v>
      </c>
      <c r="G117" s="247" t="s">
        <v>187</v>
      </c>
      <c r="H117" s="248">
        <v>0.12</v>
      </c>
      <c r="I117" s="249"/>
      <c r="J117" s="249"/>
      <c r="K117" s="250">
        <f>ROUND(P117*H117,2)</f>
        <v>0</v>
      </c>
      <c r="L117" s="246" t="s">
        <v>159</v>
      </c>
      <c r="M117" s="71"/>
      <c r="N117" s="251" t="s">
        <v>22</v>
      </c>
      <c r="O117" s="252" t="s">
        <v>44</v>
      </c>
      <c r="P117" s="174">
        <f>I117+J117</f>
        <v>0</v>
      </c>
      <c r="Q117" s="174">
        <f>ROUND(I117*H117,2)</f>
        <v>0</v>
      </c>
      <c r="R117" s="174">
        <f>ROUND(J117*H117,2)</f>
        <v>0</v>
      </c>
      <c r="S117" s="46"/>
      <c r="T117" s="253">
        <f>S117*H117</f>
        <v>0</v>
      </c>
      <c r="U117" s="253">
        <v>0</v>
      </c>
      <c r="V117" s="253">
        <f>U117*H117</f>
        <v>0</v>
      </c>
      <c r="W117" s="253">
        <v>0</v>
      </c>
      <c r="X117" s="254">
        <f>W117*H117</f>
        <v>0</v>
      </c>
      <c r="AR117" s="23" t="s">
        <v>160</v>
      </c>
      <c r="AT117" s="23" t="s">
        <v>155</v>
      </c>
      <c r="AU117" s="23" t="s">
        <v>85</v>
      </c>
      <c r="AY117" s="23" t="s">
        <v>153</v>
      </c>
      <c r="BE117" s="255">
        <f>IF(O117="základní",K117,0)</f>
        <v>0</v>
      </c>
      <c r="BF117" s="255">
        <f>IF(O117="snížená",K117,0)</f>
        <v>0</v>
      </c>
      <c r="BG117" s="255">
        <f>IF(O117="zákl. přenesená",K117,0)</f>
        <v>0</v>
      </c>
      <c r="BH117" s="255">
        <f>IF(O117="sníž. přenesená",K117,0)</f>
        <v>0</v>
      </c>
      <c r="BI117" s="255">
        <f>IF(O117="nulová",K117,0)</f>
        <v>0</v>
      </c>
      <c r="BJ117" s="23" t="s">
        <v>83</v>
      </c>
      <c r="BK117" s="255">
        <f>ROUND(P117*H117,2)</f>
        <v>0</v>
      </c>
      <c r="BL117" s="23" t="s">
        <v>160</v>
      </c>
      <c r="BM117" s="23" t="s">
        <v>535</v>
      </c>
    </row>
    <row r="118" spans="2:47" s="1" customFormat="1" ht="13.5">
      <c r="B118" s="45"/>
      <c r="C118" s="73"/>
      <c r="D118" s="256" t="s">
        <v>166</v>
      </c>
      <c r="E118" s="73"/>
      <c r="F118" s="257" t="s">
        <v>536</v>
      </c>
      <c r="G118" s="73"/>
      <c r="H118" s="73"/>
      <c r="I118" s="210"/>
      <c r="J118" s="210"/>
      <c r="K118" s="73"/>
      <c r="L118" s="73"/>
      <c r="M118" s="71"/>
      <c r="N118" s="258"/>
      <c r="O118" s="46"/>
      <c r="P118" s="46"/>
      <c r="Q118" s="46"/>
      <c r="R118" s="46"/>
      <c r="S118" s="46"/>
      <c r="T118" s="46"/>
      <c r="U118" s="46"/>
      <c r="V118" s="46"/>
      <c r="W118" s="46"/>
      <c r="X118" s="94"/>
      <c r="AT118" s="23" t="s">
        <v>166</v>
      </c>
      <c r="AU118" s="23" t="s">
        <v>85</v>
      </c>
    </row>
    <row r="119" spans="2:51" s="12" customFormat="1" ht="13.5">
      <c r="B119" s="259"/>
      <c r="C119" s="260"/>
      <c r="D119" s="256" t="s">
        <v>168</v>
      </c>
      <c r="E119" s="261" t="s">
        <v>22</v>
      </c>
      <c r="F119" s="262" t="s">
        <v>537</v>
      </c>
      <c r="G119" s="260"/>
      <c r="H119" s="263">
        <v>0.12</v>
      </c>
      <c r="I119" s="264"/>
      <c r="J119" s="264"/>
      <c r="K119" s="260"/>
      <c r="L119" s="260"/>
      <c r="M119" s="265"/>
      <c r="N119" s="266"/>
      <c r="O119" s="267"/>
      <c r="P119" s="267"/>
      <c r="Q119" s="267"/>
      <c r="R119" s="267"/>
      <c r="S119" s="267"/>
      <c r="T119" s="267"/>
      <c r="U119" s="267"/>
      <c r="V119" s="267"/>
      <c r="W119" s="267"/>
      <c r="X119" s="268"/>
      <c r="AT119" s="269" t="s">
        <v>168</v>
      </c>
      <c r="AU119" s="269" t="s">
        <v>85</v>
      </c>
      <c r="AV119" s="12" t="s">
        <v>85</v>
      </c>
      <c r="AW119" s="12" t="s">
        <v>7</v>
      </c>
      <c r="AX119" s="12" t="s">
        <v>83</v>
      </c>
      <c r="AY119" s="269" t="s">
        <v>153</v>
      </c>
    </row>
    <row r="120" spans="2:65" s="1" customFormat="1" ht="16.5" customHeight="1">
      <c r="B120" s="45"/>
      <c r="C120" s="270" t="s">
        <v>214</v>
      </c>
      <c r="D120" s="270" t="s">
        <v>184</v>
      </c>
      <c r="E120" s="271" t="s">
        <v>538</v>
      </c>
      <c r="F120" s="272" t="s">
        <v>539</v>
      </c>
      <c r="G120" s="273" t="s">
        <v>398</v>
      </c>
      <c r="H120" s="274">
        <v>119.52</v>
      </c>
      <c r="I120" s="275"/>
      <c r="J120" s="276"/>
      <c r="K120" s="277">
        <f>ROUND(P120*H120,2)</f>
        <v>0</v>
      </c>
      <c r="L120" s="272" t="s">
        <v>159</v>
      </c>
      <c r="M120" s="278"/>
      <c r="N120" s="279" t="s">
        <v>22</v>
      </c>
      <c r="O120" s="252" t="s">
        <v>44</v>
      </c>
      <c r="P120" s="174">
        <f>I120+J120</f>
        <v>0</v>
      </c>
      <c r="Q120" s="174">
        <f>ROUND(I120*H120,2)</f>
        <v>0</v>
      </c>
      <c r="R120" s="174">
        <f>ROUND(J120*H120,2)</f>
        <v>0</v>
      </c>
      <c r="S120" s="46"/>
      <c r="T120" s="253">
        <f>S120*H120</f>
        <v>0</v>
      </c>
      <c r="U120" s="253">
        <v>0.001</v>
      </c>
      <c r="V120" s="253">
        <f>U120*H120</f>
        <v>0.11952</v>
      </c>
      <c r="W120" s="253">
        <v>0</v>
      </c>
      <c r="X120" s="254">
        <f>W120*H120</f>
        <v>0</v>
      </c>
      <c r="AR120" s="23" t="s">
        <v>188</v>
      </c>
      <c r="AT120" s="23" t="s">
        <v>184</v>
      </c>
      <c r="AU120" s="23" t="s">
        <v>85</v>
      </c>
      <c r="AY120" s="23" t="s">
        <v>153</v>
      </c>
      <c r="BE120" s="255">
        <f>IF(O120="základní",K120,0)</f>
        <v>0</v>
      </c>
      <c r="BF120" s="255">
        <f>IF(O120="snížená",K120,0)</f>
        <v>0</v>
      </c>
      <c r="BG120" s="255">
        <f>IF(O120="zákl. přenesená",K120,0)</f>
        <v>0</v>
      </c>
      <c r="BH120" s="255">
        <f>IF(O120="sníž. přenesená",K120,0)</f>
        <v>0</v>
      </c>
      <c r="BI120" s="255">
        <f>IF(O120="nulová",K120,0)</f>
        <v>0</v>
      </c>
      <c r="BJ120" s="23" t="s">
        <v>83</v>
      </c>
      <c r="BK120" s="255">
        <f>ROUND(P120*H120,2)</f>
        <v>0</v>
      </c>
      <c r="BL120" s="23" t="s">
        <v>160</v>
      </c>
      <c r="BM120" s="23" t="s">
        <v>540</v>
      </c>
    </row>
    <row r="121" spans="2:47" s="1" customFormat="1" ht="13.5">
      <c r="B121" s="45"/>
      <c r="C121" s="73"/>
      <c r="D121" s="256" t="s">
        <v>166</v>
      </c>
      <c r="E121" s="73"/>
      <c r="F121" s="257" t="s">
        <v>541</v>
      </c>
      <c r="G121" s="73"/>
      <c r="H121" s="73"/>
      <c r="I121" s="210"/>
      <c r="J121" s="210"/>
      <c r="K121" s="73"/>
      <c r="L121" s="73"/>
      <c r="M121" s="71"/>
      <c r="N121" s="258"/>
      <c r="O121" s="46"/>
      <c r="P121" s="46"/>
      <c r="Q121" s="46"/>
      <c r="R121" s="46"/>
      <c r="S121" s="46"/>
      <c r="T121" s="46"/>
      <c r="U121" s="46"/>
      <c r="V121" s="46"/>
      <c r="W121" s="46"/>
      <c r="X121" s="94"/>
      <c r="AT121" s="23" t="s">
        <v>166</v>
      </c>
      <c r="AU121" s="23" t="s">
        <v>85</v>
      </c>
    </row>
    <row r="122" spans="2:51" s="12" customFormat="1" ht="13.5">
      <c r="B122" s="259"/>
      <c r="C122" s="260"/>
      <c r="D122" s="256" t="s">
        <v>168</v>
      </c>
      <c r="E122" s="261" t="s">
        <v>22</v>
      </c>
      <c r="F122" s="262" t="s">
        <v>542</v>
      </c>
      <c r="G122" s="260"/>
      <c r="H122" s="263">
        <v>119.52</v>
      </c>
      <c r="I122" s="264"/>
      <c r="J122" s="264"/>
      <c r="K122" s="260"/>
      <c r="L122" s="260"/>
      <c r="M122" s="265"/>
      <c r="N122" s="266"/>
      <c r="O122" s="267"/>
      <c r="P122" s="267"/>
      <c r="Q122" s="267"/>
      <c r="R122" s="267"/>
      <c r="S122" s="267"/>
      <c r="T122" s="267"/>
      <c r="U122" s="267"/>
      <c r="V122" s="267"/>
      <c r="W122" s="267"/>
      <c r="X122" s="268"/>
      <c r="AT122" s="269" t="s">
        <v>168</v>
      </c>
      <c r="AU122" s="269" t="s">
        <v>85</v>
      </c>
      <c r="AV122" s="12" t="s">
        <v>85</v>
      </c>
      <c r="AW122" s="12" t="s">
        <v>7</v>
      </c>
      <c r="AX122" s="12" t="s">
        <v>83</v>
      </c>
      <c r="AY122" s="269" t="s">
        <v>153</v>
      </c>
    </row>
    <row r="123" spans="2:65" s="1" customFormat="1" ht="16.5" customHeight="1">
      <c r="B123" s="45"/>
      <c r="C123" s="244" t="s">
        <v>219</v>
      </c>
      <c r="D123" s="244" t="s">
        <v>155</v>
      </c>
      <c r="E123" s="245" t="s">
        <v>417</v>
      </c>
      <c r="F123" s="246" t="s">
        <v>543</v>
      </c>
      <c r="G123" s="247" t="s">
        <v>248</v>
      </c>
      <c r="H123" s="248">
        <v>1</v>
      </c>
      <c r="I123" s="249"/>
      <c r="J123" s="249"/>
      <c r="K123" s="250">
        <f>ROUND(P123*H123,2)</f>
        <v>0</v>
      </c>
      <c r="L123" s="246" t="s">
        <v>22</v>
      </c>
      <c r="M123" s="71"/>
      <c r="N123" s="251" t="s">
        <v>22</v>
      </c>
      <c r="O123" s="252" t="s">
        <v>44</v>
      </c>
      <c r="P123" s="174">
        <f>I123+J123</f>
        <v>0</v>
      </c>
      <c r="Q123" s="174">
        <f>ROUND(I123*H123,2)</f>
        <v>0</v>
      </c>
      <c r="R123" s="174">
        <f>ROUND(J123*H123,2)</f>
        <v>0</v>
      </c>
      <c r="S123" s="46"/>
      <c r="T123" s="253">
        <f>S123*H123</f>
        <v>0</v>
      </c>
      <c r="U123" s="253">
        <v>0</v>
      </c>
      <c r="V123" s="253">
        <f>U123*H123</f>
        <v>0</v>
      </c>
      <c r="W123" s="253">
        <v>0</v>
      </c>
      <c r="X123" s="254">
        <f>W123*H123</f>
        <v>0</v>
      </c>
      <c r="AR123" s="23" t="s">
        <v>160</v>
      </c>
      <c r="AT123" s="23" t="s">
        <v>155</v>
      </c>
      <c r="AU123" s="23" t="s">
        <v>85</v>
      </c>
      <c r="AY123" s="23" t="s">
        <v>153</v>
      </c>
      <c r="BE123" s="255">
        <f>IF(O123="základní",K123,0)</f>
        <v>0</v>
      </c>
      <c r="BF123" s="255">
        <f>IF(O123="snížená",K123,0)</f>
        <v>0</v>
      </c>
      <c r="BG123" s="255">
        <f>IF(O123="zákl. přenesená",K123,0)</f>
        <v>0</v>
      </c>
      <c r="BH123" s="255">
        <f>IF(O123="sníž. přenesená",K123,0)</f>
        <v>0</v>
      </c>
      <c r="BI123" s="255">
        <f>IF(O123="nulová",K123,0)</f>
        <v>0</v>
      </c>
      <c r="BJ123" s="23" t="s">
        <v>83</v>
      </c>
      <c r="BK123" s="255">
        <f>ROUND(P123*H123,2)</f>
        <v>0</v>
      </c>
      <c r="BL123" s="23" t="s">
        <v>160</v>
      </c>
      <c r="BM123" s="23" t="s">
        <v>544</v>
      </c>
    </row>
    <row r="124" spans="2:65" s="1" customFormat="1" ht="16.5" customHeight="1">
      <c r="B124" s="45"/>
      <c r="C124" s="244" t="s">
        <v>224</v>
      </c>
      <c r="D124" s="244" t="s">
        <v>155</v>
      </c>
      <c r="E124" s="245" t="s">
        <v>192</v>
      </c>
      <c r="F124" s="246" t="s">
        <v>545</v>
      </c>
      <c r="G124" s="247" t="s">
        <v>252</v>
      </c>
      <c r="H124" s="248">
        <v>1</v>
      </c>
      <c r="I124" s="249"/>
      <c r="J124" s="249"/>
      <c r="K124" s="250">
        <f>ROUND(P124*H124,2)</f>
        <v>0</v>
      </c>
      <c r="L124" s="246" t="s">
        <v>22</v>
      </c>
      <c r="M124" s="71"/>
      <c r="N124" s="251" t="s">
        <v>22</v>
      </c>
      <c r="O124" s="294" t="s">
        <v>44</v>
      </c>
      <c r="P124" s="295">
        <f>I124+J124</f>
        <v>0</v>
      </c>
      <c r="Q124" s="295">
        <f>ROUND(I124*H124,2)</f>
        <v>0</v>
      </c>
      <c r="R124" s="295">
        <f>ROUND(J124*H124,2)</f>
        <v>0</v>
      </c>
      <c r="S124" s="296"/>
      <c r="T124" s="297">
        <f>S124*H124</f>
        <v>0</v>
      </c>
      <c r="U124" s="297">
        <v>0</v>
      </c>
      <c r="V124" s="297">
        <f>U124*H124</f>
        <v>0</v>
      </c>
      <c r="W124" s="297">
        <v>0</v>
      </c>
      <c r="X124" s="298">
        <f>W124*H124</f>
        <v>0</v>
      </c>
      <c r="AR124" s="23" t="s">
        <v>160</v>
      </c>
      <c r="AT124" s="23" t="s">
        <v>155</v>
      </c>
      <c r="AU124" s="23" t="s">
        <v>85</v>
      </c>
      <c r="AY124" s="23" t="s">
        <v>153</v>
      </c>
      <c r="BE124" s="255">
        <f>IF(O124="základní",K124,0)</f>
        <v>0</v>
      </c>
      <c r="BF124" s="255">
        <f>IF(O124="snížená",K124,0)</f>
        <v>0</v>
      </c>
      <c r="BG124" s="255">
        <f>IF(O124="zákl. přenesená",K124,0)</f>
        <v>0</v>
      </c>
      <c r="BH124" s="255">
        <f>IF(O124="sníž. přenesená",K124,0)</f>
        <v>0</v>
      </c>
      <c r="BI124" s="255">
        <f>IF(O124="nulová",K124,0)</f>
        <v>0</v>
      </c>
      <c r="BJ124" s="23" t="s">
        <v>83</v>
      </c>
      <c r="BK124" s="255">
        <f>ROUND(P124*H124,2)</f>
        <v>0</v>
      </c>
      <c r="BL124" s="23" t="s">
        <v>160</v>
      </c>
      <c r="BM124" s="23" t="s">
        <v>546</v>
      </c>
    </row>
    <row r="125" spans="2:13" s="1" customFormat="1" ht="6.95" customHeight="1">
      <c r="B125" s="66"/>
      <c r="C125" s="67"/>
      <c r="D125" s="67"/>
      <c r="E125" s="67"/>
      <c r="F125" s="67"/>
      <c r="G125" s="67"/>
      <c r="H125" s="67"/>
      <c r="I125" s="183"/>
      <c r="J125" s="183"/>
      <c r="K125" s="67"/>
      <c r="L125" s="67"/>
      <c r="M125" s="71"/>
    </row>
  </sheetData>
  <sheetProtection password="CC35" sheet="1" objects="1" scenarios="1" formatColumns="0" formatRows="0" autoFilter="0"/>
  <autoFilter ref="C85:L124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74:H74"/>
    <mergeCell ref="E76:H76"/>
    <mergeCell ref="E78:H78"/>
    <mergeCell ref="G1:H1"/>
    <mergeCell ref="M2:Z2"/>
  </mergeCells>
  <hyperlinks>
    <hyperlink ref="F1:G1" location="C2" display="1) Krycí list soupisu"/>
    <hyperlink ref="G1:H1" location="C60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107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ht="13.5">
      <c r="B8" s="27"/>
      <c r="C8" s="28"/>
      <c r="D8" s="39" t="s">
        <v>117</v>
      </c>
      <c r="E8" s="28"/>
      <c r="F8" s="28"/>
      <c r="G8" s="28"/>
      <c r="H8" s="28"/>
      <c r="I8" s="157"/>
      <c r="J8" s="157"/>
      <c r="K8" s="28"/>
      <c r="L8" s="30"/>
    </row>
    <row r="9" spans="2:12" s="1" customFormat="1" ht="16.5" customHeight="1">
      <c r="B9" s="45"/>
      <c r="C9" s="46"/>
      <c r="D9" s="46"/>
      <c r="E9" s="158" t="s">
        <v>489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39" t="s">
        <v>490</v>
      </c>
      <c r="E10" s="46"/>
      <c r="F10" s="46"/>
      <c r="G10" s="46"/>
      <c r="H10" s="46"/>
      <c r="I10" s="159"/>
      <c r="J10" s="159"/>
      <c r="K10" s="46"/>
      <c r="L10" s="50"/>
    </row>
    <row r="11" spans="2:12" s="1" customFormat="1" ht="36.95" customHeight="1">
      <c r="B11" s="45"/>
      <c r="C11" s="46"/>
      <c r="D11" s="46"/>
      <c r="E11" s="160" t="s">
        <v>547</v>
      </c>
      <c r="F11" s="46"/>
      <c r="G11" s="46"/>
      <c r="H11" s="46"/>
      <c r="I11" s="159"/>
      <c r="J11" s="159"/>
      <c r="K11" s="46"/>
      <c r="L11" s="50"/>
    </row>
    <row r="12" spans="2:12" s="1" customFormat="1" ht="13.5">
      <c r="B12" s="45"/>
      <c r="C12" s="46"/>
      <c r="D12" s="46"/>
      <c r="E12" s="46"/>
      <c r="F12" s="46"/>
      <c r="G12" s="46"/>
      <c r="H12" s="46"/>
      <c r="I12" s="159"/>
      <c r="J12" s="159"/>
      <c r="K12" s="46"/>
      <c r="L12" s="50"/>
    </row>
    <row r="13" spans="2:12" s="1" customFormat="1" ht="14.4" customHeight="1">
      <c r="B13" s="45"/>
      <c r="C13" s="46"/>
      <c r="D13" s="39" t="s">
        <v>21</v>
      </c>
      <c r="E13" s="46"/>
      <c r="F13" s="34" t="s">
        <v>22</v>
      </c>
      <c r="G13" s="46"/>
      <c r="H13" s="46"/>
      <c r="I13" s="161" t="s">
        <v>23</v>
      </c>
      <c r="J13" s="162" t="s">
        <v>22</v>
      </c>
      <c r="K13" s="46"/>
      <c r="L13" s="50"/>
    </row>
    <row r="14" spans="2:12" s="1" customFormat="1" ht="14.4" customHeight="1">
      <c r="B14" s="45"/>
      <c r="C14" s="46"/>
      <c r="D14" s="39" t="s">
        <v>24</v>
      </c>
      <c r="E14" s="46"/>
      <c r="F14" s="34" t="s">
        <v>25</v>
      </c>
      <c r="G14" s="46"/>
      <c r="H14" s="46"/>
      <c r="I14" s="161" t="s">
        <v>26</v>
      </c>
      <c r="J14" s="163" t="str">
        <f>'Rekapitulace stavby'!AN8</f>
        <v>9. 8. 2018</v>
      </c>
      <c r="K14" s="46"/>
      <c r="L14" s="50"/>
    </row>
    <row r="15" spans="2:12" s="1" customFormat="1" ht="10.8" customHeight="1">
      <c r="B15" s="45"/>
      <c r="C15" s="46"/>
      <c r="D15" s="46"/>
      <c r="E15" s="46"/>
      <c r="F15" s="46"/>
      <c r="G15" s="46"/>
      <c r="H15" s="46"/>
      <c r="I15" s="159"/>
      <c r="J15" s="159"/>
      <c r="K15" s="46"/>
      <c r="L15" s="50"/>
    </row>
    <row r="16" spans="2:12" s="1" customFormat="1" ht="14.4" customHeight="1">
      <c r="B16" s="45"/>
      <c r="C16" s="46"/>
      <c r="D16" s="39" t="s">
        <v>28</v>
      </c>
      <c r="E16" s="46"/>
      <c r="F16" s="46"/>
      <c r="G16" s="46"/>
      <c r="H16" s="46"/>
      <c r="I16" s="161" t="s">
        <v>29</v>
      </c>
      <c r="J16" s="162" t="s">
        <v>30</v>
      </c>
      <c r="K16" s="46"/>
      <c r="L16" s="50"/>
    </row>
    <row r="17" spans="2:12" s="1" customFormat="1" ht="18" customHeight="1">
      <c r="B17" s="45"/>
      <c r="C17" s="46"/>
      <c r="D17" s="46"/>
      <c r="E17" s="34" t="s">
        <v>31</v>
      </c>
      <c r="F17" s="46"/>
      <c r="G17" s="46"/>
      <c r="H17" s="46"/>
      <c r="I17" s="161" t="s">
        <v>32</v>
      </c>
      <c r="J17" s="162" t="s">
        <v>22</v>
      </c>
      <c r="K17" s="46"/>
      <c r="L17" s="50"/>
    </row>
    <row r="18" spans="2:12" s="1" customFormat="1" ht="6.95" customHeight="1">
      <c r="B18" s="45"/>
      <c r="C18" s="46"/>
      <c r="D18" s="46"/>
      <c r="E18" s="46"/>
      <c r="F18" s="46"/>
      <c r="G18" s="46"/>
      <c r="H18" s="46"/>
      <c r="I18" s="159"/>
      <c r="J18" s="159"/>
      <c r="K18" s="46"/>
      <c r="L18" s="50"/>
    </row>
    <row r="19" spans="2:12" s="1" customFormat="1" ht="14.4" customHeight="1">
      <c r="B19" s="45"/>
      <c r="C19" s="46"/>
      <c r="D19" s="39" t="s">
        <v>33</v>
      </c>
      <c r="E19" s="46"/>
      <c r="F19" s="46"/>
      <c r="G19" s="46"/>
      <c r="H19" s="46"/>
      <c r="I19" s="161" t="s">
        <v>29</v>
      </c>
      <c r="J19" s="162" t="str">
        <f>IF('Rekapitulace stavby'!AN13="Vyplň údaj","",IF('Rekapitulace stavby'!AN13="","",'Rekapitulace stavby'!AN13))</f>
        <v/>
      </c>
      <c r="K19" s="46"/>
      <c r="L19" s="50"/>
    </row>
    <row r="20" spans="2:12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61" t="s">
        <v>32</v>
      </c>
      <c r="J20" s="162" t="str">
        <f>IF('Rekapitulace stavby'!AN14="Vyplň údaj","",IF('Rekapitulace stavby'!AN14="","",'Rekapitulace stavby'!AN14))</f>
        <v/>
      </c>
      <c r="K20" s="46"/>
      <c r="L20" s="50"/>
    </row>
    <row r="21" spans="2:12" s="1" customFormat="1" ht="6.95" customHeight="1">
      <c r="B21" s="45"/>
      <c r="C21" s="46"/>
      <c r="D21" s="46"/>
      <c r="E21" s="46"/>
      <c r="F21" s="46"/>
      <c r="G21" s="46"/>
      <c r="H21" s="46"/>
      <c r="I21" s="159"/>
      <c r="J21" s="159"/>
      <c r="K21" s="46"/>
      <c r="L21" s="50"/>
    </row>
    <row r="22" spans="2:12" s="1" customFormat="1" ht="14.4" customHeight="1">
      <c r="B22" s="45"/>
      <c r="C22" s="46"/>
      <c r="D22" s="39" t="s">
        <v>35</v>
      </c>
      <c r="E22" s="46"/>
      <c r="F22" s="46"/>
      <c r="G22" s="46"/>
      <c r="H22" s="46"/>
      <c r="I22" s="161" t="s">
        <v>29</v>
      </c>
      <c r="J22" s="162" t="s">
        <v>36</v>
      </c>
      <c r="K22" s="46"/>
      <c r="L22" s="50"/>
    </row>
    <row r="23" spans="2:12" s="1" customFormat="1" ht="18" customHeight="1">
      <c r="B23" s="45"/>
      <c r="C23" s="46"/>
      <c r="D23" s="46"/>
      <c r="E23" s="34" t="s">
        <v>37</v>
      </c>
      <c r="F23" s="46"/>
      <c r="G23" s="46"/>
      <c r="H23" s="46"/>
      <c r="I23" s="161" t="s">
        <v>32</v>
      </c>
      <c r="J23" s="162" t="s">
        <v>22</v>
      </c>
      <c r="K23" s="46"/>
      <c r="L23" s="50"/>
    </row>
    <row r="24" spans="2:12" s="1" customFormat="1" ht="6.95" customHeight="1">
      <c r="B24" s="45"/>
      <c r="C24" s="46"/>
      <c r="D24" s="46"/>
      <c r="E24" s="46"/>
      <c r="F24" s="46"/>
      <c r="G24" s="46"/>
      <c r="H24" s="46"/>
      <c r="I24" s="159"/>
      <c r="J24" s="159"/>
      <c r="K24" s="46"/>
      <c r="L24" s="50"/>
    </row>
    <row r="25" spans="2:12" s="1" customFormat="1" ht="14.4" customHeight="1">
      <c r="B25" s="45"/>
      <c r="C25" s="46"/>
      <c r="D25" s="39" t="s">
        <v>38</v>
      </c>
      <c r="E25" s="46"/>
      <c r="F25" s="46"/>
      <c r="G25" s="46"/>
      <c r="H25" s="46"/>
      <c r="I25" s="159"/>
      <c r="J25" s="159"/>
      <c r="K25" s="46"/>
      <c r="L25" s="50"/>
    </row>
    <row r="26" spans="2:12" s="7" customFormat="1" ht="16.5" customHeight="1">
      <c r="B26" s="164"/>
      <c r="C26" s="165"/>
      <c r="D26" s="165"/>
      <c r="E26" s="43" t="s">
        <v>22</v>
      </c>
      <c r="F26" s="43"/>
      <c r="G26" s="43"/>
      <c r="H26" s="43"/>
      <c r="I26" s="166"/>
      <c r="J26" s="166"/>
      <c r="K26" s="165"/>
      <c r="L26" s="167"/>
    </row>
    <row r="27" spans="2:12" s="1" customFormat="1" ht="6.95" customHeight="1">
      <c r="B27" s="45"/>
      <c r="C27" s="46"/>
      <c r="D27" s="46"/>
      <c r="E27" s="46"/>
      <c r="F27" s="46"/>
      <c r="G27" s="46"/>
      <c r="H27" s="46"/>
      <c r="I27" s="159"/>
      <c r="J27" s="159"/>
      <c r="K27" s="46"/>
      <c r="L27" s="50"/>
    </row>
    <row r="28" spans="2:12" s="1" customFormat="1" ht="6.95" customHeight="1">
      <c r="B28" s="45"/>
      <c r="C28" s="46"/>
      <c r="D28" s="105"/>
      <c r="E28" s="105"/>
      <c r="F28" s="105"/>
      <c r="G28" s="105"/>
      <c r="H28" s="105"/>
      <c r="I28" s="168"/>
      <c r="J28" s="168"/>
      <c r="K28" s="105"/>
      <c r="L28" s="169"/>
    </row>
    <row r="29" spans="2:12" s="1" customFormat="1" ht="13.5">
      <c r="B29" s="45"/>
      <c r="C29" s="46"/>
      <c r="D29" s="46"/>
      <c r="E29" s="39" t="s">
        <v>119</v>
      </c>
      <c r="F29" s="46"/>
      <c r="G29" s="46"/>
      <c r="H29" s="46"/>
      <c r="I29" s="159"/>
      <c r="J29" s="159"/>
      <c r="K29" s="170">
        <f>I62</f>
        <v>0</v>
      </c>
      <c r="L29" s="50"/>
    </row>
    <row r="30" spans="2:12" s="1" customFormat="1" ht="13.5">
      <c r="B30" s="45"/>
      <c r="C30" s="46"/>
      <c r="D30" s="46"/>
      <c r="E30" s="39" t="s">
        <v>120</v>
      </c>
      <c r="F30" s="46"/>
      <c r="G30" s="46"/>
      <c r="H30" s="46"/>
      <c r="I30" s="159"/>
      <c r="J30" s="159"/>
      <c r="K30" s="170">
        <f>J62</f>
        <v>0</v>
      </c>
      <c r="L30" s="50"/>
    </row>
    <row r="31" spans="2:12" s="1" customFormat="1" ht="25.4" customHeight="1">
      <c r="B31" s="45"/>
      <c r="C31" s="46"/>
      <c r="D31" s="171" t="s">
        <v>39</v>
      </c>
      <c r="E31" s="46"/>
      <c r="F31" s="46"/>
      <c r="G31" s="46"/>
      <c r="H31" s="46"/>
      <c r="I31" s="159"/>
      <c r="J31" s="159"/>
      <c r="K31" s="172">
        <f>ROUND(K87,2)</f>
        <v>0</v>
      </c>
      <c r="L31" s="50"/>
    </row>
    <row r="32" spans="2:12" s="1" customFormat="1" ht="6.95" customHeight="1">
      <c r="B32" s="45"/>
      <c r="C32" s="46"/>
      <c r="D32" s="105"/>
      <c r="E32" s="105"/>
      <c r="F32" s="105"/>
      <c r="G32" s="105"/>
      <c r="H32" s="105"/>
      <c r="I32" s="168"/>
      <c r="J32" s="168"/>
      <c r="K32" s="105"/>
      <c r="L32" s="169"/>
    </row>
    <row r="33" spans="2:12" s="1" customFormat="1" ht="14.4" customHeight="1">
      <c r="B33" s="45"/>
      <c r="C33" s="46"/>
      <c r="D33" s="46"/>
      <c r="E33" s="46"/>
      <c r="F33" s="51" t="s">
        <v>41</v>
      </c>
      <c r="G33" s="46"/>
      <c r="H33" s="46"/>
      <c r="I33" s="173" t="s">
        <v>40</v>
      </c>
      <c r="J33" s="159"/>
      <c r="K33" s="51" t="s">
        <v>42</v>
      </c>
      <c r="L33" s="50"/>
    </row>
    <row r="34" spans="2:12" s="1" customFormat="1" ht="14.4" customHeight="1">
      <c r="B34" s="45"/>
      <c r="C34" s="46"/>
      <c r="D34" s="54" t="s">
        <v>43</v>
      </c>
      <c r="E34" s="54" t="s">
        <v>44</v>
      </c>
      <c r="F34" s="174">
        <f>ROUND(SUM(BE87:BE168),2)</f>
        <v>0</v>
      </c>
      <c r="G34" s="46"/>
      <c r="H34" s="46"/>
      <c r="I34" s="175">
        <v>0.21</v>
      </c>
      <c r="J34" s="159"/>
      <c r="K34" s="174">
        <f>ROUND(ROUND((SUM(BE87:BE168)),2)*I34,2)</f>
        <v>0</v>
      </c>
      <c r="L34" s="50"/>
    </row>
    <row r="35" spans="2:12" s="1" customFormat="1" ht="14.4" customHeight="1">
      <c r="B35" s="45"/>
      <c r="C35" s="46"/>
      <c r="D35" s="46"/>
      <c r="E35" s="54" t="s">
        <v>45</v>
      </c>
      <c r="F35" s="174">
        <f>ROUND(SUM(BF87:BF168),2)</f>
        <v>0</v>
      </c>
      <c r="G35" s="46"/>
      <c r="H35" s="46"/>
      <c r="I35" s="175">
        <v>0.15</v>
      </c>
      <c r="J35" s="159"/>
      <c r="K35" s="174">
        <f>ROUND(ROUND((SUM(BF87:BF168)),2)*I35,2)</f>
        <v>0</v>
      </c>
      <c r="L35" s="50"/>
    </row>
    <row r="36" spans="2:12" s="1" customFormat="1" ht="14.4" customHeight="1" hidden="1">
      <c r="B36" s="45"/>
      <c r="C36" s="46"/>
      <c r="D36" s="46"/>
      <c r="E36" s="54" t="s">
        <v>46</v>
      </c>
      <c r="F36" s="174">
        <f>ROUND(SUM(BG87:BG168),2)</f>
        <v>0</v>
      </c>
      <c r="G36" s="46"/>
      <c r="H36" s="46"/>
      <c r="I36" s="175">
        <v>0.21</v>
      </c>
      <c r="J36" s="159"/>
      <c r="K36" s="174">
        <v>0</v>
      </c>
      <c r="L36" s="50"/>
    </row>
    <row r="37" spans="2:12" s="1" customFormat="1" ht="14.4" customHeight="1" hidden="1">
      <c r="B37" s="45"/>
      <c r="C37" s="46"/>
      <c r="D37" s="46"/>
      <c r="E37" s="54" t="s">
        <v>47</v>
      </c>
      <c r="F37" s="174">
        <f>ROUND(SUM(BH87:BH168),2)</f>
        <v>0</v>
      </c>
      <c r="G37" s="46"/>
      <c r="H37" s="46"/>
      <c r="I37" s="175">
        <v>0.15</v>
      </c>
      <c r="J37" s="159"/>
      <c r="K37" s="174">
        <v>0</v>
      </c>
      <c r="L37" s="50"/>
    </row>
    <row r="38" spans="2:12" s="1" customFormat="1" ht="14.4" customHeight="1" hidden="1">
      <c r="B38" s="45"/>
      <c r="C38" s="46"/>
      <c r="D38" s="46"/>
      <c r="E38" s="54" t="s">
        <v>48</v>
      </c>
      <c r="F38" s="174">
        <f>ROUND(SUM(BI87:BI168),2)</f>
        <v>0</v>
      </c>
      <c r="G38" s="46"/>
      <c r="H38" s="46"/>
      <c r="I38" s="175">
        <v>0</v>
      </c>
      <c r="J38" s="159"/>
      <c r="K38" s="174">
        <v>0</v>
      </c>
      <c r="L38" s="50"/>
    </row>
    <row r="39" spans="2:12" s="1" customFormat="1" ht="6.95" customHeight="1">
      <c r="B39" s="45"/>
      <c r="C39" s="46"/>
      <c r="D39" s="46"/>
      <c r="E39" s="46"/>
      <c r="F39" s="46"/>
      <c r="G39" s="46"/>
      <c r="H39" s="46"/>
      <c r="I39" s="159"/>
      <c r="J39" s="159"/>
      <c r="K39" s="46"/>
      <c r="L39" s="50"/>
    </row>
    <row r="40" spans="2:12" s="1" customFormat="1" ht="25.4" customHeight="1">
      <c r="B40" s="45"/>
      <c r="C40" s="176"/>
      <c r="D40" s="177" t="s">
        <v>49</v>
      </c>
      <c r="E40" s="97"/>
      <c r="F40" s="97"/>
      <c r="G40" s="178" t="s">
        <v>50</v>
      </c>
      <c r="H40" s="179" t="s">
        <v>51</v>
      </c>
      <c r="I40" s="180"/>
      <c r="J40" s="180"/>
      <c r="K40" s="181">
        <f>SUM(K31:K38)</f>
        <v>0</v>
      </c>
      <c r="L40" s="182"/>
    </row>
    <row r="41" spans="2:12" s="1" customFormat="1" ht="14.4" customHeight="1">
      <c r="B41" s="66"/>
      <c r="C41" s="67"/>
      <c r="D41" s="67"/>
      <c r="E41" s="67"/>
      <c r="F41" s="67"/>
      <c r="G41" s="67"/>
      <c r="H41" s="67"/>
      <c r="I41" s="183"/>
      <c r="J41" s="183"/>
      <c r="K41" s="67"/>
      <c r="L41" s="68"/>
    </row>
    <row r="45" spans="2:12" s="1" customFormat="1" ht="6.95" customHeight="1">
      <c r="B45" s="184"/>
      <c r="C45" s="185"/>
      <c r="D45" s="185"/>
      <c r="E45" s="185"/>
      <c r="F45" s="185"/>
      <c r="G45" s="185"/>
      <c r="H45" s="185"/>
      <c r="I45" s="186"/>
      <c r="J45" s="186"/>
      <c r="K45" s="185"/>
      <c r="L45" s="187"/>
    </row>
    <row r="46" spans="2:12" s="1" customFormat="1" ht="36.95" customHeight="1">
      <c r="B46" s="45"/>
      <c r="C46" s="29" t="s">
        <v>121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6.95" customHeight="1">
      <c r="B47" s="45"/>
      <c r="C47" s="46"/>
      <c r="D47" s="46"/>
      <c r="E47" s="46"/>
      <c r="F47" s="46"/>
      <c r="G47" s="46"/>
      <c r="H47" s="46"/>
      <c r="I47" s="159"/>
      <c r="J47" s="159"/>
      <c r="K47" s="46"/>
      <c r="L47" s="50"/>
    </row>
    <row r="48" spans="2:12" s="1" customFormat="1" ht="14.4" customHeight="1">
      <c r="B48" s="45"/>
      <c r="C48" s="39" t="s">
        <v>19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6.5" customHeight="1">
      <c r="B49" s="45"/>
      <c r="C49" s="46"/>
      <c r="D49" s="46"/>
      <c r="E49" s="158" t="str">
        <f>E7</f>
        <v>Řešení vnitřního prostoru sídliště Spláleniště</v>
      </c>
      <c r="F49" s="39"/>
      <c r="G49" s="39"/>
      <c r="H49" s="39"/>
      <c r="I49" s="159"/>
      <c r="J49" s="159"/>
      <c r="K49" s="46"/>
      <c r="L49" s="50"/>
    </row>
    <row r="50" spans="2:12" ht="13.5">
      <c r="B50" s="27"/>
      <c r="C50" s="39" t="s">
        <v>117</v>
      </c>
      <c r="D50" s="28"/>
      <c r="E50" s="28"/>
      <c r="F50" s="28"/>
      <c r="G50" s="28"/>
      <c r="H50" s="28"/>
      <c r="I50" s="157"/>
      <c r="J50" s="157"/>
      <c r="K50" s="28"/>
      <c r="L50" s="30"/>
    </row>
    <row r="51" spans="2:12" s="1" customFormat="1" ht="16.5" customHeight="1">
      <c r="B51" s="45"/>
      <c r="C51" s="46"/>
      <c r="D51" s="46"/>
      <c r="E51" s="158" t="s">
        <v>489</v>
      </c>
      <c r="F51" s="46"/>
      <c r="G51" s="46"/>
      <c r="H51" s="46"/>
      <c r="I51" s="159"/>
      <c r="J51" s="159"/>
      <c r="K51" s="46"/>
      <c r="L51" s="50"/>
    </row>
    <row r="52" spans="2:12" s="1" customFormat="1" ht="14.4" customHeight="1">
      <c r="B52" s="45"/>
      <c r="C52" s="39" t="s">
        <v>490</v>
      </c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7.25" customHeight="1">
      <c r="B53" s="45"/>
      <c r="C53" s="46"/>
      <c r="D53" s="46"/>
      <c r="E53" s="160" t="str">
        <f>E11</f>
        <v>SO 05.02 - Založení trvalkových záhonů</v>
      </c>
      <c r="F53" s="46"/>
      <c r="G53" s="46"/>
      <c r="H53" s="46"/>
      <c r="I53" s="159"/>
      <c r="J53" s="159"/>
      <c r="K53" s="46"/>
      <c r="L53" s="50"/>
    </row>
    <row r="54" spans="2:12" s="1" customFormat="1" ht="6.95" customHeight="1">
      <c r="B54" s="45"/>
      <c r="C54" s="46"/>
      <c r="D54" s="46"/>
      <c r="E54" s="46"/>
      <c r="F54" s="46"/>
      <c r="G54" s="46"/>
      <c r="H54" s="46"/>
      <c r="I54" s="159"/>
      <c r="J54" s="159"/>
      <c r="K54" s="46"/>
      <c r="L54" s="50"/>
    </row>
    <row r="55" spans="2:12" s="1" customFormat="1" ht="18" customHeight="1">
      <c r="B55" s="45"/>
      <c r="C55" s="39" t="s">
        <v>24</v>
      </c>
      <c r="D55" s="46"/>
      <c r="E55" s="46"/>
      <c r="F55" s="34" t="str">
        <f>F14</f>
        <v>Cheb</v>
      </c>
      <c r="G55" s="46"/>
      <c r="H55" s="46"/>
      <c r="I55" s="161" t="s">
        <v>26</v>
      </c>
      <c r="J55" s="163" t="str">
        <f>IF(J14="","",J14)</f>
        <v>9. 8. 2018</v>
      </c>
      <c r="K55" s="46"/>
      <c r="L55" s="50"/>
    </row>
    <row r="56" spans="2:12" s="1" customFormat="1" ht="6.95" customHeight="1">
      <c r="B56" s="45"/>
      <c r="C56" s="46"/>
      <c r="D56" s="46"/>
      <c r="E56" s="46"/>
      <c r="F56" s="46"/>
      <c r="G56" s="46"/>
      <c r="H56" s="46"/>
      <c r="I56" s="159"/>
      <c r="J56" s="159"/>
      <c r="K56" s="46"/>
      <c r="L56" s="50"/>
    </row>
    <row r="57" spans="2:12" s="1" customFormat="1" ht="13.5">
      <c r="B57" s="45"/>
      <c r="C57" s="39" t="s">
        <v>28</v>
      </c>
      <c r="D57" s="46"/>
      <c r="E57" s="46"/>
      <c r="F57" s="34" t="str">
        <f>E17</f>
        <v>Město Cheb</v>
      </c>
      <c r="G57" s="46"/>
      <c r="H57" s="46"/>
      <c r="I57" s="161" t="s">
        <v>35</v>
      </c>
      <c r="J57" s="188" t="str">
        <f>E23</f>
        <v>Ing. Tomáš Prinz</v>
      </c>
      <c r="K57" s="46"/>
      <c r="L57" s="50"/>
    </row>
    <row r="58" spans="2:12" s="1" customFormat="1" ht="14.4" customHeight="1">
      <c r="B58" s="45"/>
      <c r="C58" s="39" t="s">
        <v>33</v>
      </c>
      <c r="D58" s="46"/>
      <c r="E58" s="46"/>
      <c r="F58" s="34" t="str">
        <f>IF(E20="","",E20)</f>
        <v/>
      </c>
      <c r="G58" s="46"/>
      <c r="H58" s="46"/>
      <c r="I58" s="159"/>
      <c r="J58" s="189"/>
      <c r="K58" s="46"/>
      <c r="L58" s="50"/>
    </row>
    <row r="59" spans="2:12" s="1" customFormat="1" ht="10.3" customHeight="1">
      <c r="B59" s="45"/>
      <c r="C59" s="46"/>
      <c r="D59" s="46"/>
      <c r="E59" s="46"/>
      <c r="F59" s="46"/>
      <c r="G59" s="46"/>
      <c r="H59" s="46"/>
      <c r="I59" s="159"/>
      <c r="J59" s="159"/>
      <c r="K59" s="46"/>
      <c r="L59" s="50"/>
    </row>
    <row r="60" spans="2:12" s="1" customFormat="1" ht="29.25" customHeight="1">
      <c r="B60" s="45"/>
      <c r="C60" s="190" t="s">
        <v>122</v>
      </c>
      <c r="D60" s="176"/>
      <c r="E60" s="176"/>
      <c r="F60" s="176"/>
      <c r="G60" s="176"/>
      <c r="H60" s="176"/>
      <c r="I60" s="191" t="s">
        <v>123</v>
      </c>
      <c r="J60" s="191" t="s">
        <v>124</v>
      </c>
      <c r="K60" s="192" t="s">
        <v>125</v>
      </c>
      <c r="L60" s="193"/>
    </row>
    <row r="61" spans="2:12" s="1" customFormat="1" ht="10.3" customHeight="1">
      <c r="B61" s="45"/>
      <c r="C61" s="46"/>
      <c r="D61" s="46"/>
      <c r="E61" s="46"/>
      <c r="F61" s="46"/>
      <c r="G61" s="46"/>
      <c r="H61" s="46"/>
      <c r="I61" s="159"/>
      <c r="J61" s="159"/>
      <c r="K61" s="46"/>
      <c r="L61" s="50"/>
    </row>
    <row r="62" spans="2:47" s="1" customFormat="1" ht="29.25" customHeight="1">
      <c r="B62" s="45"/>
      <c r="C62" s="194" t="s">
        <v>126</v>
      </c>
      <c r="D62" s="46"/>
      <c r="E62" s="46"/>
      <c r="F62" s="46"/>
      <c r="G62" s="46"/>
      <c r="H62" s="46"/>
      <c r="I62" s="195">
        <f>Q87</f>
        <v>0</v>
      </c>
      <c r="J62" s="195">
        <f>R87</f>
        <v>0</v>
      </c>
      <c r="K62" s="172">
        <f>K87</f>
        <v>0</v>
      </c>
      <c r="L62" s="50"/>
      <c r="AU62" s="23" t="s">
        <v>127</v>
      </c>
    </row>
    <row r="63" spans="2:12" s="8" customFormat="1" ht="24.95" customHeight="1">
      <c r="B63" s="196"/>
      <c r="C63" s="197"/>
      <c r="D63" s="198" t="s">
        <v>128</v>
      </c>
      <c r="E63" s="199"/>
      <c r="F63" s="199"/>
      <c r="G63" s="199"/>
      <c r="H63" s="199"/>
      <c r="I63" s="200">
        <f>Q88</f>
        <v>0</v>
      </c>
      <c r="J63" s="200">
        <f>R88</f>
        <v>0</v>
      </c>
      <c r="K63" s="201">
        <f>K88</f>
        <v>0</v>
      </c>
      <c r="L63" s="202"/>
    </row>
    <row r="64" spans="2:12" s="9" customFormat="1" ht="19.9" customHeight="1">
      <c r="B64" s="203"/>
      <c r="C64" s="204"/>
      <c r="D64" s="205" t="s">
        <v>129</v>
      </c>
      <c r="E64" s="206"/>
      <c r="F64" s="206"/>
      <c r="G64" s="206"/>
      <c r="H64" s="206"/>
      <c r="I64" s="207">
        <f>Q89</f>
        <v>0</v>
      </c>
      <c r="J64" s="207">
        <f>R89</f>
        <v>0</v>
      </c>
      <c r="K64" s="208">
        <f>K89</f>
        <v>0</v>
      </c>
      <c r="L64" s="209"/>
    </row>
    <row r="65" spans="2:12" s="8" customFormat="1" ht="24.95" customHeight="1">
      <c r="B65" s="196"/>
      <c r="C65" s="197"/>
      <c r="D65" s="198" t="s">
        <v>548</v>
      </c>
      <c r="E65" s="199"/>
      <c r="F65" s="199"/>
      <c r="G65" s="199"/>
      <c r="H65" s="199"/>
      <c r="I65" s="200">
        <f>Q126</f>
        <v>0</v>
      </c>
      <c r="J65" s="200">
        <f>R126</f>
        <v>0</v>
      </c>
      <c r="K65" s="201">
        <f>K126</f>
        <v>0</v>
      </c>
      <c r="L65" s="202"/>
    </row>
    <row r="66" spans="2:12" s="1" customFormat="1" ht="21.8" customHeight="1">
      <c r="B66" s="45"/>
      <c r="C66" s="46"/>
      <c r="D66" s="46"/>
      <c r="E66" s="46"/>
      <c r="F66" s="46"/>
      <c r="G66" s="46"/>
      <c r="H66" s="46"/>
      <c r="I66" s="159"/>
      <c r="J66" s="159"/>
      <c r="K66" s="46"/>
      <c r="L66" s="50"/>
    </row>
    <row r="67" spans="2:12" s="1" customFormat="1" ht="6.95" customHeight="1">
      <c r="B67" s="66"/>
      <c r="C67" s="67"/>
      <c r="D67" s="67"/>
      <c r="E67" s="67"/>
      <c r="F67" s="67"/>
      <c r="G67" s="67"/>
      <c r="H67" s="67"/>
      <c r="I67" s="183"/>
      <c r="J67" s="183"/>
      <c r="K67" s="67"/>
      <c r="L67" s="68"/>
    </row>
    <row r="71" spans="2:13" s="1" customFormat="1" ht="6.95" customHeight="1">
      <c r="B71" s="69"/>
      <c r="C71" s="70"/>
      <c r="D71" s="70"/>
      <c r="E71" s="70"/>
      <c r="F71" s="70"/>
      <c r="G71" s="70"/>
      <c r="H71" s="70"/>
      <c r="I71" s="186"/>
      <c r="J71" s="186"/>
      <c r="K71" s="70"/>
      <c r="L71" s="70"/>
      <c r="M71" s="71"/>
    </row>
    <row r="72" spans="2:13" s="1" customFormat="1" ht="36.95" customHeight="1">
      <c r="B72" s="45"/>
      <c r="C72" s="72" t="s">
        <v>133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6.95" customHeight="1">
      <c r="B73" s="45"/>
      <c r="C73" s="73"/>
      <c r="D73" s="73"/>
      <c r="E73" s="73"/>
      <c r="F73" s="73"/>
      <c r="G73" s="73"/>
      <c r="H73" s="73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19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6.5" customHeight="1">
      <c r="B75" s="45"/>
      <c r="C75" s="73"/>
      <c r="D75" s="73"/>
      <c r="E75" s="211" t="str">
        <f>E7</f>
        <v>Řešení vnitřního prostoru sídliště Spláleniště</v>
      </c>
      <c r="F75" s="75"/>
      <c r="G75" s="75"/>
      <c r="H75" s="75"/>
      <c r="I75" s="210"/>
      <c r="J75" s="210"/>
      <c r="K75" s="73"/>
      <c r="L75" s="73"/>
      <c r="M75" s="71"/>
    </row>
    <row r="76" spans="2:13" ht="13.5">
      <c r="B76" s="27"/>
      <c r="C76" s="75" t="s">
        <v>117</v>
      </c>
      <c r="D76" s="301"/>
      <c r="E76" s="301"/>
      <c r="F76" s="301"/>
      <c r="G76" s="301"/>
      <c r="H76" s="301"/>
      <c r="I76" s="150"/>
      <c r="J76" s="150"/>
      <c r="K76" s="301"/>
      <c r="L76" s="301"/>
      <c r="M76" s="302"/>
    </row>
    <row r="77" spans="2:13" s="1" customFormat="1" ht="16.5" customHeight="1">
      <c r="B77" s="45"/>
      <c r="C77" s="73"/>
      <c r="D77" s="73"/>
      <c r="E77" s="211" t="s">
        <v>489</v>
      </c>
      <c r="F77" s="73"/>
      <c r="G77" s="73"/>
      <c r="H77" s="73"/>
      <c r="I77" s="210"/>
      <c r="J77" s="210"/>
      <c r="K77" s="73"/>
      <c r="L77" s="73"/>
      <c r="M77" s="71"/>
    </row>
    <row r="78" spans="2:13" s="1" customFormat="1" ht="14.4" customHeight="1">
      <c r="B78" s="45"/>
      <c r="C78" s="75" t="s">
        <v>490</v>
      </c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7.25" customHeight="1">
      <c r="B79" s="45"/>
      <c r="C79" s="73"/>
      <c r="D79" s="73"/>
      <c r="E79" s="81" t="str">
        <f>E11</f>
        <v>SO 05.02 - Založení trvalkových záhonů</v>
      </c>
      <c r="F79" s="73"/>
      <c r="G79" s="73"/>
      <c r="H79" s="73"/>
      <c r="I79" s="210"/>
      <c r="J79" s="210"/>
      <c r="K79" s="73"/>
      <c r="L79" s="73"/>
      <c r="M79" s="71"/>
    </row>
    <row r="80" spans="2:13" s="1" customFormat="1" ht="6.95" customHeight="1">
      <c r="B80" s="45"/>
      <c r="C80" s="73"/>
      <c r="D80" s="73"/>
      <c r="E80" s="73"/>
      <c r="F80" s="73"/>
      <c r="G80" s="73"/>
      <c r="H80" s="73"/>
      <c r="I80" s="210"/>
      <c r="J80" s="210"/>
      <c r="K80" s="73"/>
      <c r="L80" s="73"/>
      <c r="M80" s="71"/>
    </row>
    <row r="81" spans="2:13" s="1" customFormat="1" ht="18" customHeight="1">
      <c r="B81" s="45"/>
      <c r="C81" s="75" t="s">
        <v>24</v>
      </c>
      <c r="D81" s="73"/>
      <c r="E81" s="73"/>
      <c r="F81" s="212" t="str">
        <f>F14</f>
        <v>Cheb</v>
      </c>
      <c r="G81" s="73"/>
      <c r="H81" s="73"/>
      <c r="I81" s="213" t="s">
        <v>26</v>
      </c>
      <c r="J81" s="214" t="str">
        <f>IF(J14="","",J14)</f>
        <v>9. 8. 2018</v>
      </c>
      <c r="K81" s="73"/>
      <c r="L81" s="73"/>
      <c r="M81" s="71"/>
    </row>
    <row r="82" spans="2:13" s="1" customFormat="1" ht="6.95" customHeight="1">
      <c r="B82" s="45"/>
      <c r="C82" s="73"/>
      <c r="D82" s="73"/>
      <c r="E82" s="73"/>
      <c r="F82" s="73"/>
      <c r="G82" s="73"/>
      <c r="H82" s="73"/>
      <c r="I82" s="210"/>
      <c r="J82" s="210"/>
      <c r="K82" s="73"/>
      <c r="L82" s="73"/>
      <c r="M82" s="71"/>
    </row>
    <row r="83" spans="2:13" s="1" customFormat="1" ht="13.5">
      <c r="B83" s="45"/>
      <c r="C83" s="75" t="s">
        <v>28</v>
      </c>
      <c r="D83" s="73"/>
      <c r="E83" s="73"/>
      <c r="F83" s="212" t="str">
        <f>E17</f>
        <v>Město Cheb</v>
      </c>
      <c r="G83" s="73"/>
      <c r="H83" s="73"/>
      <c r="I83" s="213" t="s">
        <v>35</v>
      </c>
      <c r="J83" s="215" t="str">
        <f>E23</f>
        <v>Ing. Tomáš Prinz</v>
      </c>
      <c r="K83" s="73"/>
      <c r="L83" s="73"/>
      <c r="M83" s="71"/>
    </row>
    <row r="84" spans="2:13" s="1" customFormat="1" ht="14.4" customHeight="1">
      <c r="B84" s="45"/>
      <c r="C84" s="75" t="s">
        <v>33</v>
      </c>
      <c r="D84" s="73"/>
      <c r="E84" s="73"/>
      <c r="F84" s="212" t="str">
        <f>IF(E20="","",E20)</f>
        <v/>
      </c>
      <c r="G84" s="73"/>
      <c r="H84" s="73"/>
      <c r="I84" s="210"/>
      <c r="J84" s="210"/>
      <c r="K84" s="73"/>
      <c r="L84" s="73"/>
      <c r="M84" s="71"/>
    </row>
    <row r="85" spans="2:13" s="1" customFormat="1" ht="10.3" customHeight="1">
      <c r="B85" s="45"/>
      <c r="C85" s="73"/>
      <c r="D85" s="73"/>
      <c r="E85" s="73"/>
      <c r="F85" s="73"/>
      <c r="G85" s="73"/>
      <c r="H85" s="73"/>
      <c r="I85" s="210"/>
      <c r="J85" s="210"/>
      <c r="K85" s="73"/>
      <c r="L85" s="73"/>
      <c r="M85" s="71"/>
    </row>
    <row r="86" spans="2:24" s="10" customFormat="1" ht="29.25" customHeight="1">
      <c r="B86" s="216"/>
      <c r="C86" s="217" t="s">
        <v>134</v>
      </c>
      <c r="D86" s="218" t="s">
        <v>58</v>
      </c>
      <c r="E86" s="218" t="s">
        <v>54</v>
      </c>
      <c r="F86" s="218" t="s">
        <v>135</v>
      </c>
      <c r="G86" s="218" t="s">
        <v>136</v>
      </c>
      <c r="H86" s="218" t="s">
        <v>137</v>
      </c>
      <c r="I86" s="219" t="s">
        <v>138</v>
      </c>
      <c r="J86" s="219" t="s">
        <v>139</v>
      </c>
      <c r="K86" s="218" t="s">
        <v>125</v>
      </c>
      <c r="L86" s="220" t="s">
        <v>140</v>
      </c>
      <c r="M86" s="221"/>
      <c r="N86" s="101" t="s">
        <v>141</v>
      </c>
      <c r="O86" s="102" t="s">
        <v>43</v>
      </c>
      <c r="P86" s="102" t="s">
        <v>142</v>
      </c>
      <c r="Q86" s="102" t="s">
        <v>143</v>
      </c>
      <c r="R86" s="102" t="s">
        <v>144</v>
      </c>
      <c r="S86" s="102" t="s">
        <v>145</v>
      </c>
      <c r="T86" s="102" t="s">
        <v>146</v>
      </c>
      <c r="U86" s="102" t="s">
        <v>147</v>
      </c>
      <c r="V86" s="102" t="s">
        <v>148</v>
      </c>
      <c r="W86" s="102" t="s">
        <v>149</v>
      </c>
      <c r="X86" s="103" t="s">
        <v>150</v>
      </c>
    </row>
    <row r="87" spans="2:63" s="1" customFormat="1" ht="29.25" customHeight="1">
      <c r="B87" s="45"/>
      <c r="C87" s="107" t="s">
        <v>126</v>
      </c>
      <c r="D87" s="73"/>
      <c r="E87" s="73"/>
      <c r="F87" s="73"/>
      <c r="G87" s="73"/>
      <c r="H87" s="73"/>
      <c r="I87" s="210"/>
      <c r="J87" s="210"/>
      <c r="K87" s="222">
        <f>BK87</f>
        <v>0</v>
      </c>
      <c r="L87" s="73"/>
      <c r="M87" s="71"/>
      <c r="N87" s="104"/>
      <c r="O87" s="105"/>
      <c r="P87" s="105"/>
      <c r="Q87" s="223">
        <f>Q88+Q126</f>
        <v>0</v>
      </c>
      <c r="R87" s="223">
        <f>R88+R126</f>
        <v>0</v>
      </c>
      <c r="S87" s="105"/>
      <c r="T87" s="224">
        <f>T88+T126</f>
        <v>0</v>
      </c>
      <c r="U87" s="105"/>
      <c r="V87" s="224">
        <f>V88+V126</f>
        <v>34.507</v>
      </c>
      <c r="W87" s="105"/>
      <c r="X87" s="225">
        <f>X88+X126</f>
        <v>0</v>
      </c>
      <c r="AT87" s="23" t="s">
        <v>74</v>
      </c>
      <c r="AU87" s="23" t="s">
        <v>127</v>
      </c>
      <c r="BK87" s="226">
        <f>BK88+BK126</f>
        <v>0</v>
      </c>
    </row>
    <row r="88" spans="2:63" s="11" customFormat="1" ht="37.4" customHeight="1">
      <c r="B88" s="227"/>
      <c r="C88" s="228"/>
      <c r="D88" s="229" t="s">
        <v>74</v>
      </c>
      <c r="E88" s="230" t="s">
        <v>151</v>
      </c>
      <c r="F88" s="230" t="s">
        <v>152</v>
      </c>
      <c r="G88" s="228"/>
      <c r="H88" s="228"/>
      <c r="I88" s="231"/>
      <c r="J88" s="231"/>
      <c r="K88" s="232">
        <f>BK88</f>
        <v>0</v>
      </c>
      <c r="L88" s="228"/>
      <c r="M88" s="233"/>
      <c r="N88" s="234"/>
      <c r="O88" s="235"/>
      <c r="P88" s="235"/>
      <c r="Q88" s="236">
        <f>Q89</f>
        <v>0</v>
      </c>
      <c r="R88" s="236">
        <f>R89</f>
        <v>0</v>
      </c>
      <c r="S88" s="235"/>
      <c r="T88" s="237">
        <f>T89</f>
        <v>0</v>
      </c>
      <c r="U88" s="235"/>
      <c r="V88" s="237">
        <f>V89</f>
        <v>34.507</v>
      </c>
      <c r="W88" s="235"/>
      <c r="X88" s="238">
        <f>X89</f>
        <v>0</v>
      </c>
      <c r="AR88" s="239" t="s">
        <v>83</v>
      </c>
      <c r="AT88" s="240" t="s">
        <v>74</v>
      </c>
      <c r="AU88" s="240" t="s">
        <v>75</v>
      </c>
      <c r="AY88" s="239" t="s">
        <v>153</v>
      </c>
      <c r="BK88" s="241">
        <f>BK89</f>
        <v>0</v>
      </c>
    </row>
    <row r="89" spans="2:63" s="11" customFormat="1" ht="19.9" customHeight="1">
      <c r="B89" s="227"/>
      <c r="C89" s="228"/>
      <c r="D89" s="229" t="s">
        <v>74</v>
      </c>
      <c r="E89" s="242" t="s">
        <v>83</v>
      </c>
      <c r="F89" s="242" t="s">
        <v>154</v>
      </c>
      <c r="G89" s="228"/>
      <c r="H89" s="228"/>
      <c r="I89" s="231"/>
      <c r="J89" s="231"/>
      <c r="K89" s="243">
        <f>BK89</f>
        <v>0</v>
      </c>
      <c r="L89" s="228"/>
      <c r="M89" s="233"/>
      <c r="N89" s="234"/>
      <c r="O89" s="235"/>
      <c r="P89" s="235"/>
      <c r="Q89" s="236">
        <f>SUM(Q90:Q125)</f>
        <v>0</v>
      </c>
      <c r="R89" s="236">
        <f>SUM(R90:R125)</f>
        <v>0</v>
      </c>
      <c r="S89" s="235"/>
      <c r="T89" s="237">
        <f>SUM(T90:T125)</f>
        <v>0</v>
      </c>
      <c r="U89" s="235"/>
      <c r="V89" s="237">
        <f>SUM(V90:V125)</f>
        <v>34.507</v>
      </c>
      <c r="W89" s="235"/>
      <c r="X89" s="238">
        <f>SUM(X90:X125)</f>
        <v>0</v>
      </c>
      <c r="AR89" s="239" t="s">
        <v>83</v>
      </c>
      <c r="AT89" s="240" t="s">
        <v>74</v>
      </c>
      <c r="AU89" s="240" t="s">
        <v>83</v>
      </c>
      <c r="AY89" s="239" t="s">
        <v>153</v>
      </c>
      <c r="BK89" s="241">
        <f>SUM(BK90:BK125)</f>
        <v>0</v>
      </c>
    </row>
    <row r="90" spans="2:65" s="1" customFormat="1" ht="25.5" customHeight="1">
      <c r="B90" s="45"/>
      <c r="C90" s="244" t="s">
        <v>83</v>
      </c>
      <c r="D90" s="244" t="s">
        <v>155</v>
      </c>
      <c r="E90" s="245" t="s">
        <v>549</v>
      </c>
      <c r="F90" s="246" t="s">
        <v>550</v>
      </c>
      <c r="G90" s="247" t="s">
        <v>158</v>
      </c>
      <c r="H90" s="248">
        <v>77</v>
      </c>
      <c r="I90" s="249"/>
      <c r="J90" s="249"/>
      <c r="K90" s="250">
        <f>ROUND(P90*H90,2)</f>
        <v>0</v>
      </c>
      <c r="L90" s="246" t="s">
        <v>159</v>
      </c>
      <c r="M90" s="71"/>
      <c r="N90" s="251" t="s">
        <v>22</v>
      </c>
      <c r="O90" s="252" t="s">
        <v>44</v>
      </c>
      <c r="P90" s="174">
        <f>I90+J90</f>
        <v>0</v>
      </c>
      <c r="Q90" s="174">
        <f>ROUND(I90*H90,2)</f>
        <v>0</v>
      </c>
      <c r="R90" s="174">
        <f>ROUND(J90*H90,2)</f>
        <v>0</v>
      </c>
      <c r="S90" s="46"/>
      <c r="T90" s="253">
        <f>S90*H90</f>
        <v>0</v>
      </c>
      <c r="U90" s="253">
        <v>0</v>
      </c>
      <c r="V90" s="253">
        <f>U90*H90</f>
        <v>0</v>
      </c>
      <c r="W90" s="253">
        <v>0</v>
      </c>
      <c r="X90" s="254">
        <f>W90*H90</f>
        <v>0</v>
      </c>
      <c r="AR90" s="23" t="s">
        <v>160</v>
      </c>
      <c r="AT90" s="23" t="s">
        <v>155</v>
      </c>
      <c r="AU90" s="23" t="s">
        <v>85</v>
      </c>
      <c r="AY90" s="23" t="s">
        <v>153</v>
      </c>
      <c r="BE90" s="255">
        <f>IF(O90="základní",K90,0)</f>
        <v>0</v>
      </c>
      <c r="BF90" s="255">
        <f>IF(O90="snížená",K90,0)</f>
        <v>0</v>
      </c>
      <c r="BG90" s="255">
        <f>IF(O90="zákl. přenesená",K90,0)</f>
        <v>0</v>
      </c>
      <c r="BH90" s="255">
        <f>IF(O90="sníž. přenesená",K90,0)</f>
        <v>0</v>
      </c>
      <c r="BI90" s="255">
        <f>IF(O90="nulová",K90,0)</f>
        <v>0</v>
      </c>
      <c r="BJ90" s="23" t="s">
        <v>83</v>
      </c>
      <c r="BK90" s="255">
        <f>ROUND(P90*H90,2)</f>
        <v>0</v>
      </c>
      <c r="BL90" s="23" t="s">
        <v>160</v>
      </c>
      <c r="BM90" s="23" t="s">
        <v>551</v>
      </c>
    </row>
    <row r="91" spans="2:47" s="1" customFormat="1" ht="13.5">
      <c r="B91" s="45"/>
      <c r="C91" s="73"/>
      <c r="D91" s="256" t="s">
        <v>166</v>
      </c>
      <c r="E91" s="73"/>
      <c r="F91" s="257" t="s">
        <v>552</v>
      </c>
      <c r="G91" s="73"/>
      <c r="H91" s="73"/>
      <c r="I91" s="210"/>
      <c r="J91" s="210"/>
      <c r="K91" s="73"/>
      <c r="L91" s="73"/>
      <c r="M91" s="71"/>
      <c r="N91" s="258"/>
      <c r="O91" s="46"/>
      <c r="P91" s="46"/>
      <c r="Q91" s="46"/>
      <c r="R91" s="46"/>
      <c r="S91" s="46"/>
      <c r="T91" s="46"/>
      <c r="U91" s="46"/>
      <c r="V91" s="46"/>
      <c r="W91" s="46"/>
      <c r="X91" s="94"/>
      <c r="AT91" s="23" t="s">
        <v>166</v>
      </c>
      <c r="AU91" s="23" t="s">
        <v>85</v>
      </c>
    </row>
    <row r="92" spans="2:65" s="1" customFormat="1" ht="16.5" customHeight="1">
      <c r="B92" s="45"/>
      <c r="C92" s="270" t="s">
        <v>85</v>
      </c>
      <c r="D92" s="270" t="s">
        <v>184</v>
      </c>
      <c r="E92" s="271" t="s">
        <v>553</v>
      </c>
      <c r="F92" s="272" t="s">
        <v>554</v>
      </c>
      <c r="G92" s="273" t="s">
        <v>164</v>
      </c>
      <c r="H92" s="274">
        <v>7.7</v>
      </c>
      <c r="I92" s="275"/>
      <c r="J92" s="276"/>
      <c r="K92" s="277">
        <f>ROUND(P92*H92,2)</f>
        <v>0</v>
      </c>
      <c r="L92" s="272" t="s">
        <v>159</v>
      </c>
      <c r="M92" s="278"/>
      <c r="N92" s="279" t="s">
        <v>22</v>
      </c>
      <c r="O92" s="252" t="s">
        <v>44</v>
      </c>
      <c r="P92" s="174">
        <f>I92+J92</f>
        <v>0</v>
      </c>
      <c r="Q92" s="174">
        <f>ROUND(I92*H92,2)</f>
        <v>0</v>
      </c>
      <c r="R92" s="174">
        <f>ROUND(J92*H92,2)</f>
        <v>0</v>
      </c>
      <c r="S92" s="46"/>
      <c r="T92" s="253">
        <f>S92*H92</f>
        <v>0</v>
      </c>
      <c r="U92" s="253">
        <v>0.21</v>
      </c>
      <c r="V92" s="253">
        <f>U92*H92</f>
        <v>1.617</v>
      </c>
      <c r="W92" s="253">
        <v>0</v>
      </c>
      <c r="X92" s="254">
        <f>W92*H92</f>
        <v>0</v>
      </c>
      <c r="AR92" s="23" t="s">
        <v>188</v>
      </c>
      <c r="AT92" s="23" t="s">
        <v>184</v>
      </c>
      <c r="AU92" s="23" t="s">
        <v>85</v>
      </c>
      <c r="AY92" s="23" t="s">
        <v>153</v>
      </c>
      <c r="BE92" s="255">
        <f>IF(O92="základní",K92,0)</f>
        <v>0</v>
      </c>
      <c r="BF92" s="255">
        <f>IF(O92="snížená",K92,0)</f>
        <v>0</v>
      </c>
      <c r="BG92" s="255">
        <f>IF(O92="zákl. přenesená",K92,0)</f>
        <v>0</v>
      </c>
      <c r="BH92" s="255">
        <f>IF(O92="sníž. přenesená",K92,0)</f>
        <v>0</v>
      </c>
      <c r="BI92" s="255">
        <f>IF(O92="nulová",K92,0)</f>
        <v>0</v>
      </c>
      <c r="BJ92" s="23" t="s">
        <v>83</v>
      </c>
      <c r="BK92" s="255">
        <f>ROUND(P92*H92,2)</f>
        <v>0</v>
      </c>
      <c r="BL92" s="23" t="s">
        <v>160</v>
      </c>
      <c r="BM92" s="23" t="s">
        <v>555</v>
      </c>
    </row>
    <row r="93" spans="2:47" s="1" customFormat="1" ht="13.5">
      <c r="B93" s="45"/>
      <c r="C93" s="73"/>
      <c r="D93" s="256" t="s">
        <v>166</v>
      </c>
      <c r="E93" s="73"/>
      <c r="F93" s="257" t="s">
        <v>556</v>
      </c>
      <c r="G93" s="73"/>
      <c r="H93" s="73"/>
      <c r="I93" s="210"/>
      <c r="J93" s="210"/>
      <c r="K93" s="73"/>
      <c r="L93" s="73"/>
      <c r="M93" s="71"/>
      <c r="N93" s="258"/>
      <c r="O93" s="46"/>
      <c r="P93" s="46"/>
      <c r="Q93" s="46"/>
      <c r="R93" s="46"/>
      <c r="S93" s="46"/>
      <c r="T93" s="46"/>
      <c r="U93" s="46"/>
      <c r="V93" s="46"/>
      <c r="W93" s="46"/>
      <c r="X93" s="94"/>
      <c r="AT93" s="23" t="s">
        <v>166</v>
      </c>
      <c r="AU93" s="23" t="s">
        <v>85</v>
      </c>
    </row>
    <row r="94" spans="2:51" s="12" customFormat="1" ht="13.5">
      <c r="B94" s="259"/>
      <c r="C94" s="260"/>
      <c r="D94" s="256" t="s">
        <v>168</v>
      </c>
      <c r="E94" s="261" t="s">
        <v>22</v>
      </c>
      <c r="F94" s="262" t="s">
        <v>557</v>
      </c>
      <c r="G94" s="260"/>
      <c r="H94" s="263">
        <v>7.7</v>
      </c>
      <c r="I94" s="264"/>
      <c r="J94" s="264"/>
      <c r="K94" s="260"/>
      <c r="L94" s="260"/>
      <c r="M94" s="265"/>
      <c r="N94" s="266"/>
      <c r="O94" s="267"/>
      <c r="P94" s="267"/>
      <c r="Q94" s="267"/>
      <c r="R94" s="267"/>
      <c r="S94" s="267"/>
      <c r="T94" s="267"/>
      <c r="U94" s="267"/>
      <c r="V94" s="267"/>
      <c r="W94" s="267"/>
      <c r="X94" s="268"/>
      <c r="AT94" s="269" t="s">
        <v>168</v>
      </c>
      <c r="AU94" s="269" t="s">
        <v>85</v>
      </c>
      <c r="AV94" s="12" t="s">
        <v>85</v>
      </c>
      <c r="AW94" s="12" t="s">
        <v>7</v>
      </c>
      <c r="AX94" s="12" t="s">
        <v>83</v>
      </c>
      <c r="AY94" s="269" t="s">
        <v>153</v>
      </c>
    </row>
    <row r="95" spans="2:65" s="1" customFormat="1" ht="25.5" customHeight="1">
      <c r="B95" s="45"/>
      <c r="C95" s="244" t="s">
        <v>170</v>
      </c>
      <c r="D95" s="244" t="s">
        <v>155</v>
      </c>
      <c r="E95" s="245" t="s">
        <v>558</v>
      </c>
      <c r="F95" s="246" t="s">
        <v>559</v>
      </c>
      <c r="G95" s="247" t="s">
        <v>199</v>
      </c>
      <c r="H95" s="248">
        <v>1256</v>
      </c>
      <c r="I95" s="249"/>
      <c r="J95" s="249"/>
      <c r="K95" s="250">
        <f>ROUND(P95*H95,2)</f>
        <v>0</v>
      </c>
      <c r="L95" s="246" t="s">
        <v>159</v>
      </c>
      <c r="M95" s="71"/>
      <c r="N95" s="251" t="s">
        <v>22</v>
      </c>
      <c r="O95" s="252" t="s">
        <v>44</v>
      </c>
      <c r="P95" s="174">
        <f>I95+J95</f>
        <v>0</v>
      </c>
      <c r="Q95" s="174">
        <f>ROUND(I95*H95,2)</f>
        <v>0</v>
      </c>
      <c r="R95" s="174">
        <f>ROUND(J95*H95,2)</f>
        <v>0</v>
      </c>
      <c r="S95" s="46"/>
      <c r="T95" s="253">
        <f>S95*H95</f>
        <v>0</v>
      </c>
      <c r="U95" s="253">
        <v>0</v>
      </c>
      <c r="V95" s="253">
        <f>U95*H95</f>
        <v>0</v>
      </c>
      <c r="W95" s="253">
        <v>0</v>
      </c>
      <c r="X95" s="254">
        <f>W95*H95</f>
        <v>0</v>
      </c>
      <c r="AR95" s="23" t="s">
        <v>160</v>
      </c>
      <c r="AT95" s="23" t="s">
        <v>155</v>
      </c>
      <c r="AU95" s="23" t="s">
        <v>85</v>
      </c>
      <c r="AY95" s="23" t="s">
        <v>153</v>
      </c>
      <c r="BE95" s="255">
        <f>IF(O95="základní",K95,0)</f>
        <v>0</v>
      </c>
      <c r="BF95" s="255">
        <f>IF(O95="snížená",K95,0)</f>
        <v>0</v>
      </c>
      <c r="BG95" s="255">
        <f>IF(O95="zákl. přenesená",K95,0)</f>
        <v>0</v>
      </c>
      <c r="BH95" s="255">
        <f>IF(O95="sníž. přenesená",K95,0)</f>
        <v>0</v>
      </c>
      <c r="BI95" s="255">
        <f>IF(O95="nulová",K95,0)</f>
        <v>0</v>
      </c>
      <c r="BJ95" s="23" t="s">
        <v>83</v>
      </c>
      <c r="BK95" s="255">
        <f>ROUND(P95*H95,2)</f>
        <v>0</v>
      </c>
      <c r="BL95" s="23" t="s">
        <v>160</v>
      </c>
      <c r="BM95" s="23" t="s">
        <v>560</v>
      </c>
    </row>
    <row r="96" spans="2:47" s="1" customFormat="1" ht="13.5">
      <c r="B96" s="45"/>
      <c r="C96" s="73"/>
      <c r="D96" s="256" t="s">
        <v>166</v>
      </c>
      <c r="E96" s="73"/>
      <c r="F96" s="257" t="s">
        <v>561</v>
      </c>
      <c r="G96" s="73"/>
      <c r="H96" s="73"/>
      <c r="I96" s="210"/>
      <c r="J96" s="210"/>
      <c r="K96" s="73"/>
      <c r="L96" s="73"/>
      <c r="M96" s="71"/>
      <c r="N96" s="258"/>
      <c r="O96" s="46"/>
      <c r="P96" s="46"/>
      <c r="Q96" s="46"/>
      <c r="R96" s="46"/>
      <c r="S96" s="46"/>
      <c r="T96" s="46"/>
      <c r="U96" s="46"/>
      <c r="V96" s="46"/>
      <c r="W96" s="46"/>
      <c r="X96" s="94"/>
      <c r="AT96" s="23" t="s">
        <v>166</v>
      </c>
      <c r="AU96" s="23" t="s">
        <v>85</v>
      </c>
    </row>
    <row r="97" spans="2:51" s="12" customFormat="1" ht="13.5">
      <c r="B97" s="259"/>
      <c r="C97" s="260"/>
      <c r="D97" s="256" t="s">
        <v>168</v>
      </c>
      <c r="E97" s="261" t="s">
        <v>22</v>
      </c>
      <c r="F97" s="262" t="s">
        <v>562</v>
      </c>
      <c r="G97" s="260"/>
      <c r="H97" s="263">
        <v>1256</v>
      </c>
      <c r="I97" s="264"/>
      <c r="J97" s="264"/>
      <c r="K97" s="260"/>
      <c r="L97" s="260"/>
      <c r="M97" s="265"/>
      <c r="N97" s="266"/>
      <c r="O97" s="267"/>
      <c r="P97" s="267"/>
      <c r="Q97" s="267"/>
      <c r="R97" s="267"/>
      <c r="S97" s="267"/>
      <c r="T97" s="267"/>
      <c r="U97" s="267"/>
      <c r="V97" s="267"/>
      <c r="W97" s="267"/>
      <c r="X97" s="268"/>
      <c r="AT97" s="269" t="s">
        <v>168</v>
      </c>
      <c r="AU97" s="269" t="s">
        <v>85</v>
      </c>
      <c r="AV97" s="12" t="s">
        <v>85</v>
      </c>
      <c r="AW97" s="12" t="s">
        <v>7</v>
      </c>
      <c r="AX97" s="12" t="s">
        <v>75</v>
      </c>
      <c r="AY97" s="269" t="s">
        <v>153</v>
      </c>
    </row>
    <row r="98" spans="2:51" s="13" customFormat="1" ht="13.5">
      <c r="B98" s="280"/>
      <c r="C98" s="281"/>
      <c r="D98" s="256" t="s">
        <v>168</v>
      </c>
      <c r="E98" s="282" t="s">
        <v>22</v>
      </c>
      <c r="F98" s="283" t="s">
        <v>213</v>
      </c>
      <c r="G98" s="281"/>
      <c r="H98" s="284">
        <v>1256</v>
      </c>
      <c r="I98" s="285"/>
      <c r="J98" s="285"/>
      <c r="K98" s="281"/>
      <c r="L98" s="281"/>
      <c r="M98" s="286"/>
      <c r="N98" s="287"/>
      <c r="O98" s="288"/>
      <c r="P98" s="288"/>
      <c r="Q98" s="288"/>
      <c r="R98" s="288"/>
      <c r="S98" s="288"/>
      <c r="T98" s="288"/>
      <c r="U98" s="288"/>
      <c r="V98" s="288"/>
      <c r="W98" s="288"/>
      <c r="X98" s="289"/>
      <c r="AT98" s="290" t="s">
        <v>168</v>
      </c>
      <c r="AU98" s="290" t="s">
        <v>85</v>
      </c>
      <c r="AV98" s="13" t="s">
        <v>160</v>
      </c>
      <c r="AW98" s="13" t="s">
        <v>7</v>
      </c>
      <c r="AX98" s="13" t="s">
        <v>83</v>
      </c>
      <c r="AY98" s="290" t="s">
        <v>153</v>
      </c>
    </row>
    <row r="99" spans="2:65" s="1" customFormat="1" ht="25.5" customHeight="1">
      <c r="B99" s="45"/>
      <c r="C99" s="244" t="s">
        <v>160</v>
      </c>
      <c r="D99" s="244" t="s">
        <v>155</v>
      </c>
      <c r="E99" s="245" t="s">
        <v>563</v>
      </c>
      <c r="F99" s="246" t="s">
        <v>564</v>
      </c>
      <c r="G99" s="247" t="s">
        <v>199</v>
      </c>
      <c r="H99" s="248">
        <v>426</v>
      </c>
      <c r="I99" s="249"/>
      <c r="J99" s="249"/>
      <c r="K99" s="250">
        <f>ROUND(P99*H99,2)</f>
        <v>0</v>
      </c>
      <c r="L99" s="246" t="s">
        <v>159</v>
      </c>
      <c r="M99" s="71"/>
      <c r="N99" s="251" t="s">
        <v>22</v>
      </c>
      <c r="O99" s="252" t="s">
        <v>44</v>
      </c>
      <c r="P99" s="174">
        <f>I99+J99</f>
        <v>0</v>
      </c>
      <c r="Q99" s="174">
        <f>ROUND(I99*H99,2)</f>
        <v>0</v>
      </c>
      <c r="R99" s="174">
        <f>ROUND(J99*H99,2)</f>
        <v>0</v>
      </c>
      <c r="S99" s="46"/>
      <c r="T99" s="253">
        <f>S99*H99</f>
        <v>0</v>
      </c>
      <c r="U99" s="253">
        <v>0</v>
      </c>
      <c r="V99" s="253">
        <f>U99*H99</f>
        <v>0</v>
      </c>
      <c r="W99" s="253">
        <v>0</v>
      </c>
      <c r="X99" s="254">
        <f>W99*H99</f>
        <v>0</v>
      </c>
      <c r="AR99" s="23" t="s">
        <v>160</v>
      </c>
      <c r="AT99" s="23" t="s">
        <v>155</v>
      </c>
      <c r="AU99" s="23" t="s">
        <v>85</v>
      </c>
      <c r="AY99" s="23" t="s">
        <v>153</v>
      </c>
      <c r="BE99" s="255">
        <f>IF(O99="základní",K99,0)</f>
        <v>0</v>
      </c>
      <c r="BF99" s="255">
        <f>IF(O99="snížená",K99,0)</f>
        <v>0</v>
      </c>
      <c r="BG99" s="255">
        <f>IF(O99="zákl. přenesená",K99,0)</f>
        <v>0</v>
      </c>
      <c r="BH99" s="255">
        <f>IF(O99="sníž. přenesená",K99,0)</f>
        <v>0</v>
      </c>
      <c r="BI99" s="255">
        <f>IF(O99="nulová",K99,0)</f>
        <v>0</v>
      </c>
      <c r="BJ99" s="23" t="s">
        <v>83</v>
      </c>
      <c r="BK99" s="255">
        <f>ROUND(P99*H99,2)</f>
        <v>0</v>
      </c>
      <c r="BL99" s="23" t="s">
        <v>160</v>
      </c>
      <c r="BM99" s="23" t="s">
        <v>565</v>
      </c>
    </row>
    <row r="100" spans="2:47" s="1" customFormat="1" ht="13.5">
      <c r="B100" s="45"/>
      <c r="C100" s="73"/>
      <c r="D100" s="256" t="s">
        <v>166</v>
      </c>
      <c r="E100" s="73"/>
      <c r="F100" s="257" t="s">
        <v>566</v>
      </c>
      <c r="G100" s="73"/>
      <c r="H100" s="73"/>
      <c r="I100" s="210"/>
      <c r="J100" s="210"/>
      <c r="K100" s="73"/>
      <c r="L100" s="73"/>
      <c r="M100" s="71"/>
      <c r="N100" s="258"/>
      <c r="O100" s="46"/>
      <c r="P100" s="46"/>
      <c r="Q100" s="46"/>
      <c r="R100" s="46"/>
      <c r="S100" s="46"/>
      <c r="T100" s="46"/>
      <c r="U100" s="46"/>
      <c r="V100" s="46"/>
      <c r="W100" s="46"/>
      <c r="X100" s="94"/>
      <c r="AT100" s="23" t="s">
        <v>166</v>
      </c>
      <c r="AU100" s="23" t="s">
        <v>85</v>
      </c>
    </row>
    <row r="101" spans="2:65" s="1" customFormat="1" ht="25.5" customHeight="1">
      <c r="B101" s="45"/>
      <c r="C101" s="244" t="s">
        <v>174</v>
      </c>
      <c r="D101" s="244" t="s">
        <v>155</v>
      </c>
      <c r="E101" s="245" t="s">
        <v>567</v>
      </c>
      <c r="F101" s="246" t="s">
        <v>568</v>
      </c>
      <c r="G101" s="247" t="s">
        <v>199</v>
      </c>
      <c r="H101" s="248">
        <v>1256</v>
      </c>
      <c r="I101" s="249"/>
      <c r="J101" s="249"/>
      <c r="K101" s="250">
        <f>ROUND(P101*H101,2)</f>
        <v>0</v>
      </c>
      <c r="L101" s="246" t="s">
        <v>159</v>
      </c>
      <c r="M101" s="71"/>
      <c r="N101" s="251" t="s">
        <v>22</v>
      </c>
      <c r="O101" s="252" t="s">
        <v>44</v>
      </c>
      <c r="P101" s="174">
        <f>I101+J101</f>
        <v>0</v>
      </c>
      <c r="Q101" s="174">
        <f>ROUND(I101*H101,2)</f>
        <v>0</v>
      </c>
      <c r="R101" s="174">
        <f>ROUND(J101*H101,2)</f>
        <v>0</v>
      </c>
      <c r="S101" s="46"/>
      <c r="T101" s="253">
        <f>S101*H101</f>
        <v>0</v>
      </c>
      <c r="U101" s="253">
        <v>0</v>
      </c>
      <c r="V101" s="253">
        <f>U101*H101</f>
        <v>0</v>
      </c>
      <c r="W101" s="253">
        <v>0</v>
      </c>
      <c r="X101" s="254">
        <f>W101*H101</f>
        <v>0</v>
      </c>
      <c r="AR101" s="23" t="s">
        <v>160</v>
      </c>
      <c r="AT101" s="23" t="s">
        <v>155</v>
      </c>
      <c r="AU101" s="23" t="s">
        <v>85</v>
      </c>
      <c r="AY101" s="23" t="s">
        <v>153</v>
      </c>
      <c r="BE101" s="255">
        <f>IF(O101="základní",K101,0)</f>
        <v>0</v>
      </c>
      <c r="BF101" s="255">
        <f>IF(O101="snížená",K101,0)</f>
        <v>0</v>
      </c>
      <c r="BG101" s="255">
        <f>IF(O101="zákl. přenesená",K101,0)</f>
        <v>0</v>
      </c>
      <c r="BH101" s="255">
        <f>IF(O101="sníž. přenesená",K101,0)</f>
        <v>0</v>
      </c>
      <c r="BI101" s="255">
        <f>IF(O101="nulová",K101,0)</f>
        <v>0</v>
      </c>
      <c r="BJ101" s="23" t="s">
        <v>83</v>
      </c>
      <c r="BK101" s="255">
        <f>ROUND(P101*H101,2)</f>
        <v>0</v>
      </c>
      <c r="BL101" s="23" t="s">
        <v>160</v>
      </c>
      <c r="BM101" s="23" t="s">
        <v>569</v>
      </c>
    </row>
    <row r="102" spans="2:47" s="1" customFormat="1" ht="13.5">
      <c r="B102" s="45"/>
      <c r="C102" s="73"/>
      <c r="D102" s="256" t="s">
        <v>166</v>
      </c>
      <c r="E102" s="73"/>
      <c r="F102" s="257" t="s">
        <v>570</v>
      </c>
      <c r="G102" s="73"/>
      <c r="H102" s="73"/>
      <c r="I102" s="210"/>
      <c r="J102" s="210"/>
      <c r="K102" s="73"/>
      <c r="L102" s="73"/>
      <c r="M102" s="71"/>
      <c r="N102" s="258"/>
      <c r="O102" s="46"/>
      <c r="P102" s="46"/>
      <c r="Q102" s="46"/>
      <c r="R102" s="46"/>
      <c r="S102" s="46"/>
      <c r="T102" s="46"/>
      <c r="U102" s="46"/>
      <c r="V102" s="46"/>
      <c r="W102" s="46"/>
      <c r="X102" s="94"/>
      <c r="AT102" s="23" t="s">
        <v>166</v>
      </c>
      <c r="AU102" s="23" t="s">
        <v>85</v>
      </c>
    </row>
    <row r="103" spans="2:51" s="12" customFormat="1" ht="13.5">
      <c r="B103" s="259"/>
      <c r="C103" s="260"/>
      <c r="D103" s="256" t="s">
        <v>168</v>
      </c>
      <c r="E103" s="261" t="s">
        <v>22</v>
      </c>
      <c r="F103" s="262" t="s">
        <v>571</v>
      </c>
      <c r="G103" s="260"/>
      <c r="H103" s="263">
        <v>1256</v>
      </c>
      <c r="I103" s="264"/>
      <c r="J103" s="264"/>
      <c r="K103" s="260"/>
      <c r="L103" s="260"/>
      <c r="M103" s="265"/>
      <c r="N103" s="266"/>
      <c r="O103" s="267"/>
      <c r="P103" s="267"/>
      <c r="Q103" s="267"/>
      <c r="R103" s="267"/>
      <c r="S103" s="267"/>
      <c r="T103" s="267"/>
      <c r="U103" s="267"/>
      <c r="V103" s="267"/>
      <c r="W103" s="267"/>
      <c r="X103" s="268"/>
      <c r="AT103" s="269" t="s">
        <v>168</v>
      </c>
      <c r="AU103" s="269" t="s">
        <v>85</v>
      </c>
      <c r="AV103" s="12" t="s">
        <v>85</v>
      </c>
      <c r="AW103" s="12" t="s">
        <v>7</v>
      </c>
      <c r="AX103" s="12" t="s">
        <v>83</v>
      </c>
      <c r="AY103" s="269" t="s">
        <v>153</v>
      </c>
    </row>
    <row r="104" spans="2:65" s="1" customFormat="1" ht="25.5" customHeight="1">
      <c r="B104" s="45"/>
      <c r="C104" s="244" t="s">
        <v>183</v>
      </c>
      <c r="D104" s="244" t="s">
        <v>155</v>
      </c>
      <c r="E104" s="245" t="s">
        <v>572</v>
      </c>
      <c r="F104" s="246" t="s">
        <v>573</v>
      </c>
      <c r="G104" s="247" t="s">
        <v>199</v>
      </c>
      <c r="H104" s="248">
        <v>426</v>
      </c>
      <c r="I104" s="249"/>
      <c r="J104" s="249"/>
      <c r="K104" s="250">
        <f>ROUND(P104*H104,2)</f>
        <v>0</v>
      </c>
      <c r="L104" s="246" t="s">
        <v>159</v>
      </c>
      <c r="M104" s="71"/>
      <c r="N104" s="251" t="s">
        <v>22</v>
      </c>
      <c r="O104" s="252" t="s">
        <v>44</v>
      </c>
      <c r="P104" s="174">
        <f>I104+J104</f>
        <v>0</v>
      </c>
      <c r="Q104" s="174">
        <f>ROUND(I104*H104,2)</f>
        <v>0</v>
      </c>
      <c r="R104" s="174">
        <f>ROUND(J104*H104,2)</f>
        <v>0</v>
      </c>
      <c r="S104" s="46"/>
      <c r="T104" s="253">
        <f>S104*H104</f>
        <v>0</v>
      </c>
      <c r="U104" s="253">
        <v>0</v>
      </c>
      <c r="V104" s="253">
        <f>U104*H104</f>
        <v>0</v>
      </c>
      <c r="W104" s="253">
        <v>0</v>
      </c>
      <c r="X104" s="254">
        <f>W104*H104</f>
        <v>0</v>
      </c>
      <c r="AR104" s="23" t="s">
        <v>160</v>
      </c>
      <c r="AT104" s="23" t="s">
        <v>155</v>
      </c>
      <c r="AU104" s="23" t="s">
        <v>85</v>
      </c>
      <c r="AY104" s="23" t="s">
        <v>153</v>
      </c>
      <c r="BE104" s="255">
        <f>IF(O104="základní",K104,0)</f>
        <v>0</v>
      </c>
      <c r="BF104" s="255">
        <f>IF(O104="snížená",K104,0)</f>
        <v>0</v>
      </c>
      <c r="BG104" s="255">
        <f>IF(O104="zákl. přenesená",K104,0)</f>
        <v>0</v>
      </c>
      <c r="BH104" s="255">
        <f>IF(O104="sníž. přenesená",K104,0)</f>
        <v>0</v>
      </c>
      <c r="BI104" s="255">
        <f>IF(O104="nulová",K104,0)</f>
        <v>0</v>
      </c>
      <c r="BJ104" s="23" t="s">
        <v>83</v>
      </c>
      <c r="BK104" s="255">
        <f>ROUND(P104*H104,2)</f>
        <v>0</v>
      </c>
      <c r="BL104" s="23" t="s">
        <v>160</v>
      </c>
      <c r="BM104" s="23" t="s">
        <v>574</v>
      </c>
    </row>
    <row r="105" spans="2:47" s="1" customFormat="1" ht="13.5">
      <c r="B105" s="45"/>
      <c r="C105" s="73"/>
      <c r="D105" s="256" t="s">
        <v>166</v>
      </c>
      <c r="E105" s="73"/>
      <c r="F105" s="257" t="s">
        <v>566</v>
      </c>
      <c r="G105" s="73"/>
      <c r="H105" s="73"/>
      <c r="I105" s="210"/>
      <c r="J105" s="210"/>
      <c r="K105" s="73"/>
      <c r="L105" s="73"/>
      <c r="M105" s="71"/>
      <c r="N105" s="258"/>
      <c r="O105" s="46"/>
      <c r="P105" s="46"/>
      <c r="Q105" s="46"/>
      <c r="R105" s="46"/>
      <c r="S105" s="46"/>
      <c r="T105" s="46"/>
      <c r="U105" s="46"/>
      <c r="V105" s="46"/>
      <c r="W105" s="46"/>
      <c r="X105" s="94"/>
      <c r="AT105" s="23" t="s">
        <v>166</v>
      </c>
      <c r="AU105" s="23" t="s">
        <v>85</v>
      </c>
    </row>
    <row r="106" spans="2:65" s="1" customFormat="1" ht="16.5" customHeight="1">
      <c r="B106" s="45"/>
      <c r="C106" s="244" t="s">
        <v>191</v>
      </c>
      <c r="D106" s="244" t="s">
        <v>155</v>
      </c>
      <c r="E106" s="245" t="s">
        <v>344</v>
      </c>
      <c r="F106" s="246" t="s">
        <v>345</v>
      </c>
      <c r="G106" s="247" t="s">
        <v>158</v>
      </c>
      <c r="H106" s="248">
        <v>77</v>
      </c>
      <c r="I106" s="249"/>
      <c r="J106" s="249"/>
      <c r="K106" s="250">
        <f>ROUND(P106*H106,2)</f>
        <v>0</v>
      </c>
      <c r="L106" s="246" t="s">
        <v>159</v>
      </c>
      <c r="M106" s="71"/>
      <c r="N106" s="251" t="s">
        <v>22</v>
      </c>
      <c r="O106" s="252" t="s">
        <v>44</v>
      </c>
      <c r="P106" s="174">
        <f>I106+J106</f>
        <v>0</v>
      </c>
      <c r="Q106" s="174">
        <f>ROUND(I106*H106,2)</f>
        <v>0</v>
      </c>
      <c r="R106" s="174">
        <f>ROUND(J106*H106,2)</f>
        <v>0</v>
      </c>
      <c r="S106" s="46"/>
      <c r="T106" s="253">
        <f>S106*H106</f>
        <v>0</v>
      </c>
      <c r="U106" s="253">
        <v>0</v>
      </c>
      <c r="V106" s="253">
        <f>U106*H106</f>
        <v>0</v>
      </c>
      <c r="W106" s="253">
        <v>0</v>
      </c>
      <c r="X106" s="254">
        <f>W106*H106</f>
        <v>0</v>
      </c>
      <c r="AR106" s="23" t="s">
        <v>160</v>
      </c>
      <c r="AT106" s="23" t="s">
        <v>155</v>
      </c>
      <c r="AU106" s="23" t="s">
        <v>85</v>
      </c>
      <c r="AY106" s="23" t="s">
        <v>153</v>
      </c>
      <c r="BE106" s="255">
        <f>IF(O106="základní",K106,0)</f>
        <v>0</v>
      </c>
      <c r="BF106" s="255">
        <f>IF(O106="snížená",K106,0)</f>
        <v>0</v>
      </c>
      <c r="BG106" s="255">
        <f>IF(O106="zákl. přenesená",K106,0)</f>
        <v>0</v>
      </c>
      <c r="BH106" s="255">
        <f>IF(O106="sníž. přenesená",K106,0)</f>
        <v>0</v>
      </c>
      <c r="BI106" s="255">
        <f>IF(O106="nulová",K106,0)</f>
        <v>0</v>
      </c>
      <c r="BJ106" s="23" t="s">
        <v>83</v>
      </c>
      <c r="BK106" s="255">
        <f>ROUND(P106*H106,2)</f>
        <v>0</v>
      </c>
      <c r="BL106" s="23" t="s">
        <v>160</v>
      </c>
      <c r="BM106" s="23" t="s">
        <v>575</v>
      </c>
    </row>
    <row r="107" spans="2:47" s="1" customFormat="1" ht="13.5">
      <c r="B107" s="45"/>
      <c r="C107" s="73"/>
      <c r="D107" s="256" t="s">
        <v>166</v>
      </c>
      <c r="E107" s="73"/>
      <c r="F107" s="257" t="s">
        <v>566</v>
      </c>
      <c r="G107" s="73"/>
      <c r="H107" s="73"/>
      <c r="I107" s="210"/>
      <c r="J107" s="210"/>
      <c r="K107" s="73"/>
      <c r="L107" s="73"/>
      <c r="M107" s="71"/>
      <c r="N107" s="258"/>
      <c r="O107" s="46"/>
      <c r="P107" s="46"/>
      <c r="Q107" s="46"/>
      <c r="R107" s="46"/>
      <c r="S107" s="46"/>
      <c r="T107" s="46"/>
      <c r="U107" s="46"/>
      <c r="V107" s="46"/>
      <c r="W107" s="46"/>
      <c r="X107" s="94"/>
      <c r="AT107" s="23" t="s">
        <v>166</v>
      </c>
      <c r="AU107" s="23" t="s">
        <v>85</v>
      </c>
    </row>
    <row r="108" spans="2:65" s="1" customFormat="1" ht="25.5" customHeight="1">
      <c r="B108" s="45"/>
      <c r="C108" s="244" t="s">
        <v>188</v>
      </c>
      <c r="D108" s="244" t="s">
        <v>155</v>
      </c>
      <c r="E108" s="245" t="s">
        <v>576</v>
      </c>
      <c r="F108" s="246" t="s">
        <v>577</v>
      </c>
      <c r="G108" s="247" t="s">
        <v>158</v>
      </c>
      <c r="H108" s="248">
        <v>300.5</v>
      </c>
      <c r="I108" s="249"/>
      <c r="J108" s="249"/>
      <c r="K108" s="250">
        <f>ROUND(P108*H108,2)</f>
        <v>0</v>
      </c>
      <c r="L108" s="246" t="s">
        <v>159</v>
      </c>
      <c r="M108" s="71"/>
      <c r="N108" s="251" t="s">
        <v>22</v>
      </c>
      <c r="O108" s="252" t="s">
        <v>44</v>
      </c>
      <c r="P108" s="174">
        <f>I108+J108</f>
        <v>0</v>
      </c>
      <c r="Q108" s="174">
        <f>ROUND(I108*H108,2)</f>
        <v>0</v>
      </c>
      <c r="R108" s="174">
        <f>ROUND(J108*H108,2)</f>
        <v>0</v>
      </c>
      <c r="S108" s="46"/>
      <c r="T108" s="253">
        <f>S108*H108</f>
        <v>0</v>
      </c>
      <c r="U108" s="253">
        <v>0</v>
      </c>
      <c r="V108" s="253">
        <f>U108*H108</f>
        <v>0</v>
      </c>
      <c r="W108" s="253">
        <v>0</v>
      </c>
      <c r="X108" s="254">
        <f>W108*H108</f>
        <v>0</v>
      </c>
      <c r="AR108" s="23" t="s">
        <v>160</v>
      </c>
      <c r="AT108" s="23" t="s">
        <v>155</v>
      </c>
      <c r="AU108" s="23" t="s">
        <v>85</v>
      </c>
      <c r="AY108" s="23" t="s">
        <v>153</v>
      </c>
      <c r="BE108" s="255">
        <f>IF(O108="základní",K108,0)</f>
        <v>0</v>
      </c>
      <c r="BF108" s="255">
        <f>IF(O108="snížená",K108,0)</f>
        <v>0</v>
      </c>
      <c r="BG108" s="255">
        <f>IF(O108="zákl. přenesená",K108,0)</f>
        <v>0</v>
      </c>
      <c r="BH108" s="255">
        <f>IF(O108="sníž. přenesená",K108,0)</f>
        <v>0</v>
      </c>
      <c r="BI108" s="255">
        <f>IF(O108="nulová",K108,0)</f>
        <v>0</v>
      </c>
      <c r="BJ108" s="23" t="s">
        <v>83</v>
      </c>
      <c r="BK108" s="255">
        <f>ROUND(P108*H108,2)</f>
        <v>0</v>
      </c>
      <c r="BL108" s="23" t="s">
        <v>160</v>
      </c>
      <c r="BM108" s="23" t="s">
        <v>578</v>
      </c>
    </row>
    <row r="109" spans="2:47" s="1" customFormat="1" ht="13.5">
      <c r="B109" s="45"/>
      <c r="C109" s="73"/>
      <c r="D109" s="256" t="s">
        <v>166</v>
      </c>
      <c r="E109" s="73"/>
      <c r="F109" s="257" t="s">
        <v>579</v>
      </c>
      <c r="G109" s="73"/>
      <c r="H109" s="73"/>
      <c r="I109" s="210"/>
      <c r="J109" s="210"/>
      <c r="K109" s="73"/>
      <c r="L109" s="73"/>
      <c r="M109" s="71"/>
      <c r="N109" s="258"/>
      <c r="O109" s="46"/>
      <c r="P109" s="46"/>
      <c r="Q109" s="46"/>
      <c r="R109" s="46"/>
      <c r="S109" s="46"/>
      <c r="T109" s="46"/>
      <c r="U109" s="46"/>
      <c r="V109" s="46"/>
      <c r="W109" s="46"/>
      <c r="X109" s="94"/>
      <c r="AT109" s="23" t="s">
        <v>166</v>
      </c>
      <c r="AU109" s="23" t="s">
        <v>85</v>
      </c>
    </row>
    <row r="110" spans="2:51" s="12" customFormat="1" ht="13.5">
      <c r="B110" s="259"/>
      <c r="C110" s="260"/>
      <c r="D110" s="256" t="s">
        <v>168</v>
      </c>
      <c r="E110" s="261" t="s">
        <v>22</v>
      </c>
      <c r="F110" s="262" t="s">
        <v>580</v>
      </c>
      <c r="G110" s="260"/>
      <c r="H110" s="263">
        <v>300.5</v>
      </c>
      <c r="I110" s="264"/>
      <c r="J110" s="264"/>
      <c r="K110" s="260"/>
      <c r="L110" s="260"/>
      <c r="M110" s="265"/>
      <c r="N110" s="266"/>
      <c r="O110" s="267"/>
      <c r="P110" s="267"/>
      <c r="Q110" s="267"/>
      <c r="R110" s="267"/>
      <c r="S110" s="267"/>
      <c r="T110" s="267"/>
      <c r="U110" s="267"/>
      <c r="V110" s="267"/>
      <c r="W110" s="267"/>
      <c r="X110" s="268"/>
      <c r="AT110" s="269" t="s">
        <v>168</v>
      </c>
      <c r="AU110" s="269" t="s">
        <v>85</v>
      </c>
      <c r="AV110" s="12" t="s">
        <v>85</v>
      </c>
      <c r="AW110" s="12" t="s">
        <v>7</v>
      </c>
      <c r="AX110" s="12" t="s">
        <v>83</v>
      </c>
      <c r="AY110" s="269" t="s">
        <v>153</v>
      </c>
    </row>
    <row r="111" spans="2:65" s="1" customFormat="1" ht="16.5" customHeight="1">
      <c r="B111" s="45"/>
      <c r="C111" s="270" t="s">
        <v>195</v>
      </c>
      <c r="D111" s="270" t="s">
        <v>184</v>
      </c>
      <c r="E111" s="271" t="s">
        <v>581</v>
      </c>
      <c r="F111" s="272" t="s">
        <v>582</v>
      </c>
      <c r="G111" s="273" t="s">
        <v>187</v>
      </c>
      <c r="H111" s="274">
        <v>32.89</v>
      </c>
      <c r="I111" s="275"/>
      <c r="J111" s="276"/>
      <c r="K111" s="277">
        <f>ROUND(P111*H111,2)</f>
        <v>0</v>
      </c>
      <c r="L111" s="272" t="s">
        <v>159</v>
      </c>
      <c r="M111" s="278"/>
      <c r="N111" s="279" t="s">
        <v>22</v>
      </c>
      <c r="O111" s="252" t="s">
        <v>44</v>
      </c>
      <c r="P111" s="174">
        <f>I111+J111</f>
        <v>0</v>
      </c>
      <c r="Q111" s="174">
        <f>ROUND(I111*H111,2)</f>
        <v>0</v>
      </c>
      <c r="R111" s="174">
        <f>ROUND(J111*H111,2)</f>
        <v>0</v>
      </c>
      <c r="S111" s="46"/>
      <c r="T111" s="253">
        <f>S111*H111</f>
        <v>0</v>
      </c>
      <c r="U111" s="253">
        <v>1</v>
      </c>
      <c r="V111" s="253">
        <f>U111*H111</f>
        <v>32.89</v>
      </c>
      <c r="W111" s="253">
        <v>0</v>
      </c>
      <c r="X111" s="254">
        <f>W111*H111</f>
        <v>0</v>
      </c>
      <c r="AR111" s="23" t="s">
        <v>188</v>
      </c>
      <c r="AT111" s="23" t="s">
        <v>184</v>
      </c>
      <c r="AU111" s="23" t="s">
        <v>85</v>
      </c>
      <c r="AY111" s="23" t="s">
        <v>153</v>
      </c>
      <c r="BE111" s="255">
        <f>IF(O111="základní",K111,0)</f>
        <v>0</v>
      </c>
      <c r="BF111" s="255">
        <f>IF(O111="snížená",K111,0)</f>
        <v>0</v>
      </c>
      <c r="BG111" s="255">
        <f>IF(O111="zákl. přenesená",K111,0)</f>
        <v>0</v>
      </c>
      <c r="BH111" s="255">
        <f>IF(O111="sníž. přenesená",K111,0)</f>
        <v>0</v>
      </c>
      <c r="BI111" s="255">
        <f>IF(O111="nulová",K111,0)</f>
        <v>0</v>
      </c>
      <c r="BJ111" s="23" t="s">
        <v>83</v>
      </c>
      <c r="BK111" s="255">
        <f>ROUND(P111*H111,2)</f>
        <v>0</v>
      </c>
      <c r="BL111" s="23" t="s">
        <v>160</v>
      </c>
      <c r="BM111" s="23" t="s">
        <v>583</v>
      </c>
    </row>
    <row r="112" spans="2:47" s="1" customFormat="1" ht="13.5">
      <c r="B112" s="45"/>
      <c r="C112" s="73"/>
      <c r="D112" s="256" t="s">
        <v>166</v>
      </c>
      <c r="E112" s="73"/>
      <c r="F112" s="257" t="s">
        <v>584</v>
      </c>
      <c r="G112" s="73"/>
      <c r="H112" s="73"/>
      <c r="I112" s="210"/>
      <c r="J112" s="210"/>
      <c r="K112" s="73"/>
      <c r="L112" s="73"/>
      <c r="M112" s="71"/>
      <c r="N112" s="258"/>
      <c r="O112" s="46"/>
      <c r="P112" s="46"/>
      <c r="Q112" s="46"/>
      <c r="R112" s="46"/>
      <c r="S112" s="46"/>
      <c r="T112" s="46"/>
      <c r="U112" s="46"/>
      <c r="V112" s="46"/>
      <c r="W112" s="46"/>
      <c r="X112" s="94"/>
      <c r="AT112" s="23" t="s">
        <v>166</v>
      </c>
      <c r="AU112" s="23" t="s">
        <v>85</v>
      </c>
    </row>
    <row r="113" spans="2:51" s="12" customFormat="1" ht="13.5">
      <c r="B113" s="259"/>
      <c r="C113" s="260"/>
      <c r="D113" s="256" t="s">
        <v>168</v>
      </c>
      <c r="E113" s="261" t="s">
        <v>22</v>
      </c>
      <c r="F113" s="262" t="s">
        <v>585</v>
      </c>
      <c r="G113" s="260"/>
      <c r="H113" s="263">
        <v>9.24</v>
      </c>
      <c r="I113" s="264"/>
      <c r="J113" s="264"/>
      <c r="K113" s="260"/>
      <c r="L113" s="260"/>
      <c r="M113" s="265"/>
      <c r="N113" s="266"/>
      <c r="O113" s="267"/>
      <c r="P113" s="267"/>
      <c r="Q113" s="267"/>
      <c r="R113" s="267"/>
      <c r="S113" s="267"/>
      <c r="T113" s="267"/>
      <c r="U113" s="267"/>
      <c r="V113" s="267"/>
      <c r="W113" s="267"/>
      <c r="X113" s="268"/>
      <c r="AT113" s="269" t="s">
        <v>168</v>
      </c>
      <c r="AU113" s="269" t="s">
        <v>85</v>
      </c>
      <c r="AV113" s="12" t="s">
        <v>85</v>
      </c>
      <c r="AW113" s="12" t="s">
        <v>7</v>
      </c>
      <c r="AX113" s="12" t="s">
        <v>75</v>
      </c>
      <c r="AY113" s="269" t="s">
        <v>153</v>
      </c>
    </row>
    <row r="114" spans="2:51" s="12" customFormat="1" ht="13.5">
      <c r="B114" s="259"/>
      <c r="C114" s="260"/>
      <c r="D114" s="256" t="s">
        <v>168</v>
      </c>
      <c r="E114" s="261" t="s">
        <v>22</v>
      </c>
      <c r="F114" s="262" t="s">
        <v>586</v>
      </c>
      <c r="G114" s="260"/>
      <c r="H114" s="263">
        <v>7.8</v>
      </c>
      <c r="I114" s="264"/>
      <c r="J114" s="264"/>
      <c r="K114" s="260"/>
      <c r="L114" s="260"/>
      <c r="M114" s="265"/>
      <c r="N114" s="266"/>
      <c r="O114" s="267"/>
      <c r="P114" s="267"/>
      <c r="Q114" s="267"/>
      <c r="R114" s="267"/>
      <c r="S114" s="267"/>
      <c r="T114" s="267"/>
      <c r="U114" s="267"/>
      <c r="V114" s="267"/>
      <c r="W114" s="267"/>
      <c r="X114" s="268"/>
      <c r="AT114" s="269" t="s">
        <v>168</v>
      </c>
      <c r="AU114" s="269" t="s">
        <v>85</v>
      </c>
      <c r="AV114" s="12" t="s">
        <v>85</v>
      </c>
      <c r="AW114" s="12" t="s">
        <v>7</v>
      </c>
      <c r="AX114" s="12" t="s">
        <v>75</v>
      </c>
      <c r="AY114" s="269" t="s">
        <v>153</v>
      </c>
    </row>
    <row r="115" spans="2:51" s="12" customFormat="1" ht="13.5">
      <c r="B115" s="259"/>
      <c r="C115" s="260"/>
      <c r="D115" s="256" t="s">
        <v>168</v>
      </c>
      <c r="E115" s="261" t="s">
        <v>22</v>
      </c>
      <c r="F115" s="262" t="s">
        <v>587</v>
      </c>
      <c r="G115" s="260"/>
      <c r="H115" s="263">
        <v>15.85</v>
      </c>
      <c r="I115" s="264"/>
      <c r="J115" s="264"/>
      <c r="K115" s="260"/>
      <c r="L115" s="260"/>
      <c r="M115" s="265"/>
      <c r="N115" s="266"/>
      <c r="O115" s="267"/>
      <c r="P115" s="267"/>
      <c r="Q115" s="267"/>
      <c r="R115" s="267"/>
      <c r="S115" s="267"/>
      <c r="T115" s="267"/>
      <c r="U115" s="267"/>
      <c r="V115" s="267"/>
      <c r="W115" s="267"/>
      <c r="X115" s="268"/>
      <c r="AT115" s="269" t="s">
        <v>168</v>
      </c>
      <c r="AU115" s="269" t="s">
        <v>85</v>
      </c>
      <c r="AV115" s="12" t="s">
        <v>85</v>
      </c>
      <c r="AW115" s="12" t="s">
        <v>7</v>
      </c>
      <c r="AX115" s="12" t="s">
        <v>75</v>
      </c>
      <c r="AY115" s="269" t="s">
        <v>153</v>
      </c>
    </row>
    <row r="116" spans="2:51" s="13" customFormat="1" ht="13.5">
      <c r="B116" s="280"/>
      <c r="C116" s="281"/>
      <c r="D116" s="256" t="s">
        <v>168</v>
      </c>
      <c r="E116" s="282" t="s">
        <v>22</v>
      </c>
      <c r="F116" s="283" t="s">
        <v>213</v>
      </c>
      <c r="G116" s="281"/>
      <c r="H116" s="284">
        <v>32.89</v>
      </c>
      <c r="I116" s="285"/>
      <c r="J116" s="285"/>
      <c r="K116" s="281"/>
      <c r="L116" s="281"/>
      <c r="M116" s="286"/>
      <c r="N116" s="287"/>
      <c r="O116" s="288"/>
      <c r="P116" s="288"/>
      <c r="Q116" s="288"/>
      <c r="R116" s="288"/>
      <c r="S116" s="288"/>
      <c r="T116" s="288"/>
      <c r="U116" s="288"/>
      <c r="V116" s="288"/>
      <c r="W116" s="288"/>
      <c r="X116" s="289"/>
      <c r="AT116" s="290" t="s">
        <v>168</v>
      </c>
      <c r="AU116" s="290" t="s">
        <v>85</v>
      </c>
      <c r="AV116" s="13" t="s">
        <v>160</v>
      </c>
      <c r="AW116" s="13" t="s">
        <v>7</v>
      </c>
      <c r="AX116" s="13" t="s">
        <v>83</v>
      </c>
      <c r="AY116" s="290" t="s">
        <v>153</v>
      </c>
    </row>
    <row r="117" spans="2:65" s="1" customFormat="1" ht="25.5" customHeight="1">
      <c r="B117" s="45"/>
      <c r="C117" s="244" t="s">
        <v>207</v>
      </c>
      <c r="D117" s="244" t="s">
        <v>155</v>
      </c>
      <c r="E117" s="245" t="s">
        <v>239</v>
      </c>
      <c r="F117" s="246" t="s">
        <v>240</v>
      </c>
      <c r="G117" s="247" t="s">
        <v>158</v>
      </c>
      <c r="H117" s="248">
        <v>241</v>
      </c>
      <c r="I117" s="249"/>
      <c r="J117" s="249"/>
      <c r="K117" s="250">
        <f>ROUND(P117*H117,2)</f>
        <v>0</v>
      </c>
      <c r="L117" s="246" t="s">
        <v>159</v>
      </c>
      <c r="M117" s="71"/>
      <c r="N117" s="251" t="s">
        <v>22</v>
      </c>
      <c r="O117" s="252" t="s">
        <v>44</v>
      </c>
      <c r="P117" s="174">
        <f>I117+J117</f>
        <v>0</v>
      </c>
      <c r="Q117" s="174">
        <f>ROUND(I117*H117,2)</f>
        <v>0</v>
      </c>
      <c r="R117" s="174">
        <f>ROUND(J117*H117,2)</f>
        <v>0</v>
      </c>
      <c r="S117" s="46"/>
      <c r="T117" s="253">
        <f>S117*H117</f>
        <v>0</v>
      </c>
      <c r="U117" s="253">
        <v>0</v>
      </c>
      <c r="V117" s="253">
        <f>U117*H117</f>
        <v>0</v>
      </c>
      <c r="W117" s="253">
        <v>0</v>
      </c>
      <c r="X117" s="254">
        <f>W117*H117</f>
        <v>0</v>
      </c>
      <c r="AR117" s="23" t="s">
        <v>160</v>
      </c>
      <c r="AT117" s="23" t="s">
        <v>155</v>
      </c>
      <c r="AU117" s="23" t="s">
        <v>85</v>
      </c>
      <c r="AY117" s="23" t="s">
        <v>153</v>
      </c>
      <c r="BE117" s="255">
        <f>IF(O117="základní",K117,0)</f>
        <v>0</v>
      </c>
      <c r="BF117" s="255">
        <f>IF(O117="snížená",K117,0)</f>
        <v>0</v>
      </c>
      <c r="BG117" s="255">
        <f>IF(O117="zákl. přenesená",K117,0)</f>
        <v>0</v>
      </c>
      <c r="BH117" s="255">
        <f>IF(O117="sníž. přenesená",K117,0)</f>
        <v>0</v>
      </c>
      <c r="BI117" s="255">
        <f>IF(O117="nulová",K117,0)</f>
        <v>0</v>
      </c>
      <c r="BJ117" s="23" t="s">
        <v>83</v>
      </c>
      <c r="BK117" s="255">
        <f>ROUND(P117*H117,2)</f>
        <v>0</v>
      </c>
      <c r="BL117" s="23" t="s">
        <v>160</v>
      </c>
      <c r="BM117" s="23" t="s">
        <v>588</v>
      </c>
    </row>
    <row r="118" spans="2:47" s="1" customFormat="1" ht="13.5">
      <c r="B118" s="45"/>
      <c r="C118" s="73"/>
      <c r="D118" s="256" t="s">
        <v>166</v>
      </c>
      <c r="E118" s="73"/>
      <c r="F118" s="257" t="s">
        <v>589</v>
      </c>
      <c r="G118" s="73"/>
      <c r="H118" s="73"/>
      <c r="I118" s="210"/>
      <c r="J118" s="210"/>
      <c r="K118" s="73"/>
      <c r="L118" s="73"/>
      <c r="M118" s="71"/>
      <c r="N118" s="258"/>
      <c r="O118" s="46"/>
      <c r="P118" s="46"/>
      <c r="Q118" s="46"/>
      <c r="R118" s="46"/>
      <c r="S118" s="46"/>
      <c r="T118" s="46"/>
      <c r="U118" s="46"/>
      <c r="V118" s="46"/>
      <c r="W118" s="46"/>
      <c r="X118" s="94"/>
      <c r="AT118" s="23" t="s">
        <v>166</v>
      </c>
      <c r="AU118" s="23" t="s">
        <v>85</v>
      </c>
    </row>
    <row r="119" spans="2:51" s="12" customFormat="1" ht="13.5">
      <c r="B119" s="259"/>
      <c r="C119" s="260"/>
      <c r="D119" s="256" t="s">
        <v>168</v>
      </c>
      <c r="E119" s="261" t="s">
        <v>22</v>
      </c>
      <c r="F119" s="262" t="s">
        <v>590</v>
      </c>
      <c r="G119" s="260"/>
      <c r="H119" s="263">
        <v>241</v>
      </c>
      <c r="I119" s="264"/>
      <c r="J119" s="264"/>
      <c r="K119" s="260"/>
      <c r="L119" s="260"/>
      <c r="M119" s="265"/>
      <c r="N119" s="266"/>
      <c r="O119" s="267"/>
      <c r="P119" s="267"/>
      <c r="Q119" s="267"/>
      <c r="R119" s="267"/>
      <c r="S119" s="267"/>
      <c r="T119" s="267"/>
      <c r="U119" s="267"/>
      <c r="V119" s="267"/>
      <c r="W119" s="267"/>
      <c r="X119" s="268"/>
      <c r="AT119" s="269" t="s">
        <v>168</v>
      </c>
      <c r="AU119" s="269" t="s">
        <v>85</v>
      </c>
      <c r="AV119" s="12" t="s">
        <v>85</v>
      </c>
      <c r="AW119" s="12" t="s">
        <v>7</v>
      </c>
      <c r="AX119" s="12" t="s">
        <v>83</v>
      </c>
      <c r="AY119" s="269" t="s">
        <v>153</v>
      </c>
    </row>
    <row r="120" spans="2:65" s="1" customFormat="1" ht="16.5" customHeight="1">
      <c r="B120" s="45"/>
      <c r="C120" s="270" t="s">
        <v>214</v>
      </c>
      <c r="D120" s="270" t="s">
        <v>184</v>
      </c>
      <c r="E120" s="271" t="s">
        <v>243</v>
      </c>
      <c r="F120" s="272" t="s">
        <v>244</v>
      </c>
      <c r="G120" s="273" t="s">
        <v>158</v>
      </c>
      <c r="H120" s="274">
        <v>265.1</v>
      </c>
      <c r="I120" s="275"/>
      <c r="J120" s="276"/>
      <c r="K120" s="277">
        <f>ROUND(P120*H120,2)</f>
        <v>0</v>
      </c>
      <c r="L120" s="272" t="s">
        <v>22</v>
      </c>
      <c r="M120" s="278"/>
      <c r="N120" s="279" t="s">
        <v>22</v>
      </c>
      <c r="O120" s="252" t="s">
        <v>44</v>
      </c>
      <c r="P120" s="174">
        <f>I120+J120</f>
        <v>0</v>
      </c>
      <c r="Q120" s="174">
        <f>ROUND(I120*H120,2)</f>
        <v>0</v>
      </c>
      <c r="R120" s="174">
        <f>ROUND(J120*H120,2)</f>
        <v>0</v>
      </c>
      <c r="S120" s="46"/>
      <c r="T120" s="253">
        <f>S120*H120</f>
        <v>0</v>
      </c>
      <c r="U120" s="253">
        <v>0</v>
      </c>
      <c r="V120" s="253">
        <f>U120*H120</f>
        <v>0</v>
      </c>
      <c r="W120" s="253">
        <v>0</v>
      </c>
      <c r="X120" s="254">
        <f>W120*H120</f>
        <v>0</v>
      </c>
      <c r="AR120" s="23" t="s">
        <v>188</v>
      </c>
      <c r="AT120" s="23" t="s">
        <v>184</v>
      </c>
      <c r="AU120" s="23" t="s">
        <v>85</v>
      </c>
      <c r="AY120" s="23" t="s">
        <v>153</v>
      </c>
      <c r="BE120" s="255">
        <f>IF(O120="základní",K120,0)</f>
        <v>0</v>
      </c>
      <c r="BF120" s="255">
        <f>IF(O120="snížená",K120,0)</f>
        <v>0</v>
      </c>
      <c r="BG120" s="255">
        <f>IF(O120="zákl. přenesená",K120,0)</f>
        <v>0</v>
      </c>
      <c r="BH120" s="255">
        <f>IF(O120="sníž. přenesená",K120,0)</f>
        <v>0</v>
      </c>
      <c r="BI120" s="255">
        <f>IF(O120="nulová",K120,0)</f>
        <v>0</v>
      </c>
      <c r="BJ120" s="23" t="s">
        <v>83</v>
      </c>
      <c r="BK120" s="255">
        <f>ROUND(P120*H120,2)</f>
        <v>0</v>
      </c>
      <c r="BL120" s="23" t="s">
        <v>160</v>
      </c>
      <c r="BM120" s="23" t="s">
        <v>591</v>
      </c>
    </row>
    <row r="121" spans="2:47" s="1" customFormat="1" ht="13.5">
      <c r="B121" s="45"/>
      <c r="C121" s="73"/>
      <c r="D121" s="256" t="s">
        <v>166</v>
      </c>
      <c r="E121" s="73"/>
      <c r="F121" s="257" t="s">
        <v>592</v>
      </c>
      <c r="G121" s="73"/>
      <c r="H121" s="73"/>
      <c r="I121" s="210"/>
      <c r="J121" s="210"/>
      <c r="K121" s="73"/>
      <c r="L121" s="73"/>
      <c r="M121" s="71"/>
      <c r="N121" s="258"/>
      <c r="O121" s="46"/>
      <c r="P121" s="46"/>
      <c r="Q121" s="46"/>
      <c r="R121" s="46"/>
      <c r="S121" s="46"/>
      <c r="T121" s="46"/>
      <c r="U121" s="46"/>
      <c r="V121" s="46"/>
      <c r="W121" s="46"/>
      <c r="X121" s="94"/>
      <c r="AT121" s="23" t="s">
        <v>166</v>
      </c>
      <c r="AU121" s="23" t="s">
        <v>85</v>
      </c>
    </row>
    <row r="122" spans="2:51" s="12" customFormat="1" ht="13.5">
      <c r="B122" s="259"/>
      <c r="C122" s="260"/>
      <c r="D122" s="256" t="s">
        <v>168</v>
      </c>
      <c r="E122" s="261" t="s">
        <v>22</v>
      </c>
      <c r="F122" s="262" t="s">
        <v>590</v>
      </c>
      <c r="G122" s="260"/>
      <c r="H122" s="263">
        <v>241</v>
      </c>
      <c r="I122" s="264"/>
      <c r="J122" s="264"/>
      <c r="K122" s="260"/>
      <c r="L122" s="260"/>
      <c r="M122" s="265"/>
      <c r="N122" s="266"/>
      <c r="O122" s="267"/>
      <c r="P122" s="267"/>
      <c r="Q122" s="267"/>
      <c r="R122" s="267"/>
      <c r="S122" s="267"/>
      <c r="T122" s="267"/>
      <c r="U122" s="267"/>
      <c r="V122" s="267"/>
      <c r="W122" s="267"/>
      <c r="X122" s="268"/>
      <c r="AT122" s="269" t="s">
        <v>168</v>
      </c>
      <c r="AU122" s="269" t="s">
        <v>85</v>
      </c>
      <c r="AV122" s="12" t="s">
        <v>85</v>
      </c>
      <c r="AW122" s="12" t="s">
        <v>7</v>
      </c>
      <c r="AX122" s="12" t="s">
        <v>83</v>
      </c>
      <c r="AY122" s="269" t="s">
        <v>153</v>
      </c>
    </row>
    <row r="123" spans="2:51" s="12" customFormat="1" ht="13.5">
      <c r="B123" s="259"/>
      <c r="C123" s="260"/>
      <c r="D123" s="256" t="s">
        <v>168</v>
      </c>
      <c r="E123" s="260"/>
      <c r="F123" s="262" t="s">
        <v>593</v>
      </c>
      <c r="G123" s="260"/>
      <c r="H123" s="263">
        <v>265.1</v>
      </c>
      <c r="I123" s="264"/>
      <c r="J123" s="264"/>
      <c r="K123" s="260"/>
      <c r="L123" s="260"/>
      <c r="M123" s="265"/>
      <c r="N123" s="266"/>
      <c r="O123" s="267"/>
      <c r="P123" s="267"/>
      <c r="Q123" s="267"/>
      <c r="R123" s="267"/>
      <c r="S123" s="267"/>
      <c r="T123" s="267"/>
      <c r="U123" s="267"/>
      <c r="V123" s="267"/>
      <c r="W123" s="267"/>
      <c r="X123" s="268"/>
      <c r="AT123" s="269" t="s">
        <v>168</v>
      </c>
      <c r="AU123" s="269" t="s">
        <v>85</v>
      </c>
      <c r="AV123" s="12" t="s">
        <v>85</v>
      </c>
      <c r="AW123" s="12" t="s">
        <v>6</v>
      </c>
      <c r="AX123" s="12" t="s">
        <v>83</v>
      </c>
      <c r="AY123" s="269" t="s">
        <v>153</v>
      </c>
    </row>
    <row r="124" spans="2:65" s="1" customFormat="1" ht="25.5" customHeight="1">
      <c r="B124" s="45"/>
      <c r="C124" s="244" t="s">
        <v>219</v>
      </c>
      <c r="D124" s="244" t="s">
        <v>155</v>
      </c>
      <c r="E124" s="245" t="s">
        <v>594</v>
      </c>
      <c r="F124" s="246" t="s">
        <v>595</v>
      </c>
      <c r="G124" s="247" t="s">
        <v>158</v>
      </c>
      <c r="H124" s="248">
        <v>164</v>
      </c>
      <c r="I124" s="249"/>
      <c r="J124" s="249"/>
      <c r="K124" s="250">
        <f>ROUND(P124*H124,2)</f>
        <v>0</v>
      </c>
      <c r="L124" s="246" t="s">
        <v>159</v>
      </c>
      <c r="M124" s="71"/>
      <c r="N124" s="251" t="s">
        <v>22</v>
      </c>
      <c r="O124" s="252" t="s">
        <v>44</v>
      </c>
      <c r="P124" s="174">
        <f>I124+J124</f>
        <v>0</v>
      </c>
      <c r="Q124" s="174">
        <f>ROUND(I124*H124,2)</f>
        <v>0</v>
      </c>
      <c r="R124" s="174">
        <f>ROUND(J124*H124,2)</f>
        <v>0</v>
      </c>
      <c r="S124" s="46"/>
      <c r="T124" s="253">
        <f>S124*H124</f>
        <v>0</v>
      </c>
      <c r="U124" s="253">
        <v>0</v>
      </c>
      <c r="V124" s="253">
        <f>U124*H124</f>
        <v>0</v>
      </c>
      <c r="W124" s="253">
        <v>0</v>
      </c>
      <c r="X124" s="254">
        <f>W124*H124</f>
        <v>0</v>
      </c>
      <c r="AR124" s="23" t="s">
        <v>160</v>
      </c>
      <c r="AT124" s="23" t="s">
        <v>155</v>
      </c>
      <c r="AU124" s="23" t="s">
        <v>85</v>
      </c>
      <c r="AY124" s="23" t="s">
        <v>153</v>
      </c>
      <c r="BE124" s="255">
        <f>IF(O124="základní",K124,0)</f>
        <v>0</v>
      </c>
      <c r="BF124" s="255">
        <f>IF(O124="snížená",K124,0)</f>
        <v>0</v>
      </c>
      <c r="BG124" s="255">
        <f>IF(O124="zákl. přenesená",K124,0)</f>
        <v>0</v>
      </c>
      <c r="BH124" s="255">
        <f>IF(O124="sníž. přenesená",K124,0)</f>
        <v>0</v>
      </c>
      <c r="BI124" s="255">
        <f>IF(O124="nulová",K124,0)</f>
        <v>0</v>
      </c>
      <c r="BJ124" s="23" t="s">
        <v>83</v>
      </c>
      <c r="BK124" s="255">
        <f>ROUND(P124*H124,2)</f>
        <v>0</v>
      </c>
      <c r="BL124" s="23" t="s">
        <v>160</v>
      </c>
      <c r="BM124" s="23" t="s">
        <v>596</v>
      </c>
    </row>
    <row r="125" spans="2:47" s="1" customFormat="1" ht="13.5">
      <c r="B125" s="45"/>
      <c r="C125" s="73"/>
      <c r="D125" s="256" t="s">
        <v>166</v>
      </c>
      <c r="E125" s="73"/>
      <c r="F125" s="257" t="s">
        <v>597</v>
      </c>
      <c r="G125" s="73"/>
      <c r="H125" s="73"/>
      <c r="I125" s="210"/>
      <c r="J125" s="210"/>
      <c r="K125" s="73"/>
      <c r="L125" s="73"/>
      <c r="M125" s="71"/>
      <c r="N125" s="258"/>
      <c r="O125" s="46"/>
      <c r="P125" s="46"/>
      <c r="Q125" s="46"/>
      <c r="R125" s="46"/>
      <c r="S125" s="46"/>
      <c r="T125" s="46"/>
      <c r="U125" s="46"/>
      <c r="V125" s="46"/>
      <c r="W125" s="46"/>
      <c r="X125" s="94"/>
      <c r="AT125" s="23" t="s">
        <v>166</v>
      </c>
      <c r="AU125" s="23" t="s">
        <v>85</v>
      </c>
    </row>
    <row r="126" spans="2:63" s="11" customFormat="1" ht="37.4" customHeight="1">
      <c r="B126" s="227"/>
      <c r="C126" s="228"/>
      <c r="D126" s="229" t="s">
        <v>74</v>
      </c>
      <c r="E126" s="230" t="s">
        <v>598</v>
      </c>
      <c r="F126" s="230" t="s">
        <v>599</v>
      </c>
      <c r="G126" s="228"/>
      <c r="H126" s="228"/>
      <c r="I126" s="231"/>
      <c r="J126" s="231"/>
      <c r="K126" s="232">
        <f>BK126</f>
        <v>0</v>
      </c>
      <c r="L126" s="228"/>
      <c r="M126" s="233"/>
      <c r="N126" s="234"/>
      <c r="O126" s="235"/>
      <c r="P126" s="235"/>
      <c r="Q126" s="236">
        <f>SUM(Q127:Q168)</f>
        <v>0</v>
      </c>
      <c r="R126" s="236">
        <f>SUM(R127:R168)</f>
        <v>0</v>
      </c>
      <c r="S126" s="235"/>
      <c r="T126" s="237">
        <f>SUM(T127:T168)</f>
        <v>0</v>
      </c>
      <c r="U126" s="235"/>
      <c r="V126" s="237">
        <f>SUM(V127:V168)</f>
        <v>0</v>
      </c>
      <c r="W126" s="235"/>
      <c r="X126" s="238">
        <f>SUM(X127:X168)</f>
        <v>0</v>
      </c>
      <c r="AR126" s="239" t="s">
        <v>170</v>
      </c>
      <c r="AT126" s="240" t="s">
        <v>74</v>
      </c>
      <c r="AU126" s="240" t="s">
        <v>75</v>
      </c>
      <c r="AY126" s="239" t="s">
        <v>153</v>
      </c>
      <c r="BK126" s="241">
        <f>SUM(BK127:BK168)</f>
        <v>0</v>
      </c>
    </row>
    <row r="127" spans="2:65" s="1" customFormat="1" ht="16.5" customHeight="1">
      <c r="B127" s="45"/>
      <c r="C127" s="270" t="s">
        <v>224</v>
      </c>
      <c r="D127" s="270" t="s">
        <v>184</v>
      </c>
      <c r="E127" s="271" t="s">
        <v>600</v>
      </c>
      <c r="F127" s="272" t="s">
        <v>601</v>
      </c>
      <c r="G127" s="273" t="s">
        <v>199</v>
      </c>
      <c r="H127" s="274">
        <v>18</v>
      </c>
      <c r="I127" s="275"/>
      <c r="J127" s="276"/>
      <c r="K127" s="277">
        <f>ROUND(P127*H127,2)</f>
        <v>0</v>
      </c>
      <c r="L127" s="272" t="s">
        <v>22</v>
      </c>
      <c r="M127" s="278"/>
      <c r="N127" s="279" t="s">
        <v>22</v>
      </c>
      <c r="O127" s="252" t="s">
        <v>44</v>
      </c>
      <c r="P127" s="174">
        <f>I127+J127</f>
        <v>0</v>
      </c>
      <c r="Q127" s="174">
        <f>ROUND(I127*H127,2)</f>
        <v>0</v>
      </c>
      <c r="R127" s="174">
        <f>ROUND(J127*H127,2)</f>
        <v>0</v>
      </c>
      <c r="S127" s="46"/>
      <c r="T127" s="253">
        <f>S127*H127</f>
        <v>0</v>
      </c>
      <c r="U127" s="253">
        <v>0</v>
      </c>
      <c r="V127" s="253">
        <f>U127*H127</f>
        <v>0</v>
      </c>
      <c r="W127" s="253">
        <v>0</v>
      </c>
      <c r="X127" s="254">
        <f>W127*H127</f>
        <v>0</v>
      </c>
      <c r="AR127" s="23" t="s">
        <v>602</v>
      </c>
      <c r="AT127" s="23" t="s">
        <v>184</v>
      </c>
      <c r="AU127" s="23" t="s">
        <v>83</v>
      </c>
      <c r="AY127" s="23" t="s">
        <v>153</v>
      </c>
      <c r="BE127" s="255">
        <f>IF(O127="základní",K127,0)</f>
        <v>0</v>
      </c>
      <c r="BF127" s="255">
        <f>IF(O127="snížená",K127,0)</f>
        <v>0</v>
      </c>
      <c r="BG127" s="255">
        <f>IF(O127="zákl. přenesená",K127,0)</f>
        <v>0</v>
      </c>
      <c r="BH127" s="255">
        <f>IF(O127="sníž. přenesená",K127,0)</f>
        <v>0</v>
      </c>
      <c r="BI127" s="255">
        <f>IF(O127="nulová",K127,0)</f>
        <v>0</v>
      </c>
      <c r="BJ127" s="23" t="s">
        <v>83</v>
      </c>
      <c r="BK127" s="255">
        <f>ROUND(P127*H127,2)</f>
        <v>0</v>
      </c>
      <c r="BL127" s="23" t="s">
        <v>603</v>
      </c>
      <c r="BM127" s="23" t="s">
        <v>604</v>
      </c>
    </row>
    <row r="128" spans="2:65" s="1" customFormat="1" ht="16.5" customHeight="1">
      <c r="B128" s="45"/>
      <c r="C128" s="270" t="s">
        <v>282</v>
      </c>
      <c r="D128" s="270" t="s">
        <v>184</v>
      </c>
      <c r="E128" s="271" t="s">
        <v>605</v>
      </c>
      <c r="F128" s="272" t="s">
        <v>606</v>
      </c>
      <c r="G128" s="273" t="s">
        <v>199</v>
      </c>
      <c r="H128" s="274">
        <v>16</v>
      </c>
      <c r="I128" s="275"/>
      <c r="J128" s="276"/>
      <c r="K128" s="277">
        <f>ROUND(P128*H128,2)</f>
        <v>0</v>
      </c>
      <c r="L128" s="272" t="s">
        <v>22</v>
      </c>
      <c r="M128" s="278"/>
      <c r="N128" s="279" t="s">
        <v>22</v>
      </c>
      <c r="O128" s="252" t="s">
        <v>44</v>
      </c>
      <c r="P128" s="174">
        <f>I128+J128</f>
        <v>0</v>
      </c>
      <c r="Q128" s="174">
        <f>ROUND(I128*H128,2)</f>
        <v>0</v>
      </c>
      <c r="R128" s="174">
        <f>ROUND(J128*H128,2)</f>
        <v>0</v>
      </c>
      <c r="S128" s="46"/>
      <c r="T128" s="253">
        <f>S128*H128</f>
        <v>0</v>
      </c>
      <c r="U128" s="253">
        <v>0</v>
      </c>
      <c r="V128" s="253">
        <f>U128*H128</f>
        <v>0</v>
      </c>
      <c r="W128" s="253">
        <v>0</v>
      </c>
      <c r="X128" s="254">
        <f>W128*H128</f>
        <v>0</v>
      </c>
      <c r="AR128" s="23" t="s">
        <v>602</v>
      </c>
      <c r="AT128" s="23" t="s">
        <v>184</v>
      </c>
      <c r="AU128" s="23" t="s">
        <v>83</v>
      </c>
      <c r="AY128" s="23" t="s">
        <v>153</v>
      </c>
      <c r="BE128" s="255">
        <f>IF(O128="základní",K128,0)</f>
        <v>0</v>
      </c>
      <c r="BF128" s="255">
        <f>IF(O128="snížená",K128,0)</f>
        <v>0</v>
      </c>
      <c r="BG128" s="255">
        <f>IF(O128="zákl. přenesená",K128,0)</f>
        <v>0</v>
      </c>
      <c r="BH128" s="255">
        <f>IF(O128="sníž. přenesená",K128,0)</f>
        <v>0</v>
      </c>
      <c r="BI128" s="255">
        <f>IF(O128="nulová",K128,0)</f>
        <v>0</v>
      </c>
      <c r="BJ128" s="23" t="s">
        <v>83</v>
      </c>
      <c r="BK128" s="255">
        <f>ROUND(P128*H128,2)</f>
        <v>0</v>
      </c>
      <c r="BL128" s="23" t="s">
        <v>603</v>
      </c>
      <c r="BM128" s="23" t="s">
        <v>607</v>
      </c>
    </row>
    <row r="129" spans="2:65" s="1" customFormat="1" ht="16.5" customHeight="1">
      <c r="B129" s="45"/>
      <c r="C129" s="270" t="s">
        <v>11</v>
      </c>
      <c r="D129" s="270" t="s">
        <v>184</v>
      </c>
      <c r="E129" s="271" t="s">
        <v>608</v>
      </c>
      <c r="F129" s="272" t="s">
        <v>609</v>
      </c>
      <c r="G129" s="273" t="s">
        <v>199</v>
      </c>
      <c r="H129" s="274">
        <v>14</v>
      </c>
      <c r="I129" s="275"/>
      <c r="J129" s="276"/>
      <c r="K129" s="277">
        <f>ROUND(P129*H129,2)</f>
        <v>0</v>
      </c>
      <c r="L129" s="272" t="s">
        <v>22</v>
      </c>
      <c r="M129" s="278"/>
      <c r="N129" s="279" t="s">
        <v>22</v>
      </c>
      <c r="O129" s="252" t="s">
        <v>44</v>
      </c>
      <c r="P129" s="174">
        <f>I129+J129</f>
        <v>0</v>
      </c>
      <c r="Q129" s="174">
        <f>ROUND(I129*H129,2)</f>
        <v>0</v>
      </c>
      <c r="R129" s="174">
        <f>ROUND(J129*H129,2)</f>
        <v>0</v>
      </c>
      <c r="S129" s="46"/>
      <c r="T129" s="253">
        <f>S129*H129</f>
        <v>0</v>
      </c>
      <c r="U129" s="253">
        <v>0</v>
      </c>
      <c r="V129" s="253">
        <f>U129*H129</f>
        <v>0</v>
      </c>
      <c r="W129" s="253">
        <v>0</v>
      </c>
      <c r="X129" s="254">
        <f>W129*H129</f>
        <v>0</v>
      </c>
      <c r="AR129" s="23" t="s">
        <v>602</v>
      </c>
      <c r="AT129" s="23" t="s">
        <v>184</v>
      </c>
      <c r="AU129" s="23" t="s">
        <v>83</v>
      </c>
      <c r="AY129" s="23" t="s">
        <v>153</v>
      </c>
      <c r="BE129" s="255">
        <f>IF(O129="základní",K129,0)</f>
        <v>0</v>
      </c>
      <c r="BF129" s="255">
        <f>IF(O129="snížená",K129,0)</f>
        <v>0</v>
      </c>
      <c r="BG129" s="255">
        <f>IF(O129="zákl. přenesená",K129,0)</f>
        <v>0</v>
      </c>
      <c r="BH129" s="255">
        <f>IF(O129="sníž. přenesená",K129,0)</f>
        <v>0</v>
      </c>
      <c r="BI129" s="255">
        <f>IF(O129="nulová",K129,0)</f>
        <v>0</v>
      </c>
      <c r="BJ129" s="23" t="s">
        <v>83</v>
      </c>
      <c r="BK129" s="255">
        <f>ROUND(P129*H129,2)</f>
        <v>0</v>
      </c>
      <c r="BL129" s="23" t="s">
        <v>603</v>
      </c>
      <c r="BM129" s="23" t="s">
        <v>610</v>
      </c>
    </row>
    <row r="130" spans="2:65" s="1" customFormat="1" ht="16.5" customHeight="1">
      <c r="B130" s="45"/>
      <c r="C130" s="270" t="s">
        <v>291</v>
      </c>
      <c r="D130" s="270" t="s">
        <v>184</v>
      </c>
      <c r="E130" s="271" t="s">
        <v>611</v>
      </c>
      <c r="F130" s="272" t="s">
        <v>612</v>
      </c>
      <c r="G130" s="273" t="s">
        <v>199</v>
      </c>
      <c r="H130" s="274">
        <v>6</v>
      </c>
      <c r="I130" s="275"/>
      <c r="J130" s="276"/>
      <c r="K130" s="277">
        <f>ROUND(P130*H130,2)</f>
        <v>0</v>
      </c>
      <c r="L130" s="272" t="s">
        <v>22</v>
      </c>
      <c r="M130" s="278"/>
      <c r="N130" s="279" t="s">
        <v>22</v>
      </c>
      <c r="O130" s="252" t="s">
        <v>44</v>
      </c>
      <c r="P130" s="174">
        <f>I130+J130</f>
        <v>0</v>
      </c>
      <c r="Q130" s="174">
        <f>ROUND(I130*H130,2)</f>
        <v>0</v>
      </c>
      <c r="R130" s="174">
        <f>ROUND(J130*H130,2)</f>
        <v>0</v>
      </c>
      <c r="S130" s="46"/>
      <c r="T130" s="253">
        <f>S130*H130</f>
        <v>0</v>
      </c>
      <c r="U130" s="253">
        <v>0</v>
      </c>
      <c r="V130" s="253">
        <f>U130*H130</f>
        <v>0</v>
      </c>
      <c r="W130" s="253">
        <v>0</v>
      </c>
      <c r="X130" s="254">
        <f>W130*H130</f>
        <v>0</v>
      </c>
      <c r="AR130" s="23" t="s">
        <v>602</v>
      </c>
      <c r="AT130" s="23" t="s">
        <v>184</v>
      </c>
      <c r="AU130" s="23" t="s">
        <v>83</v>
      </c>
      <c r="AY130" s="23" t="s">
        <v>153</v>
      </c>
      <c r="BE130" s="255">
        <f>IF(O130="základní",K130,0)</f>
        <v>0</v>
      </c>
      <c r="BF130" s="255">
        <f>IF(O130="snížená",K130,0)</f>
        <v>0</v>
      </c>
      <c r="BG130" s="255">
        <f>IF(O130="zákl. přenesená",K130,0)</f>
        <v>0</v>
      </c>
      <c r="BH130" s="255">
        <f>IF(O130="sníž. přenesená",K130,0)</f>
        <v>0</v>
      </c>
      <c r="BI130" s="255">
        <f>IF(O130="nulová",K130,0)</f>
        <v>0</v>
      </c>
      <c r="BJ130" s="23" t="s">
        <v>83</v>
      </c>
      <c r="BK130" s="255">
        <f>ROUND(P130*H130,2)</f>
        <v>0</v>
      </c>
      <c r="BL130" s="23" t="s">
        <v>603</v>
      </c>
      <c r="BM130" s="23" t="s">
        <v>613</v>
      </c>
    </row>
    <row r="131" spans="2:65" s="1" customFormat="1" ht="16.5" customHeight="1">
      <c r="B131" s="45"/>
      <c r="C131" s="270" t="s">
        <v>296</v>
      </c>
      <c r="D131" s="270" t="s">
        <v>184</v>
      </c>
      <c r="E131" s="271" t="s">
        <v>614</v>
      </c>
      <c r="F131" s="272" t="s">
        <v>615</v>
      </c>
      <c r="G131" s="273" t="s">
        <v>199</v>
      </c>
      <c r="H131" s="274">
        <v>20</v>
      </c>
      <c r="I131" s="275"/>
      <c r="J131" s="276"/>
      <c r="K131" s="277">
        <f>ROUND(P131*H131,2)</f>
        <v>0</v>
      </c>
      <c r="L131" s="272" t="s">
        <v>22</v>
      </c>
      <c r="M131" s="278"/>
      <c r="N131" s="279" t="s">
        <v>22</v>
      </c>
      <c r="O131" s="252" t="s">
        <v>44</v>
      </c>
      <c r="P131" s="174">
        <f>I131+J131</f>
        <v>0</v>
      </c>
      <c r="Q131" s="174">
        <f>ROUND(I131*H131,2)</f>
        <v>0</v>
      </c>
      <c r="R131" s="174">
        <f>ROUND(J131*H131,2)</f>
        <v>0</v>
      </c>
      <c r="S131" s="46"/>
      <c r="T131" s="253">
        <f>S131*H131</f>
        <v>0</v>
      </c>
      <c r="U131" s="253">
        <v>0</v>
      </c>
      <c r="V131" s="253">
        <f>U131*H131</f>
        <v>0</v>
      </c>
      <c r="W131" s="253">
        <v>0</v>
      </c>
      <c r="X131" s="254">
        <f>W131*H131</f>
        <v>0</v>
      </c>
      <c r="AR131" s="23" t="s">
        <v>602</v>
      </c>
      <c r="AT131" s="23" t="s">
        <v>184</v>
      </c>
      <c r="AU131" s="23" t="s">
        <v>83</v>
      </c>
      <c r="AY131" s="23" t="s">
        <v>153</v>
      </c>
      <c r="BE131" s="255">
        <f>IF(O131="základní",K131,0)</f>
        <v>0</v>
      </c>
      <c r="BF131" s="255">
        <f>IF(O131="snížená",K131,0)</f>
        <v>0</v>
      </c>
      <c r="BG131" s="255">
        <f>IF(O131="zákl. přenesená",K131,0)</f>
        <v>0</v>
      </c>
      <c r="BH131" s="255">
        <f>IF(O131="sníž. přenesená",K131,0)</f>
        <v>0</v>
      </c>
      <c r="BI131" s="255">
        <f>IF(O131="nulová",K131,0)</f>
        <v>0</v>
      </c>
      <c r="BJ131" s="23" t="s">
        <v>83</v>
      </c>
      <c r="BK131" s="255">
        <f>ROUND(P131*H131,2)</f>
        <v>0</v>
      </c>
      <c r="BL131" s="23" t="s">
        <v>603</v>
      </c>
      <c r="BM131" s="23" t="s">
        <v>616</v>
      </c>
    </row>
    <row r="132" spans="2:65" s="1" customFormat="1" ht="16.5" customHeight="1">
      <c r="B132" s="45"/>
      <c r="C132" s="270" t="s">
        <v>301</v>
      </c>
      <c r="D132" s="270" t="s">
        <v>184</v>
      </c>
      <c r="E132" s="271" t="s">
        <v>617</v>
      </c>
      <c r="F132" s="272" t="s">
        <v>618</v>
      </c>
      <c r="G132" s="273" t="s">
        <v>199</v>
      </c>
      <c r="H132" s="274">
        <v>19</v>
      </c>
      <c r="I132" s="275"/>
      <c r="J132" s="276"/>
      <c r="K132" s="277">
        <f>ROUND(P132*H132,2)</f>
        <v>0</v>
      </c>
      <c r="L132" s="272" t="s">
        <v>22</v>
      </c>
      <c r="M132" s="278"/>
      <c r="N132" s="279" t="s">
        <v>22</v>
      </c>
      <c r="O132" s="252" t="s">
        <v>44</v>
      </c>
      <c r="P132" s="174">
        <f>I132+J132</f>
        <v>0</v>
      </c>
      <c r="Q132" s="174">
        <f>ROUND(I132*H132,2)</f>
        <v>0</v>
      </c>
      <c r="R132" s="174">
        <f>ROUND(J132*H132,2)</f>
        <v>0</v>
      </c>
      <c r="S132" s="46"/>
      <c r="T132" s="253">
        <f>S132*H132</f>
        <v>0</v>
      </c>
      <c r="U132" s="253">
        <v>0</v>
      </c>
      <c r="V132" s="253">
        <f>U132*H132</f>
        <v>0</v>
      </c>
      <c r="W132" s="253">
        <v>0</v>
      </c>
      <c r="X132" s="254">
        <f>W132*H132</f>
        <v>0</v>
      </c>
      <c r="AR132" s="23" t="s">
        <v>602</v>
      </c>
      <c r="AT132" s="23" t="s">
        <v>184</v>
      </c>
      <c r="AU132" s="23" t="s">
        <v>83</v>
      </c>
      <c r="AY132" s="23" t="s">
        <v>153</v>
      </c>
      <c r="BE132" s="255">
        <f>IF(O132="základní",K132,0)</f>
        <v>0</v>
      </c>
      <c r="BF132" s="255">
        <f>IF(O132="snížená",K132,0)</f>
        <v>0</v>
      </c>
      <c r="BG132" s="255">
        <f>IF(O132="zákl. přenesená",K132,0)</f>
        <v>0</v>
      </c>
      <c r="BH132" s="255">
        <f>IF(O132="sníž. přenesená",K132,0)</f>
        <v>0</v>
      </c>
      <c r="BI132" s="255">
        <f>IF(O132="nulová",K132,0)</f>
        <v>0</v>
      </c>
      <c r="BJ132" s="23" t="s">
        <v>83</v>
      </c>
      <c r="BK132" s="255">
        <f>ROUND(P132*H132,2)</f>
        <v>0</v>
      </c>
      <c r="BL132" s="23" t="s">
        <v>603</v>
      </c>
      <c r="BM132" s="23" t="s">
        <v>619</v>
      </c>
    </row>
    <row r="133" spans="2:65" s="1" customFormat="1" ht="16.5" customHeight="1">
      <c r="B133" s="45"/>
      <c r="C133" s="270" t="s">
        <v>306</v>
      </c>
      <c r="D133" s="270" t="s">
        <v>184</v>
      </c>
      <c r="E133" s="271" t="s">
        <v>620</v>
      </c>
      <c r="F133" s="272" t="s">
        <v>621</v>
      </c>
      <c r="G133" s="273" t="s">
        <v>199</v>
      </c>
      <c r="H133" s="274">
        <v>22</v>
      </c>
      <c r="I133" s="275"/>
      <c r="J133" s="276"/>
      <c r="K133" s="277">
        <f>ROUND(P133*H133,2)</f>
        <v>0</v>
      </c>
      <c r="L133" s="272" t="s">
        <v>22</v>
      </c>
      <c r="M133" s="278"/>
      <c r="N133" s="279" t="s">
        <v>22</v>
      </c>
      <c r="O133" s="252" t="s">
        <v>44</v>
      </c>
      <c r="P133" s="174">
        <f>I133+J133</f>
        <v>0</v>
      </c>
      <c r="Q133" s="174">
        <f>ROUND(I133*H133,2)</f>
        <v>0</v>
      </c>
      <c r="R133" s="174">
        <f>ROUND(J133*H133,2)</f>
        <v>0</v>
      </c>
      <c r="S133" s="46"/>
      <c r="T133" s="253">
        <f>S133*H133</f>
        <v>0</v>
      </c>
      <c r="U133" s="253">
        <v>0</v>
      </c>
      <c r="V133" s="253">
        <f>U133*H133</f>
        <v>0</v>
      </c>
      <c r="W133" s="253">
        <v>0</v>
      </c>
      <c r="X133" s="254">
        <f>W133*H133</f>
        <v>0</v>
      </c>
      <c r="AR133" s="23" t="s">
        <v>602</v>
      </c>
      <c r="AT133" s="23" t="s">
        <v>184</v>
      </c>
      <c r="AU133" s="23" t="s">
        <v>83</v>
      </c>
      <c r="AY133" s="23" t="s">
        <v>153</v>
      </c>
      <c r="BE133" s="255">
        <f>IF(O133="základní",K133,0)</f>
        <v>0</v>
      </c>
      <c r="BF133" s="255">
        <f>IF(O133="snížená",K133,0)</f>
        <v>0</v>
      </c>
      <c r="BG133" s="255">
        <f>IF(O133="zákl. přenesená",K133,0)</f>
        <v>0</v>
      </c>
      <c r="BH133" s="255">
        <f>IF(O133="sníž. přenesená",K133,0)</f>
        <v>0</v>
      </c>
      <c r="BI133" s="255">
        <f>IF(O133="nulová",K133,0)</f>
        <v>0</v>
      </c>
      <c r="BJ133" s="23" t="s">
        <v>83</v>
      </c>
      <c r="BK133" s="255">
        <f>ROUND(P133*H133,2)</f>
        <v>0</v>
      </c>
      <c r="BL133" s="23" t="s">
        <v>603</v>
      </c>
      <c r="BM133" s="23" t="s">
        <v>622</v>
      </c>
    </row>
    <row r="134" spans="2:65" s="1" customFormat="1" ht="16.5" customHeight="1">
      <c r="B134" s="45"/>
      <c r="C134" s="270" t="s">
        <v>312</v>
      </c>
      <c r="D134" s="270" t="s">
        <v>184</v>
      </c>
      <c r="E134" s="271" t="s">
        <v>623</v>
      </c>
      <c r="F134" s="272" t="s">
        <v>624</v>
      </c>
      <c r="G134" s="273" t="s">
        <v>199</v>
      </c>
      <c r="H134" s="274">
        <v>5</v>
      </c>
      <c r="I134" s="275"/>
      <c r="J134" s="276"/>
      <c r="K134" s="277">
        <f>ROUND(P134*H134,2)</f>
        <v>0</v>
      </c>
      <c r="L134" s="272" t="s">
        <v>22</v>
      </c>
      <c r="M134" s="278"/>
      <c r="N134" s="279" t="s">
        <v>22</v>
      </c>
      <c r="O134" s="252" t="s">
        <v>44</v>
      </c>
      <c r="P134" s="174">
        <f>I134+J134</f>
        <v>0</v>
      </c>
      <c r="Q134" s="174">
        <f>ROUND(I134*H134,2)</f>
        <v>0</v>
      </c>
      <c r="R134" s="174">
        <f>ROUND(J134*H134,2)</f>
        <v>0</v>
      </c>
      <c r="S134" s="46"/>
      <c r="T134" s="253">
        <f>S134*H134</f>
        <v>0</v>
      </c>
      <c r="U134" s="253">
        <v>0</v>
      </c>
      <c r="V134" s="253">
        <f>U134*H134</f>
        <v>0</v>
      </c>
      <c r="W134" s="253">
        <v>0</v>
      </c>
      <c r="X134" s="254">
        <f>W134*H134</f>
        <v>0</v>
      </c>
      <c r="AR134" s="23" t="s">
        <v>602</v>
      </c>
      <c r="AT134" s="23" t="s">
        <v>184</v>
      </c>
      <c r="AU134" s="23" t="s">
        <v>83</v>
      </c>
      <c r="AY134" s="23" t="s">
        <v>153</v>
      </c>
      <c r="BE134" s="255">
        <f>IF(O134="základní",K134,0)</f>
        <v>0</v>
      </c>
      <c r="BF134" s="255">
        <f>IF(O134="snížená",K134,0)</f>
        <v>0</v>
      </c>
      <c r="BG134" s="255">
        <f>IF(O134="zákl. přenesená",K134,0)</f>
        <v>0</v>
      </c>
      <c r="BH134" s="255">
        <f>IF(O134="sníž. přenesená",K134,0)</f>
        <v>0</v>
      </c>
      <c r="BI134" s="255">
        <f>IF(O134="nulová",K134,0)</f>
        <v>0</v>
      </c>
      <c r="BJ134" s="23" t="s">
        <v>83</v>
      </c>
      <c r="BK134" s="255">
        <f>ROUND(P134*H134,2)</f>
        <v>0</v>
      </c>
      <c r="BL134" s="23" t="s">
        <v>603</v>
      </c>
      <c r="BM134" s="23" t="s">
        <v>625</v>
      </c>
    </row>
    <row r="135" spans="2:65" s="1" customFormat="1" ht="16.5" customHeight="1">
      <c r="B135" s="45"/>
      <c r="C135" s="270" t="s">
        <v>10</v>
      </c>
      <c r="D135" s="270" t="s">
        <v>184</v>
      </c>
      <c r="E135" s="271" t="s">
        <v>626</v>
      </c>
      <c r="F135" s="272" t="s">
        <v>627</v>
      </c>
      <c r="G135" s="273" t="s">
        <v>199</v>
      </c>
      <c r="H135" s="274">
        <v>30</v>
      </c>
      <c r="I135" s="275"/>
      <c r="J135" s="276"/>
      <c r="K135" s="277">
        <f>ROUND(P135*H135,2)</f>
        <v>0</v>
      </c>
      <c r="L135" s="272" t="s">
        <v>22</v>
      </c>
      <c r="M135" s="278"/>
      <c r="N135" s="279" t="s">
        <v>22</v>
      </c>
      <c r="O135" s="252" t="s">
        <v>44</v>
      </c>
      <c r="P135" s="174">
        <f>I135+J135</f>
        <v>0</v>
      </c>
      <c r="Q135" s="174">
        <f>ROUND(I135*H135,2)</f>
        <v>0</v>
      </c>
      <c r="R135" s="174">
        <f>ROUND(J135*H135,2)</f>
        <v>0</v>
      </c>
      <c r="S135" s="46"/>
      <c r="T135" s="253">
        <f>S135*H135</f>
        <v>0</v>
      </c>
      <c r="U135" s="253">
        <v>0</v>
      </c>
      <c r="V135" s="253">
        <f>U135*H135</f>
        <v>0</v>
      </c>
      <c r="W135" s="253">
        <v>0</v>
      </c>
      <c r="X135" s="254">
        <f>W135*H135</f>
        <v>0</v>
      </c>
      <c r="AR135" s="23" t="s">
        <v>602</v>
      </c>
      <c r="AT135" s="23" t="s">
        <v>184</v>
      </c>
      <c r="AU135" s="23" t="s">
        <v>83</v>
      </c>
      <c r="AY135" s="23" t="s">
        <v>153</v>
      </c>
      <c r="BE135" s="255">
        <f>IF(O135="základní",K135,0)</f>
        <v>0</v>
      </c>
      <c r="BF135" s="255">
        <f>IF(O135="snížená",K135,0)</f>
        <v>0</v>
      </c>
      <c r="BG135" s="255">
        <f>IF(O135="zákl. přenesená",K135,0)</f>
        <v>0</v>
      </c>
      <c r="BH135" s="255">
        <f>IF(O135="sníž. přenesená",K135,0)</f>
        <v>0</v>
      </c>
      <c r="BI135" s="255">
        <f>IF(O135="nulová",K135,0)</f>
        <v>0</v>
      </c>
      <c r="BJ135" s="23" t="s">
        <v>83</v>
      </c>
      <c r="BK135" s="255">
        <f>ROUND(P135*H135,2)</f>
        <v>0</v>
      </c>
      <c r="BL135" s="23" t="s">
        <v>603</v>
      </c>
      <c r="BM135" s="23" t="s">
        <v>628</v>
      </c>
    </row>
    <row r="136" spans="2:65" s="1" customFormat="1" ht="16.5" customHeight="1">
      <c r="B136" s="45"/>
      <c r="C136" s="270" t="s">
        <v>629</v>
      </c>
      <c r="D136" s="270" t="s">
        <v>184</v>
      </c>
      <c r="E136" s="271" t="s">
        <v>630</v>
      </c>
      <c r="F136" s="272" t="s">
        <v>631</v>
      </c>
      <c r="G136" s="273" t="s">
        <v>199</v>
      </c>
      <c r="H136" s="274">
        <v>50</v>
      </c>
      <c r="I136" s="275"/>
      <c r="J136" s="276"/>
      <c r="K136" s="277">
        <f>ROUND(P136*H136,2)</f>
        <v>0</v>
      </c>
      <c r="L136" s="272" t="s">
        <v>22</v>
      </c>
      <c r="M136" s="278"/>
      <c r="N136" s="279" t="s">
        <v>22</v>
      </c>
      <c r="O136" s="252" t="s">
        <v>44</v>
      </c>
      <c r="P136" s="174">
        <f>I136+J136</f>
        <v>0</v>
      </c>
      <c r="Q136" s="174">
        <f>ROUND(I136*H136,2)</f>
        <v>0</v>
      </c>
      <c r="R136" s="174">
        <f>ROUND(J136*H136,2)</f>
        <v>0</v>
      </c>
      <c r="S136" s="46"/>
      <c r="T136" s="253">
        <f>S136*H136</f>
        <v>0</v>
      </c>
      <c r="U136" s="253">
        <v>0</v>
      </c>
      <c r="V136" s="253">
        <f>U136*H136</f>
        <v>0</v>
      </c>
      <c r="W136" s="253">
        <v>0</v>
      </c>
      <c r="X136" s="254">
        <f>W136*H136</f>
        <v>0</v>
      </c>
      <c r="AR136" s="23" t="s">
        <v>602</v>
      </c>
      <c r="AT136" s="23" t="s">
        <v>184</v>
      </c>
      <c r="AU136" s="23" t="s">
        <v>83</v>
      </c>
      <c r="AY136" s="23" t="s">
        <v>153</v>
      </c>
      <c r="BE136" s="255">
        <f>IF(O136="základní",K136,0)</f>
        <v>0</v>
      </c>
      <c r="BF136" s="255">
        <f>IF(O136="snížená",K136,0)</f>
        <v>0</v>
      </c>
      <c r="BG136" s="255">
        <f>IF(O136="zákl. přenesená",K136,0)</f>
        <v>0</v>
      </c>
      <c r="BH136" s="255">
        <f>IF(O136="sníž. přenesená",K136,0)</f>
        <v>0</v>
      </c>
      <c r="BI136" s="255">
        <f>IF(O136="nulová",K136,0)</f>
        <v>0</v>
      </c>
      <c r="BJ136" s="23" t="s">
        <v>83</v>
      </c>
      <c r="BK136" s="255">
        <f>ROUND(P136*H136,2)</f>
        <v>0</v>
      </c>
      <c r="BL136" s="23" t="s">
        <v>603</v>
      </c>
      <c r="BM136" s="23" t="s">
        <v>632</v>
      </c>
    </row>
    <row r="137" spans="2:65" s="1" customFormat="1" ht="16.5" customHeight="1">
      <c r="B137" s="45"/>
      <c r="C137" s="270" t="s">
        <v>633</v>
      </c>
      <c r="D137" s="270" t="s">
        <v>184</v>
      </c>
      <c r="E137" s="271" t="s">
        <v>634</v>
      </c>
      <c r="F137" s="272" t="s">
        <v>635</v>
      </c>
      <c r="G137" s="273" t="s">
        <v>199</v>
      </c>
      <c r="H137" s="274">
        <v>32</v>
      </c>
      <c r="I137" s="275"/>
      <c r="J137" s="276"/>
      <c r="K137" s="277">
        <f>ROUND(P137*H137,2)</f>
        <v>0</v>
      </c>
      <c r="L137" s="272" t="s">
        <v>22</v>
      </c>
      <c r="M137" s="278"/>
      <c r="N137" s="279" t="s">
        <v>22</v>
      </c>
      <c r="O137" s="252" t="s">
        <v>44</v>
      </c>
      <c r="P137" s="174">
        <f>I137+J137</f>
        <v>0</v>
      </c>
      <c r="Q137" s="174">
        <f>ROUND(I137*H137,2)</f>
        <v>0</v>
      </c>
      <c r="R137" s="174">
        <f>ROUND(J137*H137,2)</f>
        <v>0</v>
      </c>
      <c r="S137" s="46"/>
      <c r="T137" s="253">
        <f>S137*H137</f>
        <v>0</v>
      </c>
      <c r="U137" s="253">
        <v>0</v>
      </c>
      <c r="V137" s="253">
        <f>U137*H137</f>
        <v>0</v>
      </c>
      <c r="W137" s="253">
        <v>0</v>
      </c>
      <c r="X137" s="254">
        <f>W137*H137</f>
        <v>0</v>
      </c>
      <c r="AR137" s="23" t="s">
        <v>602</v>
      </c>
      <c r="AT137" s="23" t="s">
        <v>184</v>
      </c>
      <c r="AU137" s="23" t="s">
        <v>83</v>
      </c>
      <c r="AY137" s="23" t="s">
        <v>153</v>
      </c>
      <c r="BE137" s="255">
        <f>IF(O137="základní",K137,0)</f>
        <v>0</v>
      </c>
      <c r="BF137" s="255">
        <f>IF(O137="snížená",K137,0)</f>
        <v>0</v>
      </c>
      <c r="BG137" s="255">
        <f>IF(O137="zákl. přenesená",K137,0)</f>
        <v>0</v>
      </c>
      <c r="BH137" s="255">
        <f>IF(O137="sníž. přenesená",K137,0)</f>
        <v>0</v>
      </c>
      <c r="BI137" s="255">
        <f>IF(O137="nulová",K137,0)</f>
        <v>0</v>
      </c>
      <c r="BJ137" s="23" t="s">
        <v>83</v>
      </c>
      <c r="BK137" s="255">
        <f>ROUND(P137*H137,2)</f>
        <v>0</v>
      </c>
      <c r="BL137" s="23" t="s">
        <v>603</v>
      </c>
      <c r="BM137" s="23" t="s">
        <v>636</v>
      </c>
    </row>
    <row r="138" spans="2:65" s="1" customFormat="1" ht="16.5" customHeight="1">
      <c r="B138" s="45"/>
      <c r="C138" s="270" t="s">
        <v>637</v>
      </c>
      <c r="D138" s="270" t="s">
        <v>184</v>
      </c>
      <c r="E138" s="271" t="s">
        <v>638</v>
      </c>
      <c r="F138" s="272" t="s">
        <v>639</v>
      </c>
      <c r="G138" s="273" t="s">
        <v>199</v>
      </c>
      <c r="H138" s="274">
        <v>8</v>
      </c>
      <c r="I138" s="275"/>
      <c r="J138" s="276"/>
      <c r="K138" s="277">
        <f>ROUND(P138*H138,2)</f>
        <v>0</v>
      </c>
      <c r="L138" s="272" t="s">
        <v>22</v>
      </c>
      <c r="M138" s="278"/>
      <c r="N138" s="279" t="s">
        <v>22</v>
      </c>
      <c r="O138" s="252" t="s">
        <v>44</v>
      </c>
      <c r="P138" s="174">
        <f>I138+J138</f>
        <v>0</v>
      </c>
      <c r="Q138" s="174">
        <f>ROUND(I138*H138,2)</f>
        <v>0</v>
      </c>
      <c r="R138" s="174">
        <f>ROUND(J138*H138,2)</f>
        <v>0</v>
      </c>
      <c r="S138" s="46"/>
      <c r="T138" s="253">
        <f>S138*H138</f>
        <v>0</v>
      </c>
      <c r="U138" s="253">
        <v>0</v>
      </c>
      <c r="V138" s="253">
        <f>U138*H138</f>
        <v>0</v>
      </c>
      <c r="W138" s="253">
        <v>0</v>
      </c>
      <c r="X138" s="254">
        <f>W138*H138</f>
        <v>0</v>
      </c>
      <c r="AR138" s="23" t="s">
        <v>602</v>
      </c>
      <c r="AT138" s="23" t="s">
        <v>184</v>
      </c>
      <c r="AU138" s="23" t="s">
        <v>83</v>
      </c>
      <c r="AY138" s="23" t="s">
        <v>153</v>
      </c>
      <c r="BE138" s="255">
        <f>IF(O138="základní",K138,0)</f>
        <v>0</v>
      </c>
      <c r="BF138" s="255">
        <f>IF(O138="snížená",K138,0)</f>
        <v>0</v>
      </c>
      <c r="BG138" s="255">
        <f>IF(O138="zákl. přenesená",K138,0)</f>
        <v>0</v>
      </c>
      <c r="BH138" s="255">
        <f>IF(O138="sníž. přenesená",K138,0)</f>
        <v>0</v>
      </c>
      <c r="BI138" s="255">
        <f>IF(O138="nulová",K138,0)</f>
        <v>0</v>
      </c>
      <c r="BJ138" s="23" t="s">
        <v>83</v>
      </c>
      <c r="BK138" s="255">
        <f>ROUND(P138*H138,2)</f>
        <v>0</v>
      </c>
      <c r="BL138" s="23" t="s">
        <v>603</v>
      </c>
      <c r="BM138" s="23" t="s">
        <v>640</v>
      </c>
    </row>
    <row r="139" spans="2:65" s="1" customFormat="1" ht="16.5" customHeight="1">
      <c r="B139" s="45"/>
      <c r="C139" s="270" t="s">
        <v>641</v>
      </c>
      <c r="D139" s="270" t="s">
        <v>184</v>
      </c>
      <c r="E139" s="271" t="s">
        <v>642</v>
      </c>
      <c r="F139" s="272" t="s">
        <v>643</v>
      </c>
      <c r="G139" s="273" t="s">
        <v>199</v>
      </c>
      <c r="H139" s="274">
        <v>11</v>
      </c>
      <c r="I139" s="275"/>
      <c r="J139" s="276"/>
      <c r="K139" s="277">
        <f>ROUND(P139*H139,2)</f>
        <v>0</v>
      </c>
      <c r="L139" s="272" t="s">
        <v>22</v>
      </c>
      <c r="M139" s="278"/>
      <c r="N139" s="279" t="s">
        <v>22</v>
      </c>
      <c r="O139" s="252" t="s">
        <v>44</v>
      </c>
      <c r="P139" s="174">
        <f>I139+J139</f>
        <v>0</v>
      </c>
      <c r="Q139" s="174">
        <f>ROUND(I139*H139,2)</f>
        <v>0</v>
      </c>
      <c r="R139" s="174">
        <f>ROUND(J139*H139,2)</f>
        <v>0</v>
      </c>
      <c r="S139" s="46"/>
      <c r="T139" s="253">
        <f>S139*H139</f>
        <v>0</v>
      </c>
      <c r="U139" s="253">
        <v>0</v>
      </c>
      <c r="V139" s="253">
        <f>U139*H139</f>
        <v>0</v>
      </c>
      <c r="W139" s="253">
        <v>0</v>
      </c>
      <c r="X139" s="254">
        <f>W139*H139</f>
        <v>0</v>
      </c>
      <c r="AR139" s="23" t="s">
        <v>602</v>
      </c>
      <c r="AT139" s="23" t="s">
        <v>184</v>
      </c>
      <c r="AU139" s="23" t="s">
        <v>83</v>
      </c>
      <c r="AY139" s="23" t="s">
        <v>153</v>
      </c>
      <c r="BE139" s="255">
        <f>IF(O139="základní",K139,0)</f>
        <v>0</v>
      </c>
      <c r="BF139" s="255">
        <f>IF(O139="snížená",K139,0)</f>
        <v>0</v>
      </c>
      <c r="BG139" s="255">
        <f>IF(O139="zákl. přenesená",K139,0)</f>
        <v>0</v>
      </c>
      <c r="BH139" s="255">
        <f>IF(O139="sníž. přenesená",K139,0)</f>
        <v>0</v>
      </c>
      <c r="BI139" s="255">
        <f>IF(O139="nulová",K139,0)</f>
        <v>0</v>
      </c>
      <c r="BJ139" s="23" t="s">
        <v>83</v>
      </c>
      <c r="BK139" s="255">
        <f>ROUND(P139*H139,2)</f>
        <v>0</v>
      </c>
      <c r="BL139" s="23" t="s">
        <v>603</v>
      </c>
      <c r="BM139" s="23" t="s">
        <v>644</v>
      </c>
    </row>
    <row r="140" spans="2:65" s="1" customFormat="1" ht="16.5" customHeight="1">
      <c r="B140" s="45"/>
      <c r="C140" s="270" t="s">
        <v>645</v>
      </c>
      <c r="D140" s="270" t="s">
        <v>184</v>
      </c>
      <c r="E140" s="271" t="s">
        <v>646</v>
      </c>
      <c r="F140" s="272" t="s">
        <v>647</v>
      </c>
      <c r="G140" s="273" t="s">
        <v>199</v>
      </c>
      <c r="H140" s="274">
        <v>11</v>
      </c>
      <c r="I140" s="275"/>
      <c r="J140" s="276"/>
      <c r="K140" s="277">
        <f>ROUND(P140*H140,2)</f>
        <v>0</v>
      </c>
      <c r="L140" s="272" t="s">
        <v>22</v>
      </c>
      <c r="M140" s="278"/>
      <c r="N140" s="279" t="s">
        <v>22</v>
      </c>
      <c r="O140" s="252" t="s">
        <v>44</v>
      </c>
      <c r="P140" s="174">
        <f>I140+J140</f>
        <v>0</v>
      </c>
      <c r="Q140" s="174">
        <f>ROUND(I140*H140,2)</f>
        <v>0</v>
      </c>
      <c r="R140" s="174">
        <f>ROUND(J140*H140,2)</f>
        <v>0</v>
      </c>
      <c r="S140" s="46"/>
      <c r="T140" s="253">
        <f>S140*H140</f>
        <v>0</v>
      </c>
      <c r="U140" s="253">
        <v>0</v>
      </c>
      <c r="V140" s="253">
        <f>U140*H140</f>
        <v>0</v>
      </c>
      <c r="W140" s="253">
        <v>0</v>
      </c>
      <c r="X140" s="254">
        <f>W140*H140</f>
        <v>0</v>
      </c>
      <c r="AR140" s="23" t="s">
        <v>602</v>
      </c>
      <c r="AT140" s="23" t="s">
        <v>184</v>
      </c>
      <c r="AU140" s="23" t="s">
        <v>83</v>
      </c>
      <c r="AY140" s="23" t="s">
        <v>153</v>
      </c>
      <c r="BE140" s="255">
        <f>IF(O140="základní",K140,0)</f>
        <v>0</v>
      </c>
      <c r="BF140" s="255">
        <f>IF(O140="snížená",K140,0)</f>
        <v>0</v>
      </c>
      <c r="BG140" s="255">
        <f>IF(O140="zákl. přenesená",K140,0)</f>
        <v>0</v>
      </c>
      <c r="BH140" s="255">
        <f>IF(O140="sníž. přenesená",K140,0)</f>
        <v>0</v>
      </c>
      <c r="BI140" s="255">
        <f>IF(O140="nulová",K140,0)</f>
        <v>0</v>
      </c>
      <c r="BJ140" s="23" t="s">
        <v>83</v>
      </c>
      <c r="BK140" s="255">
        <f>ROUND(P140*H140,2)</f>
        <v>0</v>
      </c>
      <c r="BL140" s="23" t="s">
        <v>603</v>
      </c>
      <c r="BM140" s="23" t="s">
        <v>648</v>
      </c>
    </row>
    <row r="141" spans="2:65" s="1" customFormat="1" ht="16.5" customHeight="1">
      <c r="B141" s="45"/>
      <c r="C141" s="270" t="s">
        <v>649</v>
      </c>
      <c r="D141" s="270" t="s">
        <v>184</v>
      </c>
      <c r="E141" s="271" t="s">
        <v>650</v>
      </c>
      <c r="F141" s="272" t="s">
        <v>651</v>
      </c>
      <c r="G141" s="273" t="s">
        <v>199</v>
      </c>
      <c r="H141" s="274">
        <v>12</v>
      </c>
      <c r="I141" s="275"/>
      <c r="J141" s="276"/>
      <c r="K141" s="277">
        <f>ROUND(P141*H141,2)</f>
        <v>0</v>
      </c>
      <c r="L141" s="272" t="s">
        <v>22</v>
      </c>
      <c r="M141" s="278"/>
      <c r="N141" s="279" t="s">
        <v>22</v>
      </c>
      <c r="O141" s="252" t="s">
        <v>44</v>
      </c>
      <c r="P141" s="174">
        <f>I141+J141</f>
        <v>0</v>
      </c>
      <c r="Q141" s="174">
        <f>ROUND(I141*H141,2)</f>
        <v>0</v>
      </c>
      <c r="R141" s="174">
        <f>ROUND(J141*H141,2)</f>
        <v>0</v>
      </c>
      <c r="S141" s="46"/>
      <c r="T141" s="253">
        <f>S141*H141</f>
        <v>0</v>
      </c>
      <c r="U141" s="253">
        <v>0</v>
      </c>
      <c r="V141" s="253">
        <f>U141*H141</f>
        <v>0</v>
      </c>
      <c r="W141" s="253">
        <v>0</v>
      </c>
      <c r="X141" s="254">
        <f>W141*H141</f>
        <v>0</v>
      </c>
      <c r="AR141" s="23" t="s">
        <v>602</v>
      </c>
      <c r="AT141" s="23" t="s">
        <v>184</v>
      </c>
      <c r="AU141" s="23" t="s">
        <v>83</v>
      </c>
      <c r="AY141" s="23" t="s">
        <v>153</v>
      </c>
      <c r="BE141" s="255">
        <f>IF(O141="základní",K141,0)</f>
        <v>0</v>
      </c>
      <c r="BF141" s="255">
        <f>IF(O141="snížená",K141,0)</f>
        <v>0</v>
      </c>
      <c r="BG141" s="255">
        <f>IF(O141="zákl. přenesená",K141,0)</f>
        <v>0</v>
      </c>
      <c r="BH141" s="255">
        <f>IF(O141="sníž. přenesená",K141,0)</f>
        <v>0</v>
      </c>
      <c r="BI141" s="255">
        <f>IF(O141="nulová",K141,0)</f>
        <v>0</v>
      </c>
      <c r="BJ141" s="23" t="s">
        <v>83</v>
      </c>
      <c r="BK141" s="255">
        <f>ROUND(P141*H141,2)</f>
        <v>0</v>
      </c>
      <c r="BL141" s="23" t="s">
        <v>603</v>
      </c>
      <c r="BM141" s="23" t="s">
        <v>652</v>
      </c>
    </row>
    <row r="142" spans="2:65" s="1" customFormat="1" ht="16.5" customHeight="1">
      <c r="B142" s="45"/>
      <c r="C142" s="270" t="s">
        <v>653</v>
      </c>
      <c r="D142" s="270" t="s">
        <v>184</v>
      </c>
      <c r="E142" s="271" t="s">
        <v>654</v>
      </c>
      <c r="F142" s="272" t="s">
        <v>655</v>
      </c>
      <c r="G142" s="273" t="s">
        <v>199</v>
      </c>
      <c r="H142" s="274">
        <v>11</v>
      </c>
      <c r="I142" s="275"/>
      <c r="J142" s="276"/>
      <c r="K142" s="277">
        <f>ROUND(P142*H142,2)</f>
        <v>0</v>
      </c>
      <c r="L142" s="272" t="s">
        <v>22</v>
      </c>
      <c r="M142" s="278"/>
      <c r="N142" s="279" t="s">
        <v>22</v>
      </c>
      <c r="O142" s="252" t="s">
        <v>44</v>
      </c>
      <c r="P142" s="174">
        <f>I142+J142</f>
        <v>0</v>
      </c>
      <c r="Q142" s="174">
        <f>ROUND(I142*H142,2)</f>
        <v>0</v>
      </c>
      <c r="R142" s="174">
        <f>ROUND(J142*H142,2)</f>
        <v>0</v>
      </c>
      <c r="S142" s="46"/>
      <c r="T142" s="253">
        <f>S142*H142</f>
        <v>0</v>
      </c>
      <c r="U142" s="253">
        <v>0</v>
      </c>
      <c r="V142" s="253">
        <f>U142*H142</f>
        <v>0</v>
      </c>
      <c r="W142" s="253">
        <v>0</v>
      </c>
      <c r="X142" s="254">
        <f>W142*H142</f>
        <v>0</v>
      </c>
      <c r="AR142" s="23" t="s">
        <v>602</v>
      </c>
      <c r="AT142" s="23" t="s">
        <v>184</v>
      </c>
      <c r="AU142" s="23" t="s">
        <v>83</v>
      </c>
      <c r="AY142" s="23" t="s">
        <v>153</v>
      </c>
      <c r="BE142" s="255">
        <f>IF(O142="základní",K142,0)</f>
        <v>0</v>
      </c>
      <c r="BF142" s="255">
        <f>IF(O142="snížená",K142,0)</f>
        <v>0</v>
      </c>
      <c r="BG142" s="255">
        <f>IF(O142="zákl. přenesená",K142,0)</f>
        <v>0</v>
      </c>
      <c r="BH142" s="255">
        <f>IF(O142="sníž. přenesená",K142,0)</f>
        <v>0</v>
      </c>
      <c r="BI142" s="255">
        <f>IF(O142="nulová",K142,0)</f>
        <v>0</v>
      </c>
      <c r="BJ142" s="23" t="s">
        <v>83</v>
      </c>
      <c r="BK142" s="255">
        <f>ROUND(P142*H142,2)</f>
        <v>0</v>
      </c>
      <c r="BL142" s="23" t="s">
        <v>603</v>
      </c>
      <c r="BM142" s="23" t="s">
        <v>656</v>
      </c>
    </row>
    <row r="143" spans="2:65" s="1" customFormat="1" ht="16.5" customHeight="1">
      <c r="B143" s="45"/>
      <c r="C143" s="270" t="s">
        <v>657</v>
      </c>
      <c r="D143" s="270" t="s">
        <v>184</v>
      </c>
      <c r="E143" s="271" t="s">
        <v>658</v>
      </c>
      <c r="F143" s="272" t="s">
        <v>659</v>
      </c>
      <c r="G143" s="273" t="s">
        <v>199</v>
      </c>
      <c r="H143" s="274">
        <v>11</v>
      </c>
      <c r="I143" s="275"/>
      <c r="J143" s="276"/>
      <c r="K143" s="277">
        <f>ROUND(P143*H143,2)</f>
        <v>0</v>
      </c>
      <c r="L143" s="272" t="s">
        <v>22</v>
      </c>
      <c r="M143" s="278"/>
      <c r="N143" s="279" t="s">
        <v>22</v>
      </c>
      <c r="O143" s="252" t="s">
        <v>44</v>
      </c>
      <c r="P143" s="174">
        <f>I143+J143</f>
        <v>0</v>
      </c>
      <c r="Q143" s="174">
        <f>ROUND(I143*H143,2)</f>
        <v>0</v>
      </c>
      <c r="R143" s="174">
        <f>ROUND(J143*H143,2)</f>
        <v>0</v>
      </c>
      <c r="S143" s="46"/>
      <c r="T143" s="253">
        <f>S143*H143</f>
        <v>0</v>
      </c>
      <c r="U143" s="253">
        <v>0</v>
      </c>
      <c r="V143" s="253">
        <f>U143*H143</f>
        <v>0</v>
      </c>
      <c r="W143" s="253">
        <v>0</v>
      </c>
      <c r="X143" s="254">
        <f>W143*H143</f>
        <v>0</v>
      </c>
      <c r="AR143" s="23" t="s">
        <v>602</v>
      </c>
      <c r="AT143" s="23" t="s">
        <v>184</v>
      </c>
      <c r="AU143" s="23" t="s">
        <v>83</v>
      </c>
      <c r="AY143" s="23" t="s">
        <v>153</v>
      </c>
      <c r="BE143" s="255">
        <f>IF(O143="základní",K143,0)</f>
        <v>0</v>
      </c>
      <c r="BF143" s="255">
        <f>IF(O143="snížená",K143,0)</f>
        <v>0</v>
      </c>
      <c r="BG143" s="255">
        <f>IF(O143="zákl. přenesená",K143,0)</f>
        <v>0</v>
      </c>
      <c r="BH143" s="255">
        <f>IF(O143="sníž. přenesená",K143,0)</f>
        <v>0</v>
      </c>
      <c r="BI143" s="255">
        <f>IF(O143="nulová",K143,0)</f>
        <v>0</v>
      </c>
      <c r="BJ143" s="23" t="s">
        <v>83</v>
      </c>
      <c r="BK143" s="255">
        <f>ROUND(P143*H143,2)</f>
        <v>0</v>
      </c>
      <c r="BL143" s="23" t="s">
        <v>603</v>
      </c>
      <c r="BM143" s="23" t="s">
        <v>660</v>
      </c>
    </row>
    <row r="144" spans="2:65" s="1" customFormat="1" ht="16.5" customHeight="1">
      <c r="B144" s="45"/>
      <c r="C144" s="270" t="s">
        <v>661</v>
      </c>
      <c r="D144" s="270" t="s">
        <v>184</v>
      </c>
      <c r="E144" s="271" t="s">
        <v>662</v>
      </c>
      <c r="F144" s="272" t="s">
        <v>663</v>
      </c>
      <c r="G144" s="273" t="s">
        <v>199</v>
      </c>
      <c r="H144" s="274">
        <v>37</v>
      </c>
      <c r="I144" s="275"/>
      <c r="J144" s="276"/>
      <c r="K144" s="277">
        <f>ROUND(P144*H144,2)</f>
        <v>0</v>
      </c>
      <c r="L144" s="272" t="s">
        <v>22</v>
      </c>
      <c r="M144" s="278"/>
      <c r="N144" s="279" t="s">
        <v>22</v>
      </c>
      <c r="O144" s="252" t="s">
        <v>44</v>
      </c>
      <c r="P144" s="174">
        <f>I144+J144</f>
        <v>0</v>
      </c>
      <c r="Q144" s="174">
        <f>ROUND(I144*H144,2)</f>
        <v>0</v>
      </c>
      <c r="R144" s="174">
        <f>ROUND(J144*H144,2)</f>
        <v>0</v>
      </c>
      <c r="S144" s="46"/>
      <c r="T144" s="253">
        <f>S144*H144</f>
        <v>0</v>
      </c>
      <c r="U144" s="253">
        <v>0</v>
      </c>
      <c r="V144" s="253">
        <f>U144*H144</f>
        <v>0</v>
      </c>
      <c r="W144" s="253">
        <v>0</v>
      </c>
      <c r="X144" s="254">
        <f>W144*H144</f>
        <v>0</v>
      </c>
      <c r="AR144" s="23" t="s">
        <v>602</v>
      </c>
      <c r="AT144" s="23" t="s">
        <v>184</v>
      </c>
      <c r="AU144" s="23" t="s">
        <v>83</v>
      </c>
      <c r="AY144" s="23" t="s">
        <v>153</v>
      </c>
      <c r="BE144" s="255">
        <f>IF(O144="základní",K144,0)</f>
        <v>0</v>
      </c>
      <c r="BF144" s="255">
        <f>IF(O144="snížená",K144,0)</f>
        <v>0</v>
      </c>
      <c r="BG144" s="255">
        <f>IF(O144="zákl. přenesená",K144,0)</f>
        <v>0</v>
      </c>
      <c r="BH144" s="255">
        <f>IF(O144="sníž. přenesená",K144,0)</f>
        <v>0</v>
      </c>
      <c r="BI144" s="255">
        <f>IF(O144="nulová",K144,0)</f>
        <v>0</v>
      </c>
      <c r="BJ144" s="23" t="s">
        <v>83</v>
      </c>
      <c r="BK144" s="255">
        <f>ROUND(P144*H144,2)</f>
        <v>0</v>
      </c>
      <c r="BL144" s="23" t="s">
        <v>603</v>
      </c>
      <c r="BM144" s="23" t="s">
        <v>664</v>
      </c>
    </row>
    <row r="145" spans="2:65" s="1" customFormat="1" ht="16.5" customHeight="1">
      <c r="B145" s="45"/>
      <c r="C145" s="270" t="s">
        <v>665</v>
      </c>
      <c r="D145" s="270" t="s">
        <v>184</v>
      </c>
      <c r="E145" s="271" t="s">
        <v>666</v>
      </c>
      <c r="F145" s="272" t="s">
        <v>667</v>
      </c>
      <c r="G145" s="273" t="s">
        <v>199</v>
      </c>
      <c r="H145" s="274">
        <v>6</v>
      </c>
      <c r="I145" s="275"/>
      <c r="J145" s="276"/>
      <c r="K145" s="277">
        <f>ROUND(P145*H145,2)</f>
        <v>0</v>
      </c>
      <c r="L145" s="272" t="s">
        <v>22</v>
      </c>
      <c r="M145" s="278"/>
      <c r="N145" s="279" t="s">
        <v>22</v>
      </c>
      <c r="O145" s="252" t="s">
        <v>44</v>
      </c>
      <c r="P145" s="174">
        <f>I145+J145</f>
        <v>0</v>
      </c>
      <c r="Q145" s="174">
        <f>ROUND(I145*H145,2)</f>
        <v>0</v>
      </c>
      <c r="R145" s="174">
        <f>ROUND(J145*H145,2)</f>
        <v>0</v>
      </c>
      <c r="S145" s="46"/>
      <c r="T145" s="253">
        <f>S145*H145</f>
        <v>0</v>
      </c>
      <c r="U145" s="253">
        <v>0</v>
      </c>
      <c r="V145" s="253">
        <f>U145*H145</f>
        <v>0</v>
      </c>
      <c r="W145" s="253">
        <v>0</v>
      </c>
      <c r="X145" s="254">
        <f>W145*H145</f>
        <v>0</v>
      </c>
      <c r="AR145" s="23" t="s">
        <v>602</v>
      </c>
      <c r="AT145" s="23" t="s">
        <v>184</v>
      </c>
      <c r="AU145" s="23" t="s">
        <v>83</v>
      </c>
      <c r="AY145" s="23" t="s">
        <v>153</v>
      </c>
      <c r="BE145" s="255">
        <f>IF(O145="základní",K145,0)</f>
        <v>0</v>
      </c>
      <c r="BF145" s="255">
        <f>IF(O145="snížená",K145,0)</f>
        <v>0</v>
      </c>
      <c r="BG145" s="255">
        <f>IF(O145="zákl. přenesená",K145,0)</f>
        <v>0</v>
      </c>
      <c r="BH145" s="255">
        <f>IF(O145="sníž. přenesená",K145,0)</f>
        <v>0</v>
      </c>
      <c r="BI145" s="255">
        <f>IF(O145="nulová",K145,0)</f>
        <v>0</v>
      </c>
      <c r="BJ145" s="23" t="s">
        <v>83</v>
      </c>
      <c r="BK145" s="255">
        <f>ROUND(P145*H145,2)</f>
        <v>0</v>
      </c>
      <c r="BL145" s="23" t="s">
        <v>603</v>
      </c>
      <c r="BM145" s="23" t="s">
        <v>668</v>
      </c>
    </row>
    <row r="146" spans="2:65" s="1" customFormat="1" ht="16.5" customHeight="1">
      <c r="B146" s="45"/>
      <c r="C146" s="270" t="s">
        <v>434</v>
      </c>
      <c r="D146" s="270" t="s">
        <v>184</v>
      </c>
      <c r="E146" s="271" t="s">
        <v>669</v>
      </c>
      <c r="F146" s="272" t="s">
        <v>670</v>
      </c>
      <c r="G146" s="273" t="s">
        <v>199</v>
      </c>
      <c r="H146" s="274">
        <v>22</v>
      </c>
      <c r="I146" s="275"/>
      <c r="J146" s="276"/>
      <c r="K146" s="277">
        <f>ROUND(P146*H146,2)</f>
        <v>0</v>
      </c>
      <c r="L146" s="272" t="s">
        <v>22</v>
      </c>
      <c r="M146" s="278"/>
      <c r="N146" s="279" t="s">
        <v>22</v>
      </c>
      <c r="O146" s="252" t="s">
        <v>44</v>
      </c>
      <c r="P146" s="174">
        <f>I146+J146</f>
        <v>0</v>
      </c>
      <c r="Q146" s="174">
        <f>ROUND(I146*H146,2)</f>
        <v>0</v>
      </c>
      <c r="R146" s="174">
        <f>ROUND(J146*H146,2)</f>
        <v>0</v>
      </c>
      <c r="S146" s="46"/>
      <c r="T146" s="253">
        <f>S146*H146</f>
        <v>0</v>
      </c>
      <c r="U146" s="253">
        <v>0</v>
      </c>
      <c r="V146" s="253">
        <f>U146*H146</f>
        <v>0</v>
      </c>
      <c r="W146" s="253">
        <v>0</v>
      </c>
      <c r="X146" s="254">
        <f>W146*H146</f>
        <v>0</v>
      </c>
      <c r="AR146" s="23" t="s">
        <v>602</v>
      </c>
      <c r="AT146" s="23" t="s">
        <v>184</v>
      </c>
      <c r="AU146" s="23" t="s">
        <v>83</v>
      </c>
      <c r="AY146" s="23" t="s">
        <v>153</v>
      </c>
      <c r="BE146" s="255">
        <f>IF(O146="základní",K146,0)</f>
        <v>0</v>
      </c>
      <c r="BF146" s="255">
        <f>IF(O146="snížená",K146,0)</f>
        <v>0</v>
      </c>
      <c r="BG146" s="255">
        <f>IF(O146="zákl. přenesená",K146,0)</f>
        <v>0</v>
      </c>
      <c r="BH146" s="255">
        <f>IF(O146="sníž. přenesená",K146,0)</f>
        <v>0</v>
      </c>
      <c r="BI146" s="255">
        <f>IF(O146="nulová",K146,0)</f>
        <v>0</v>
      </c>
      <c r="BJ146" s="23" t="s">
        <v>83</v>
      </c>
      <c r="BK146" s="255">
        <f>ROUND(P146*H146,2)</f>
        <v>0</v>
      </c>
      <c r="BL146" s="23" t="s">
        <v>603</v>
      </c>
      <c r="BM146" s="23" t="s">
        <v>671</v>
      </c>
    </row>
    <row r="147" spans="2:65" s="1" customFormat="1" ht="16.5" customHeight="1">
      <c r="B147" s="45"/>
      <c r="C147" s="270" t="s">
        <v>672</v>
      </c>
      <c r="D147" s="270" t="s">
        <v>184</v>
      </c>
      <c r="E147" s="271" t="s">
        <v>673</v>
      </c>
      <c r="F147" s="272" t="s">
        <v>674</v>
      </c>
      <c r="G147" s="273" t="s">
        <v>199</v>
      </c>
      <c r="H147" s="274">
        <v>45</v>
      </c>
      <c r="I147" s="275"/>
      <c r="J147" s="276"/>
      <c r="K147" s="277">
        <f>ROUND(P147*H147,2)</f>
        <v>0</v>
      </c>
      <c r="L147" s="272" t="s">
        <v>22</v>
      </c>
      <c r="M147" s="278"/>
      <c r="N147" s="279" t="s">
        <v>22</v>
      </c>
      <c r="O147" s="252" t="s">
        <v>44</v>
      </c>
      <c r="P147" s="174">
        <f>I147+J147</f>
        <v>0</v>
      </c>
      <c r="Q147" s="174">
        <f>ROUND(I147*H147,2)</f>
        <v>0</v>
      </c>
      <c r="R147" s="174">
        <f>ROUND(J147*H147,2)</f>
        <v>0</v>
      </c>
      <c r="S147" s="46"/>
      <c r="T147" s="253">
        <f>S147*H147</f>
        <v>0</v>
      </c>
      <c r="U147" s="253">
        <v>0</v>
      </c>
      <c r="V147" s="253">
        <f>U147*H147</f>
        <v>0</v>
      </c>
      <c r="W147" s="253">
        <v>0</v>
      </c>
      <c r="X147" s="254">
        <f>W147*H147</f>
        <v>0</v>
      </c>
      <c r="AR147" s="23" t="s">
        <v>602</v>
      </c>
      <c r="AT147" s="23" t="s">
        <v>184</v>
      </c>
      <c r="AU147" s="23" t="s">
        <v>83</v>
      </c>
      <c r="AY147" s="23" t="s">
        <v>153</v>
      </c>
      <c r="BE147" s="255">
        <f>IF(O147="základní",K147,0)</f>
        <v>0</v>
      </c>
      <c r="BF147" s="255">
        <f>IF(O147="snížená",K147,0)</f>
        <v>0</v>
      </c>
      <c r="BG147" s="255">
        <f>IF(O147="zákl. přenesená",K147,0)</f>
        <v>0</v>
      </c>
      <c r="BH147" s="255">
        <f>IF(O147="sníž. přenesená",K147,0)</f>
        <v>0</v>
      </c>
      <c r="BI147" s="255">
        <f>IF(O147="nulová",K147,0)</f>
        <v>0</v>
      </c>
      <c r="BJ147" s="23" t="s">
        <v>83</v>
      </c>
      <c r="BK147" s="255">
        <f>ROUND(P147*H147,2)</f>
        <v>0</v>
      </c>
      <c r="BL147" s="23" t="s">
        <v>603</v>
      </c>
      <c r="BM147" s="23" t="s">
        <v>675</v>
      </c>
    </row>
    <row r="148" spans="2:65" s="1" customFormat="1" ht="16.5" customHeight="1">
      <c r="B148" s="45"/>
      <c r="C148" s="270" t="s">
        <v>676</v>
      </c>
      <c r="D148" s="270" t="s">
        <v>184</v>
      </c>
      <c r="E148" s="271" t="s">
        <v>677</v>
      </c>
      <c r="F148" s="272" t="s">
        <v>678</v>
      </c>
      <c r="G148" s="273" t="s">
        <v>199</v>
      </c>
      <c r="H148" s="274">
        <v>13</v>
      </c>
      <c r="I148" s="275"/>
      <c r="J148" s="276"/>
      <c r="K148" s="277">
        <f>ROUND(P148*H148,2)</f>
        <v>0</v>
      </c>
      <c r="L148" s="272" t="s">
        <v>22</v>
      </c>
      <c r="M148" s="278"/>
      <c r="N148" s="279" t="s">
        <v>22</v>
      </c>
      <c r="O148" s="252" t="s">
        <v>44</v>
      </c>
      <c r="P148" s="174">
        <f>I148+J148</f>
        <v>0</v>
      </c>
      <c r="Q148" s="174">
        <f>ROUND(I148*H148,2)</f>
        <v>0</v>
      </c>
      <c r="R148" s="174">
        <f>ROUND(J148*H148,2)</f>
        <v>0</v>
      </c>
      <c r="S148" s="46"/>
      <c r="T148" s="253">
        <f>S148*H148</f>
        <v>0</v>
      </c>
      <c r="U148" s="253">
        <v>0</v>
      </c>
      <c r="V148" s="253">
        <f>U148*H148</f>
        <v>0</v>
      </c>
      <c r="W148" s="253">
        <v>0</v>
      </c>
      <c r="X148" s="254">
        <f>W148*H148</f>
        <v>0</v>
      </c>
      <c r="AR148" s="23" t="s">
        <v>602</v>
      </c>
      <c r="AT148" s="23" t="s">
        <v>184</v>
      </c>
      <c r="AU148" s="23" t="s">
        <v>83</v>
      </c>
      <c r="AY148" s="23" t="s">
        <v>153</v>
      </c>
      <c r="BE148" s="255">
        <f>IF(O148="základní",K148,0)</f>
        <v>0</v>
      </c>
      <c r="BF148" s="255">
        <f>IF(O148="snížená",K148,0)</f>
        <v>0</v>
      </c>
      <c r="BG148" s="255">
        <f>IF(O148="zákl. přenesená",K148,0)</f>
        <v>0</v>
      </c>
      <c r="BH148" s="255">
        <f>IF(O148="sníž. přenesená",K148,0)</f>
        <v>0</v>
      </c>
      <c r="BI148" s="255">
        <f>IF(O148="nulová",K148,0)</f>
        <v>0</v>
      </c>
      <c r="BJ148" s="23" t="s">
        <v>83</v>
      </c>
      <c r="BK148" s="255">
        <f>ROUND(P148*H148,2)</f>
        <v>0</v>
      </c>
      <c r="BL148" s="23" t="s">
        <v>603</v>
      </c>
      <c r="BM148" s="23" t="s">
        <v>679</v>
      </c>
    </row>
    <row r="149" spans="2:65" s="1" customFormat="1" ht="16.5" customHeight="1">
      <c r="B149" s="45"/>
      <c r="C149" s="270" t="s">
        <v>680</v>
      </c>
      <c r="D149" s="270" t="s">
        <v>184</v>
      </c>
      <c r="E149" s="271" t="s">
        <v>681</v>
      </c>
      <c r="F149" s="272" t="s">
        <v>682</v>
      </c>
      <c r="G149" s="273" t="s">
        <v>199</v>
      </c>
      <c r="H149" s="274">
        <v>7</v>
      </c>
      <c r="I149" s="275"/>
      <c r="J149" s="276"/>
      <c r="K149" s="277">
        <f>ROUND(P149*H149,2)</f>
        <v>0</v>
      </c>
      <c r="L149" s="272" t="s">
        <v>22</v>
      </c>
      <c r="M149" s="278"/>
      <c r="N149" s="279" t="s">
        <v>22</v>
      </c>
      <c r="O149" s="252" t="s">
        <v>44</v>
      </c>
      <c r="P149" s="174">
        <f>I149+J149</f>
        <v>0</v>
      </c>
      <c r="Q149" s="174">
        <f>ROUND(I149*H149,2)</f>
        <v>0</v>
      </c>
      <c r="R149" s="174">
        <f>ROUND(J149*H149,2)</f>
        <v>0</v>
      </c>
      <c r="S149" s="46"/>
      <c r="T149" s="253">
        <f>S149*H149</f>
        <v>0</v>
      </c>
      <c r="U149" s="253">
        <v>0</v>
      </c>
      <c r="V149" s="253">
        <f>U149*H149</f>
        <v>0</v>
      </c>
      <c r="W149" s="253">
        <v>0</v>
      </c>
      <c r="X149" s="254">
        <f>W149*H149</f>
        <v>0</v>
      </c>
      <c r="AR149" s="23" t="s">
        <v>602</v>
      </c>
      <c r="AT149" s="23" t="s">
        <v>184</v>
      </c>
      <c r="AU149" s="23" t="s">
        <v>83</v>
      </c>
      <c r="AY149" s="23" t="s">
        <v>153</v>
      </c>
      <c r="BE149" s="255">
        <f>IF(O149="základní",K149,0)</f>
        <v>0</v>
      </c>
      <c r="BF149" s="255">
        <f>IF(O149="snížená",K149,0)</f>
        <v>0</v>
      </c>
      <c r="BG149" s="255">
        <f>IF(O149="zákl. přenesená",K149,0)</f>
        <v>0</v>
      </c>
      <c r="BH149" s="255">
        <f>IF(O149="sníž. přenesená",K149,0)</f>
        <v>0</v>
      </c>
      <c r="BI149" s="255">
        <f>IF(O149="nulová",K149,0)</f>
        <v>0</v>
      </c>
      <c r="BJ149" s="23" t="s">
        <v>83</v>
      </c>
      <c r="BK149" s="255">
        <f>ROUND(P149*H149,2)</f>
        <v>0</v>
      </c>
      <c r="BL149" s="23" t="s">
        <v>603</v>
      </c>
      <c r="BM149" s="23" t="s">
        <v>683</v>
      </c>
    </row>
    <row r="150" spans="2:65" s="1" customFormat="1" ht="16.5" customHeight="1">
      <c r="B150" s="45"/>
      <c r="C150" s="270" t="s">
        <v>684</v>
      </c>
      <c r="D150" s="270" t="s">
        <v>184</v>
      </c>
      <c r="E150" s="271" t="s">
        <v>685</v>
      </c>
      <c r="F150" s="272" t="s">
        <v>686</v>
      </c>
      <c r="G150" s="273" t="s">
        <v>199</v>
      </c>
      <c r="H150" s="274">
        <v>190</v>
      </c>
      <c r="I150" s="275"/>
      <c r="J150" s="276"/>
      <c r="K150" s="277">
        <f>ROUND(P150*H150,2)</f>
        <v>0</v>
      </c>
      <c r="L150" s="272" t="s">
        <v>22</v>
      </c>
      <c r="M150" s="278"/>
      <c r="N150" s="279" t="s">
        <v>22</v>
      </c>
      <c r="O150" s="252" t="s">
        <v>44</v>
      </c>
      <c r="P150" s="174">
        <f>I150+J150</f>
        <v>0</v>
      </c>
      <c r="Q150" s="174">
        <f>ROUND(I150*H150,2)</f>
        <v>0</v>
      </c>
      <c r="R150" s="174">
        <f>ROUND(J150*H150,2)</f>
        <v>0</v>
      </c>
      <c r="S150" s="46"/>
      <c r="T150" s="253">
        <f>S150*H150</f>
        <v>0</v>
      </c>
      <c r="U150" s="253">
        <v>0</v>
      </c>
      <c r="V150" s="253">
        <f>U150*H150</f>
        <v>0</v>
      </c>
      <c r="W150" s="253">
        <v>0</v>
      </c>
      <c r="X150" s="254">
        <f>W150*H150</f>
        <v>0</v>
      </c>
      <c r="AR150" s="23" t="s">
        <v>602</v>
      </c>
      <c r="AT150" s="23" t="s">
        <v>184</v>
      </c>
      <c r="AU150" s="23" t="s">
        <v>83</v>
      </c>
      <c r="AY150" s="23" t="s">
        <v>153</v>
      </c>
      <c r="BE150" s="255">
        <f>IF(O150="základní",K150,0)</f>
        <v>0</v>
      </c>
      <c r="BF150" s="255">
        <f>IF(O150="snížená",K150,0)</f>
        <v>0</v>
      </c>
      <c r="BG150" s="255">
        <f>IF(O150="zákl. přenesená",K150,0)</f>
        <v>0</v>
      </c>
      <c r="BH150" s="255">
        <f>IF(O150="sníž. přenesená",K150,0)</f>
        <v>0</v>
      </c>
      <c r="BI150" s="255">
        <f>IF(O150="nulová",K150,0)</f>
        <v>0</v>
      </c>
      <c r="BJ150" s="23" t="s">
        <v>83</v>
      </c>
      <c r="BK150" s="255">
        <f>ROUND(P150*H150,2)</f>
        <v>0</v>
      </c>
      <c r="BL150" s="23" t="s">
        <v>603</v>
      </c>
      <c r="BM150" s="23" t="s">
        <v>687</v>
      </c>
    </row>
    <row r="151" spans="2:65" s="1" customFormat="1" ht="16.5" customHeight="1">
      <c r="B151" s="45"/>
      <c r="C151" s="270" t="s">
        <v>688</v>
      </c>
      <c r="D151" s="270" t="s">
        <v>184</v>
      </c>
      <c r="E151" s="271" t="s">
        <v>689</v>
      </c>
      <c r="F151" s="272" t="s">
        <v>690</v>
      </c>
      <c r="G151" s="273" t="s">
        <v>199</v>
      </c>
      <c r="H151" s="274">
        <v>81</v>
      </c>
      <c r="I151" s="275"/>
      <c r="J151" s="276"/>
      <c r="K151" s="277">
        <f>ROUND(P151*H151,2)</f>
        <v>0</v>
      </c>
      <c r="L151" s="272" t="s">
        <v>22</v>
      </c>
      <c r="M151" s="278"/>
      <c r="N151" s="279" t="s">
        <v>22</v>
      </c>
      <c r="O151" s="252" t="s">
        <v>44</v>
      </c>
      <c r="P151" s="174">
        <f>I151+J151</f>
        <v>0</v>
      </c>
      <c r="Q151" s="174">
        <f>ROUND(I151*H151,2)</f>
        <v>0</v>
      </c>
      <c r="R151" s="174">
        <f>ROUND(J151*H151,2)</f>
        <v>0</v>
      </c>
      <c r="S151" s="46"/>
      <c r="T151" s="253">
        <f>S151*H151</f>
        <v>0</v>
      </c>
      <c r="U151" s="253">
        <v>0</v>
      </c>
      <c r="V151" s="253">
        <f>U151*H151</f>
        <v>0</v>
      </c>
      <c r="W151" s="253">
        <v>0</v>
      </c>
      <c r="X151" s="254">
        <f>W151*H151</f>
        <v>0</v>
      </c>
      <c r="AR151" s="23" t="s">
        <v>602</v>
      </c>
      <c r="AT151" s="23" t="s">
        <v>184</v>
      </c>
      <c r="AU151" s="23" t="s">
        <v>83</v>
      </c>
      <c r="AY151" s="23" t="s">
        <v>153</v>
      </c>
      <c r="BE151" s="255">
        <f>IF(O151="základní",K151,0)</f>
        <v>0</v>
      </c>
      <c r="BF151" s="255">
        <f>IF(O151="snížená",K151,0)</f>
        <v>0</v>
      </c>
      <c r="BG151" s="255">
        <f>IF(O151="zákl. přenesená",K151,0)</f>
        <v>0</v>
      </c>
      <c r="BH151" s="255">
        <f>IF(O151="sníž. přenesená",K151,0)</f>
        <v>0</v>
      </c>
      <c r="BI151" s="255">
        <f>IF(O151="nulová",K151,0)</f>
        <v>0</v>
      </c>
      <c r="BJ151" s="23" t="s">
        <v>83</v>
      </c>
      <c r="BK151" s="255">
        <f>ROUND(P151*H151,2)</f>
        <v>0</v>
      </c>
      <c r="BL151" s="23" t="s">
        <v>603</v>
      </c>
      <c r="BM151" s="23" t="s">
        <v>691</v>
      </c>
    </row>
    <row r="152" spans="2:65" s="1" customFormat="1" ht="16.5" customHeight="1">
      <c r="B152" s="45"/>
      <c r="C152" s="270" t="s">
        <v>692</v>
      </c>
      <c r="D152" s="270" t="s">
        <v>184</v>
      </c>
      <c r="E152" s="271" t="s">
        <v>693</v>
      </c>
      <c r="F152" s="272" t="s">
        <v>694</v>
      </c>
      <c r="G152" s="273" t="s">
        <v>199</v>
      </c>
      <c r="H152" s="274">
        <v>101</v>
      </c>
      <c r="I152" s="275"/>
      <c r="J152" s="276"/>
      <c r="K152" s="277">
        <f>ROUND(P152*H152,2)</f>
        <v>0</v>
      </c>
      <c r="L152" s="272" t="s">
        <v>22</v>
      </c>
      <c r="M152" s="278"/>
      <c r="N152" s="279" t="s">
        <v>22</v>
      </c>
      <c r="O152" s="252" t="s">
        <v>44</v>
      </c>
      <c r="P152" s="174">
        <f>I152+J152</f>
        <v>0</v>
      </c>
      <c r="Q152" s="174">
        <f>ROUND(I152*H152,2)</f>
        <v>0</v>
      </c>
      <c r="R152" s="174">
        <f>ROUND(J152*H152,2)</f>
        <v>0</v>
      </c>
      <c r="S152" s="46"/>
      <c r="T152" s="253">
        <f>S152*H152</f>
        <v>0</v>
      </c>
      <c r="U152" s="253">
        <v>0</v>
      </c>
      <c r="V152" s="253">
        <f>U152*H152</f>
        <v>0</v>
      </c>
      <c r="W152" s="253">
        <v>0</v>
      </c>
      <c r="X152" s="254">
        <f>W152*H152</f>
        <v>0</v>
      </c>
      <c r="AR152" s="23" t="s">
        <v>602</v>
      </c>
      <c r="AT152" s="23" t="s">
        <v>184</v>
      </c>
      <c r="AU152" s="23" t="s">
        <v>83</v>
      </c>
      <c r="AY152" s="23" t="s">
        <v>153</v>
      </c>
      <c r="BE152" s="255">
        <f>IF(O152="základní",K152,0)</f>
        <v>0</v>
      </c>
      <c r="BF152" s="255">
        <f>IF(O152="snížená",K152,0)</f>
        <v>0</v>
      </c>
      <c r="BG152" s="255">
        <f>IF(O152="zákl. přenesená",K152,0)</f>
        <v>0</v>
      </c>
      <c r="BH152" s="255">
        <f>IF(O152="sníž. přenesená",K152,0)</f>
        <v>0</v>
      </c>
      <c r="BI152" s="255">
        <f>IF(O152="nulová",K152,0)</f>
        <v>0</v>
      </c>
      <c r="BJ152" s="23" t="s">
        <v>83</v>
      </c>
      <c r="BK152" s="255">
        <f>ROUND(P152*H152,2)</f>
        <v>0</v>
      </c>
      <c r="BL152" s="23" t="s">
        <v>603</v>
      </c>
      <c r="BM152" s="23" t="s">
        <v>695</v>
      </c>
    </row>
    <row r="153" spans="2:65" s="1" customFormat="1" ht="16.5" customHeight="1">
      <c r="B153" s="45"/>
      <c r="C153" s="270" t="s">
        <v>696</v>
      </c>
      <c r="D153" s="270" t="s">
        <v>184</v>
      </c>
      <c r="E153" s="271" t="s">
        <v>697</v>
      </c>
      <c r="F153" s="272" t="s">
        <v>698</v>
      </c>
      <c r="G153" s="273" t="s">
        <v>199</v>
      </c>
      <c r="H153" s="274">
        <v>41</v>
      </c>
      <c r="I153" s="275"/>
      <c r="J153" s="276"/>
      <c r="K153" s="277">
        <f>ROUND(P153*H153,2)</f>
        <v>0</v>
      </c>
      <c r="L153" s="272" t="s">
        <v>22</v>
      </c>
      <c r="M153" s="278"/>
      <c r="N153" s="279" t="s">
        <v>22</v>
      </c>
      <c r="O153" s="252" t="s">
        <v>44</v>
      </c>
      <c r="P153" s="174">
        <f>I153+J153</f>
        <v>0</v>
      </c>
      <c r="Q153" s="174">
        <f>ROUND(I153*H153,2)</f>
        <v>0</v>
      </c>
      <c r="R153" s="174">
        <f>ROUND(J153*H153,2)</f>
        <v>0</v>
      </c>
      <c r="S153" s="46"/>
      <c r="T153" s="253">
        <f>S153*H153</f>
        <v>0</v>
      </c>
      <c r="U153" s="253">
        <v>0</v>
      </c>
      <c r="V153" s="253">
        <f>U153*H153</f>
        <v>0</v>
      </c>
      <c r="W153" s="253">
        <v>0</v>
      </c>
      <c r="X153" s="254">
        <f>W153*H153</f>
        <v>0</v>
      </c>
      <c r="AR153" s="23" t="s">
        <v>602</v>
      </c>
      <c r="AT153" s="23" t="s">
        <v>184</v>
      </c>
      <c r="AU153" s="23" t="s">
        <v>83</v>
      </c>
      <c r="AY153" s="23" t="s">
        <v>153</v>
      </c>
      <c r="BE153" s="255">
        <f>IF(O153="základní",K153,0)</f>
        <v>0</v>
      </c>
      <c r="BF153" s="255">
        <f>IF(O153="snížená",K153,0)</f>
        <v>0</v>
      </c>
      <c r="BG153" s="255">
        <f>IF(O153="zákl. přenesená",K153,0)</f>
        <v>0</v>
      </c>
      <c r="BH153" s="255">
        <f>IF(O153="sníž. přenesená",K153,0)</f>
        <v>0</v>
      </c>
      <c r="BI153" s="255">
        <f>IF(O153="nulová",K153,0)</f>
        <v>0</v>
      </c>
      <c r="BJ153" s="23" t="s">
        <v>83</v>
      </c>
      <c r="BK153" s="255">
        <f>ROUND(P153*H153,2)</f>
        <v>0</v>
      </c>
      <c r="BL153" s="23" t="s">
        <v>603</v>
      </c>
      <c r="BM153" s="23" t="s">
        <v>699</v>
      </c>
    </row>
    <row r="154" spans="2:65" s="1" customFormat="1" ht="16.5" customHeight="1">
      <c r="B154" s="45"/>
      <c r="C154" s="270" t="s">
        <v>700</v>
      </c>
      <c r="D154" s="270" t="s">
        <v>184</v>
      </c>
      <c r="E154" s="271" t="s">
        <v>701</v>
      </c>
      <c r="F154" s="272" t="s">
        <v>702</v>
      </c>
      <c r="G154" s="273" t="s">
        <v>199</v>
      </c>
      <c r="H154" s="274">
        <v>67</v>
      </c>
      <c r="I154" s="275"/>
      <c r="J154" s="276"/>
      <c r="K154" s="277">
        <f>ROUND(P154*H154,2)</f>
        <v>0</v>
      </c>
      <c r="L154" s="272" t="s">
        <v>22</v>
      </c>
      <c r="M154" s="278"/>
      <c r="N154" s="279" t="s">
        <v>22</v>
      </c>
      <c r="O154" s="252" t="s">
        <v>44</v>
      </c>
      <c r="P154" s="174">
        <f>I154+J154</f>
        <v>0</v>
      </c>
      <c r="Q154" s="174">
        <f>ROUND(I154*H154,2)</f>
        <v>0</v>
      </c>
      <c r="R154" s="174">
        <f>ROUND(J154*H154,2)</f>
        <v>0</v>
      </c>
      <c r="S154" s="46"/>
      <c r="T154" s="253">
        <f>S154*H154</f>
        <v>0</v>
      </c>
      <c r="U154" s="253">
        <v>0</v>
      </c>
      <c r="V154" s="253">
        <f>U154*H154</f>
        <v>0</v>
      </c>
      <c r="W154" s="253">
        <v>0</v>
      </c>
      <c r="X154" s="254">
        <f>W154*H154</f>
        <v>0</v>
      </c>
      <c r="AR154" s="23" t="s">
        <v>602</v>
      </c>
      <c r="AT154" s="23" t="s">
        <v>184</v>
      </c>
      <c r="AU154" s="23" t="s">
        <v>83</v>
      </c>
      <c r="AY154" s="23" t="s">
        <v>153</v>
      </c>
      <c r="BE154" s="255">
        <f>IF(O154="základní",K154,0)</f>
        <v>0</v>
      </c>
      <c r="BF154" s="255">
        <f>IF(O154="snížená",K154,0)</f>
        <v>0</v>
      </c>
      <c r="BG154" s="255">
        <f>IF(O154="zákl. přenesená",K154,0)</f>
        <v>0</v>
      </c>
      <c r="BH154" s="255">
        <f>IF(O154="sníž. přenesená",K154,0)</f>
        <v>0</v>
      </c>
      <c r="BI154" s="255">
        <f>IF(O154="nulová",K154,0)</f>
        <v>0</v>
      </c>
      <c r="BJ154" s="23" t="s">
        <v>83</v>
      </c>
      <c r="BK154" s="255">
        <f>ROUND(P154*H154,2)</f>
        <v>0</v>
      </c>
      <c r="BL154" s="23" t="s">
        <v>603</v>
      </c>
      <c r="BM154" s="23" t="s">
        <v>703</v>
      </c>
    </row>
    <row r="155" spans="2:65" s="1" customFormat="1" ht="16.5" customHeight="1">
      <c r="B155" s="45"/>
      <c r="C155" s="270" t="s">
        <v>704</v>
      </c>
      <c r="D155" s="270" t="s">
        <v>184</v>
      </c>
      <c r="E155" s="271" t="s">
        <v>705</v>
      </c>
      <c r="F155" s="272" t="s">
        <v>706</v>
      </c>
      <c r="G155" s="273" t="s">
        <v>199</v>
      </c>
      <c r="H155" s="274">
        <v>34</v>
      </c>
      <c r="I155" s="275"/>
      <c r="J155" s="276"/>
      <c r="K155" s="277">
        <f>ROUND(P155*H155,2)</f>
        <v>0</v>
      </c>
      <c r="L155" s="272" t="s">
        <v>22</v>
      </c>
      <c r="M155" s="278"/>
      <c r="N155" s="279" t="s">
        <v>22</v>
      </c>
      <c r="O155" s="252" t="s">
        <v>44</v>
      </c>
      <c r="P155" s="174">
        <f>I155+J155</f>
        <v>0</v>
      </c>
      <c r="Q155" s="174">
        <f>ROUND(I155*H155,2)</f>
        <v>0</v>
      </c>
      <c r="R155" s="174">
        <f>ROUND(J155*H155,2)</f>
        <v>0</v>
      </c>
      <c r="S155" s="46"/>
      <c r="T155" s="253">
        <f>S155*H155</f>
        <v>0</v>
      </c>
      <c r="U155" s="253">
        <v>0</v>
      </c>
      <c r="V155" s="253">
        <f>U155*H155</f>
        <v>0</v>
      </c>
      <c r="W155" s="253">
        <v>0</v>
      </c>
      <c r="X155" s="254">
        <f>W155*H155</f>
        <v>0</v>
      </c>
      <c r="AR155" s="23" t="s">
        <v>602</v>
      </c>
      <c r="AT155" s="23" t="s">
        <v>184</v>
      </c>
      <c r="AU155" s="23" t="s">
        <v>83</v>
      </c>
      <c r="AY155" s="23" t="s">
        <v>153</v>
      </c>
      <c r="BE155" s="255">
        <f>IF(O155="základní",K155,0)</f>
        <v>0</v>
      </c>
      <c r="BF155" s="255">
        <f>IF(O155="snížená",K155,0)</f>
        <v>0</v>
      </c>
      <c r="BG155" s="255">
        <f>IF(O155="zákl. přenesená",K155,0)</f>
        <v>0</v>
      </c>
      <c r="BH155" s="255">
        <f>IF(O155="sníž. přenesená",K155,0)</f>
        <v>0</v>
      </c>
      <c r="BI155" s="255">
        <f>IF(O155="nulová",K155,0)</f>
        <v>0</v>
      </c>
      <c r="BJ155" s="23" t="s">
        <v>83</v>
      </c>
      <c r="BK155" s="255">
        <f>ROUND(P155*H155,2)</f>
        <v>0</v>
      </c>
      <c r="BL155" s="23" t="s">
        <v>603</v>
      </c>
      <c r="BM155" s="23" t="s">
        <v>707</v>
      </c>
    </row>
    <row r="156" spans="2:65" s="1" customFormat="1" ht="16.5" customHeight="1">
      <c r="B156" s="45"/>
      <c r="C156" s="270" t="s">
        <v>708</v>
      </c>
      <c r="D156" s="270" t="s">
        <v>184</v>
      </c>
      <c r="E156" s="271" t="s">
        <v>709</v>
      </c>
      <c r="F156" s="272" t="s">
        <v>710</v>
      </c>
      <c r="G156" s="273" t="s">
        <v>199</v>
      </c>
      <c r="H156" s="274">
        <v>33</v>
      </c>
      <c r="I156" s="275"/>
      <c r="J156" s="276"/>
      <c r="K156" s="277">
        <f>ROUND(P156*H156,2)</f>
        <v>0</v>
      </c>
      <c r="L156" s="272" t="s">
        <v>22</v>
      </c>
      <c r="M156" s="278"/>
      <c r="N156" s="279" t="s">
        <v>22</v>
      </c>
      <c r="O156" s="252" t="s">
        <v>44</v>
      </c>
      <c r="P156" s="174">
        <f>I156+J156</f>
        <v>0</v>
      </c>
      <c r="Q156" s="174">
        <f>ROUND(I156*H156,2)</f>
        <v>0</v>
      </c>
      <c r="R156" s="174">
        <f>ROUND(J156*H156,2)</f>
        <v>0</v>
      </c>
      <c r="S156" s="46"/>
      <c r="T156" s="253">
        <f>S156*H156</f>
        <v>0</v>
      </c>
      <c r="U156" s="253">
        <v>0</v>
      </c>
      <c r="V156" s="253">
        <f>U156*H156</f>
        <v>0</v>
      </c>
      <c r="W156" s="253">
        <v>0</v>
      </c>
      <c r="X156" s="254">
        <f>W156*H156</f>
        <v>0</v>
      </c>
      <c r="AR156" s="23" t="s">
        <v>602</v>
      </c>
      <c r="AT156" s="23" t="s">
        <v>184</v>
      </c>
      <c r="AU156" s="23" t="s">
        <v>83</v>
      </c>
      <c r="AY156" s="23" t="s">
        <v>153</v>
      </c>
      <c r="BE156" s="255">
        <f>IF(O156="základní",K156,0)</f>
        <v>0</v>
      </c>
      <c r="BF156" s="255">
        <f>IF(O156="snížená",K156,0)</f>
        <v>0</v>
      </c>
      <c r="BG156" s="255">
        <f>IF(O156="zákl. přenesená",K156,0)</f>
        <v>0</v>
      </c>
      <c r="BH156" s="255">
        <f>IF(O156="sníž. přenesená",K156,0)</f>
        <v>0</v>
      </c>
      <c r="BI156" s="255">
        <f>IF(O156="nulová",K156,0)</f>
        <v>0</v>
      </c>
      <c r="BJ156" s="23" t="s">
        <v>83</v>
      </c>
      <c r="BK156" s="255">
        <f>ROUND(P156*H156,2)</f>
        <v>0</v>
      </c>
      <c r="BL156" s="23" t="s">
        <v>603</v>
      </c>
      <c r="BM156" s="23" t="s">
        <v>711</v>
      </c>
    </row>
    <row r="157" spans="2:65" s="1" customFormat="1" ht="16.5" customHeight="1">
      <c r="B157" s="45"/>
      <c r="C157" s="270" t="s">
        <v>712</v>
      </c>
      <c r="D157" s="270" t="s">
        <v>184</v>
      </c>
      <c r="E157" s="271" t="s">
        <v>713</v>
      </c>
      <c r="F157" s="272" t="s">
        <v>714</v>
      </c>
      <c r="G157" s="273" t="s">
        <v>199</v>
      </c>
      <c r="H157" s="274">
        <v>45</v>
      </c>
      <c r="I157" s="275"/>
      <c r="J157" s="276"/>
      <c r="K157" s="277">
        <f>ROUND(P157*H157,2)</f>
        <v>0</v>
      </c>
      <c r="L157" s="272" t="s">
        <v>22</v>
      </c>
      <c r="M157" s="278"/>
      <c r="N157" s="279" t="s">
        <v>22</v>
      </c>
      <c r="O157" s="252" t="s">
        <v>44</v>
      </c>
      <c r="P157" s="174">
        <f>I157+J157</f>
        <v>0</v>
      </c>
      <c r="Q157" s="174">
        <f>ROUND(I157*H157,2)</f>
        <v>0</v>
      </c>
      <c r="R157" s="174">
        <f>ROUND(J157*H157,2)</f>
        <v>0</v>
      </c>
      <c r="S157" s="46"/>
      <c r="T157" s="253">
        <f>S157*H157</f>
        <v>0</v>
      </c>
      <c r="U157" s="253">
        <v>0</v>
      </c>
      <c r="V157" s="253">
        <f>U157*H157</f>
        <v>0</v>
      </c>
      <c r="W157" s="253">
        <v>0</v>
      </c>
      <c r="X157" s="254">
        <f>W157*H157</f>
        <v>0</v>
      </c>
      <c r="AR157" s="23" t="s">
        <v>602</v>
      </c>
      <c r="AT157" s="23" t="s">
        <v>184</v>
      </c>
      <c r="AU157" s="23" t="s">
        <v>83</v>
      </c>
      <c r="AY157" s="23" t="s">
        <v>153</v>
      </c>
      <c r="BE157" s="255">
        <f>IF(O157="základní",K157,0)</f>
        <v>0</v>
      </c>
      <c r="BF157" s="255">
        <f>IF(O157="snížená",K157,0)</f>
        <v>0</v>
      </c>
      <c r="BG157" s="255">
        <f>IF(O157="zákl. přenesená",K157,0)</f>
        <v>0</v>
      </c>
      <c r="BH157" s="255">
        <f>IF(O157="sníž. přenesená",K157,0)</f>
        <v>0</v>
      </c>
      <c r="BI157" s="255">
        <f>IF(O157="nulová",K157,0)</f>
        <v>0</v>
      </c>
      <c r="BJ157" s="23" t="s">
        <v>83</v>
      </c>
      <c r="BK157" s="255">
        <f>ROUND(P157*H157,2)</f>
        <v>0</v>
      </c>
      <c r="BL157" s="23" t="s">
        <v>603</v>
      </c>
      <c r="BM157" s="23" t="s">
        <v>715</v>
      </c>
    </row>
    <row r="158" spans="2:65" s="1" customFormat="1" ht="16.5" customHeight="1">
      <c r="B158" s="45"/>
      <c r="C158" s="270" t="s">
        <v>716</v>
      </c>
      <c r="D158" s="270" t="s">
        <v>184</v>
      </c>
      <c r="E158" s="271" t="s">
        <v>717</v>
      </c>
      <c r="F158" s="272" t="s">
        <v>718</v>
      </c>
      <c r="G158" s="273" t="s">
        <v>199</v>
      </c>
      <c r="H158" s="274">
        <v>25</v>
      </c>
      <c r="I158" s="275"/>
      <c r="J158" s="276"/>
      <c r="K158" s="277">
        <f>ROUND(P158*H158,2)</f>
        <v>0</v>
      </c>
      <c r="L158" s="272" t="s">
        <v>22</v>
      </c>
      <c r="M158" s="278"/>
      <c r="N158" s="279" t="s">
        <v>22</v>
      </c>
      <c r="O158" s="252" t="s">
        <v>44</v>
      </c>
      <c r="P158" s="174">
        <f>I158+J158</f>
        <v>0</v>
      </c>
      <c r="Q158" s="174">
        <f>ROUND(I158*H158,2)</f>
        <v>0</v>
      </c>
      <c r="R158" s="174">
        <f>ROUND(J158*H158,2)</f>
        <v>0</v>
      </c>
      <c r="S158" s="46"/>
      <c r="T158" s="253">
        <f>S158*H158</f>
        <v>0</v>
      </c>
      <c r="U158" s="253">
        <v>0</v>
      </c>
      <c r="V158" s="253">
        <f>U158*H158</f>
        <v>0</v>
      </c>
      <c r="W158" s="253">
        <v>0</v>
      </c>
      <c r="X158" s="254">
        <f>W158*H158</f>
        <v>0</v>
      </c>
      <c r="AR158" s="23" t="s">
        <v>602</v>
      </c>
      <c r="AT158" s="23" t="s">
        <v>184</v>
      </c>
      <c r="AU158" s="23" t="s">
        <v>83</v>
      </c>
      <c r="AY158" s="23" t="s">
        <v>153</v>
      </c>
      <c r="BE158" s="255">
        <f>IF(O158="základní",K158,0)</f>
        <v>0</v>
      </c>
      <c r="BF158" s="255">
        <f>IF(O158="snížená",K158,0)</f>
        <v>0</v>
      </c>
      <c r="BG158" s="255">
        <f>IF(O158="zákl. přenesená",K158,0)</f>
        <v>0</v>
      </c>
      <c r="BH158" s="255">
        <f>IF(O158="sníž. přenesená",K158,0)</f>
        <v>0</v>
      </c>
      <c r="BI158" s="255">
        <f>IF(O158="nulová",K158,0)</f>
        <v>0</v>
      </c>
      <c r="BJ158" s="23" t="s">
        <v>83</v>
      </c>
      <c r="BK158" s="255">
        <f>ROUND(P158*H158,2)</f>
        <v>0</v>
      </c>
      <c r="BL158" s="23" t="s">
        <v>603</v>
      </c>
      <c r="BM158" s="23" t="s">
        <v>719</v>
      </c>
    </row>
    <row r="159" spans="2:65" s="1" customFormat="1" ht="16.5" customHeight="1">
      <c r="B159" s="45"/>
      <c r="C159" s="270" t="s">
        <v>720</v>
      </c>
      <c r="D159" s="270" t="s">
        <v>184</v>
      </c>
      <c r="E159" s="271" t="s">
        <v>721</v>
      </c>
      <c r="F159" s="272" t="s">
        <v>722</v>
      </c>
      <c r="G159" s="273" t="s">
        <v>199</v>
      </c>
      <c r="H159" s="274">
        <v>35</v>
      </c>
      <c r="I159" s="275"/>
      <c r="J159" s="276"/>
      <c r="K159" s="277">
        <f>ROUND(P159*H159,2)</f>
        <v>0</v>
      </c>
      <c r="L159" s="272" t="s">
        <v>22</v>
      </c>
      <c r="M159" s="278"/>
      <c r="N159" s="279" t="s">
        <v>22</v>
      </c>
      <c r="O159" s="252" t="s">
        <v>44</v>
      </c>
      <c r="P159" s="174">
        <f>I159+J159</f>
        <v>0</v>
      </c>
      <c r="Q159" s="174">
        <f>ROUND(I159*H159,2)</f>
        <v>0</v>
      </c>
      <c r="R159" s="174">
        <f>ROUND(J159*H159,2)</f>
        <v>0</v>
      </c>
      <c r="S159" s="46"/>
      <c r="T159" s="253">
        <f>S159*H159</f>
        <v>0</v>
      </c>
      <c r="U159" s="253">
        <v>0</v>
      </c>
      <c r="V159" s="253">
        <f>U159*H159</f>
        <v>0</v>
      </c>
      <c r="W159" s="253">
        <v>0</v>
      </c>
      <c r="X159" s="254">
        <f>W159*H159</f>
        <v>0</v>
      </c>
      <c r="AR159" s="23" t="s">
        <v>602</v>
      </c>
      <c r="AT159" s="23" t="s">
        <v>184</v>
      </c>
      <c r="AU159" s="23" t="s">
        <v>83</v>
      </c>
      <c r="AY159" s="23" t="s">
        <v>153</v>
      </c>
      <c r="BE159" s="255">
        <f>IF(O159="základní",K159,0)</f>
        <v>0</v>
      </c>
      <c r="BF159" s="255">
        <f>IF(O159="snížená",K159,0)</f>
        <v>0</v>
      </c>
      <c r="BG159" s="255">
        <f>IF(O159="zákl. přenesená",K159,0)</f>
        <v>0</v>
      </c>
      <c r="BH159" s="255">
        <f>IF(O159="sníž. přenesená",K159,0)</f>
        <v>0</v>
      </c>
      <c r="BI159" s="255">
        <f>IF(O159="nulová",K159,0)</f>
        <v>0</v>
      </c>
      <c r="BJ159" s="23" t="s">
        <v>83</v>
      </c>
      <c r="BK159" s="255">
        <f>ROUND(P159*H159,2)</f>
        <v>0</v>
      </c>
      <c r="BL159" s="23" t="s">
        <v>603</v>
      </c>
      <c r="BM159" s="23" t="s">
        <v>723</v>
      </c>
    </row>
    <row r="160" spans="2:65" s="1" customFormat="1" ht="16.5" customHeight="1">
      <c r="B160" s="45"/>
      <c r="C160" s="270" t="s">
        <v>724</v>
      </c>
      <c r="D160" s="270" t="s">
        <v>184</v>
      </c>
      <c r="E160" s="271" t="s">
        <v>725</v>
      </c>
      <c r="F160" s="272" t="s">
        <v>726</v>
      </c>
      <c r="G160" s="273" t="s">
        <v>199</v>
      </c>
      <c r="H160" s="274">
        <v>45</v>
      </c>
      <c r="I160" s="275"/>
      <c r="J160" s="276"/>
      <c r="K160" s="277">
        <f>ROUND(P160*H160,2)</f>
        <v>0</v>
      </c>
      <c r="L160" s="272" t="s">
        <v>22</v>
      </c>
      <c r="M160" s="278"/>
      <c r="N160" s="279" t="s">
        <v>22</v>
      </c>
      <c r="O160" s="252" t="s">
        <v>44</v>
      </c>
      <c r="P160" s="174">
        <f>I160+J160</f>
        <v>0</v>
      </c>
      <c r="Q160" s="174">
        <f>ROUND(I160*H160,2)</f>
        <v>0</v>
      </c>
      <c r="R160" s="174">
        <f>ROUND(J160*H160,2)</f>
        <v>0</v>
      </c>
      <c r="S160" s="46"/>
      <c r="T160" s="253">
        <f>S160*H160</f>
        <v>0</v>
      </c>
      <c r="U160" s="253">
        <v>0</v>
      </c>
      <c r="V160" s="253">
        <f>U160*H160</f>
        <v>0</v>
      </c>
      <c r="W160" s="253">
        <v>0</v>
      </c>
      <c r="X160" s="254">
        <f>W160*H160</f>
        <v>0</v>
      </c>
      <c r="AR160" s="23" t="s">
        <v>602</v>
      </c>
      <c r="AT160" s="23" t="s">
        <v>184</v>
      </c>
      <c r="AU160" s="23" t="s">
        <v>83</v>
      </c>
      <c r="AY160" s="23" t="s">
        <v>153</v>
      </c>
      <c r="BE160" s="255">
        <f>IF(O160="základní",K160,0)</f>
        <v>0</v>
      </c>
      <c r="BF160" s="255">
        <f>IF(O160="snížená",K160,0)</f>
        <v>0</v>
      </c>
      <c r="BG160" s="255">
        <f>IF(O160="zákl. přenesená",K160,0)</f>
        <v>0</v>
      </c>
      <c r="BH160" s="255">
        <f>IF(O160="sníž. přenesená",K160,0)</f>
        <v>0</v>
      </c>
      <c r="BI160" s="255">
        <f>IF(O160="nulová",K160,0)</f>
        <v>0</v>
      </c>
      <c r="BJ160" s="23" t="s">
        <v>83</v>
      </c>
      <c r="BK160" s="255">
        <f>ROUND(P160*H160,2)</f>
        <v>0</v>
      </c>
      <c r="BL160" s="23" t="s">
        <v>603</v>
      </c>
      <c r="BM160" s="23" t="s">
        <v>727</v>
      </c>
    </row>
    <row r="161" spans="2:65" s="1" customFormat="1" ht="16.5" customHeight="1">
      <c r="B161" s="45"/>
      <c r="C161" s="270" t="s">
        <v>728</v>
      </c>
      <c r="D161" s="270" t="s">
        <v>184</v>
      </c>
      <c r="E161" s="271" t="s">
        <v>729</v>
      </c>
      <c r="F161" s="272" t="s">
        <v>730</v>
      </c>
      <c r="G161" s="273" t="s">
        <v>199</v>
      </c>
      <c r="H161" s="274">
        <v>25</v>
      </c>
      <c r="I161" s="275"/>
      <c r="J161" s="276"/>
      <c r="K161" s="277">
        <f>ROUND(P161*H161,2)</f>
        <v>0</v>
      </c>
      <c r="L161" s="272" t="s">
        <v>22</v>
      </c>
      <c r="M161" s="278"/>
      <c r="N161" s="279" t="s">
        <v>22</v>
      </c>
      <c r="O161" s="252" t="s">
        <v>44</v>
      </c>
      <c r="P161" s="174">
        <f>I161+J161</f>
        <v>0</v>
      </c>
      <c r="Q161" s="174">
        <f>ROUND(I161*H161,2)</f>
        <v>0</v>
      </c>
      <c r="R161" s="174">
        <f>ROUND(J161*H161,2)</f>
        <v>0</v>
      </c>
      <c r="S161" s="46"/>
      <c r="T161" s="253">
        <f>S161*H161</f>
        <v>0</v>
      </c>
      <c r="U161" s="253">
        <v>0</v>
      </c>
      <c r="V161" s="253">
        <f>U161*H161</f>
        <v>0</v>
      </c>
      <c r="W161" s="253">
        <v>0</v>
      </c>
      <c r="X161" s="254">
        <f>W161*H161</f>
        <v>0</v>
      </c>
      <c r="AR161" s="23" t="s">
        <v>602</v>
      </c>
      <c r="AT161" s="23" t="s">
        <v>184</v>
      </c>
      <c r="AU161" s="23" t="s">
        <v>83</v>
      </c>
      <c r="AY161" s="23" t="s">
        <v>153</v>
      </c>
      <c r="BE161" s="255">
        <f>IF(O161="základní",K161,0)</f>
        <v>0</v>
      </c>
      <c r="BF161" s="255">
        <f>IF(O161="snížená",K161,0)</f>
        <v>0</v>
      </c>
      <c r="BG161" s="255">
        <f>IF(O161="zákl. přenesená",K161,0)</f>
        <v>0</v>
      </c>
      <c r="BH161" s="255">
        <f>IF(O161="sníž. přenesená",K161,0)</f>
        <v>0</v>
      </c>
      <c r="BI161" s="255">
        <f>IF(O161="nulová",K161,0)</f>
        <v>0</v>
      </c>
      <c r="BJ161" s="23" t="s">
        <v>83</v>
      </c>
      <c r="BK161" s="255">
        <f>ROUND(P161*H161,2)</f>
        <v>0</v>
      </c>
      <c r="BL161" s="23" t="s">
        <v>603</v>
      </c>
      <c r="BM161" s="23" t="s">
        <v>731</v>
      </c>
    </row>
    <row r="162" spans="2:65" s="1" customFormat="1" ht="16.5" customHeight="1">
      <c r="B162" s="45"/>
      <c r="C162" s="270" t="s">
        <v>732</v>
      </c>
      <c r="D162" s="270" t="s">
        <v>184</v>
      </c>
      <c r="E162" s="271" t="s">
        <v>733</v>
      </c>
      <c r="F162" s="272" t="s">
        <v>734</v>
      </c>
      <c r="G162" s="273" t="s">
        <v>199</v>
      </c>
      <c r="H162" s="274">
        <v>29</v>
      </c>
      <c r="I162" s="275"/>
      <c r="J162" s="276"/>
      <c r="K162" s="277">
        <f>ROUND(P162*H162,2)</f>
        <v>0</v>
      </c>
      <c r="L162" s="272" t="s">
        <v>22</v>
      </c>
      <c r="M162" s="278"/>
      <c r="N162" s="279" t="s">
        <v>22</v>
      </c>
      <c r="O162" s="252" t="s">
        <v>44</v>
      </c>
      <c r="P162" s="174">
        <f>I162+J162</f>
        <v>0</v>
      </c>
      <c r="Q162" s="174">
        <f>ROUND(I162*H162,2)</f>
        <v>0</v>
      </c>
      <c r="R162" s="174">
        <f>ROUND(J162*H162,2)</f>
        <v>0</v>
      </c>
      <c r="S162" s="46"/>
      <c r="T162" s="253">
        <f>S162*H162</f>
        <v>0</v>
      </c>
      <c r="U162" s="253">
        <v>0</v>
      </c>
      <c r="V162" s="253">
        <f>U162*H162</f>
        <v>0</v>
      </c>
      <c r="W162" s="253">
        <v>0</v>
      </c>
      <c r="X162" s="254">
        <f>W162*H162</f>
        <v>0</v>
      </c>
      <c r="AR162" s="23" t="s">
        <v>602</v>
      </c>
      <c r="AT162" s="23" t="s">
        <v>184</v>
      </c>
      <c r="AU162" s="23" t="s">
        <v>83</v>
      </c>
      <c r="AY162" s="23" t="s">
        <v>153</v>
      </c>
      <c r="BE162" s="255">
        <f>IF(O162="základní",K162,0)</f>
        <v>0</v>
      </c>
      <c r="BF162" s="255">
        <f>IF(O162="snížená",K162,0)</f>
        <v>0</v>
      </c>
      <c r="BG162" s="255">
        <f>IF(O162="zákl. přenesená",K162,0)</f>
        <v>0</v>
      </c>
      <c r="BH162" s="255">
        <f>IF(O162="sníž. přenesená",K162,0)</f>
        <v>0</v>
      </c>
      <c r="BI162" s="255">
        <f>IF(O162="nulová",K162,0)</f>
        <v>0</v>
      </c>
      <c r="BJ162" s="23" t="s">
        <v>83</v>
      </c>
      <c r="BK162" s="255">
        <f>ROUND(P162*H162,2)</f>
        <v>0</v>
      </c>
      <c r="BL162" s="23" t="s">
        <v>603</v>
      </c>
      <c r="BM162" s="23" t="s">
        <v>735</v>
      </c>
    </row>
    <row r="163" spans="2:65" s="1" customFormat="1" ht="16.5" customHeight="1">
      <c r="B163" s="45"/>
      <c r="C163" s="270" t="s">
        <v>736</v>
      </c>
      <c r="D163" s="270" t="s">
        <v>184</v>
      </c>
      <c r="E163" s="271" t="s">
        <v>737</v>
      </c>
      <c r="F163" s="272" t="s">
        <v>738</v>
      </c>
      <c r="G163" s="273" t="s">
        <v>199</v>
      </c>
      <c r="H163" s="274">
        <v>11</v>
      </c>
      <c r="I163" s="275"/>
      <c r="J163" s="276"/>
      <c r="K163" s="277">
        <f>ROUND(P163*H163,2)</f>
        <v>0</v>
      </c>
      <c r="L163" s="272" t="s">
        <v>22</v>
      </c>
      <c r="M163" s="278"/>
      <c r="N163" s="279" t="s">
        <v>22</v>
      </c>
      <c r="O163" s="252" t="s">
        <v>44</v>
      </c>
      <c r="P163" s="174">
        <f>I163+J163</f>
        <v>0</v>
      </c>
      <c r="Q163" s="174">
        <f>ROUND(I163*H163,2)</f>
        <v>0</v>
      </c>
      <c r="R163" s="174">
        <f>ROUND(J163*H163,2)</f>
        <v>0</v>
      </c>
      <c r="S163" s="46"/>
      <c r="T163" s="253">
        <f>S163*H163</f>
        <v>0</v>
      </c>
      <c r="U163" s="253">
        <v>0</v>
      </c>
      <c r="V163" s="253">
        <f>U163*H163</f>
        <v>0</v>
      </c>
      <c r="W163" s="253">
        <v>0</v>
      </c>
      <c r="X163" s="254">
        <f>W163*H163</f>
        <v>0</v>
      </c>
      <c r="AR163" s="23" t="s">
        <v>602</v>
      </c>
      <c r="AT163" s="23" t="s">
        <v>184</v>
      </c>
      <c r="AU163" s="23" t="s">
        <v>83</v>
      </c>
      <c r="AY163" s="23" t="s">
        <v>153</v>
      </c>
      <c r="BE163" s="255">
        <f>IF(O163="základní",K163,0)</f>
        <v>0</v>
      </c>
      <c r="BF163" s="255">
        <f>IF(O163="snížená",K163,0)</f>
        <v>0</v>
      </c>
      <c r="BG163" s="255">
        <f>IF(O163="zákl. přenesená",K163,0)</f>
        <v>0</v>
      </c>
      <c r="BH163" s="255">
        <f>IF(O163="sníž. přenesená",K163,0)</f>
        <v>0</v>
      </c>
      <c r="BI163" s="255">
        <f>IF(O163="nulová",K163,0)</f>
        <v>0</v>
      </c>
      <c r="BJ163" s="23" t="s">
        <v>83</v>
      </c>
      <c r="BK163" s="255">
        <f>ROUND(P163*H163,2)</f>
        <v>0</v>
      </c>
      <c r="BL163" s="23" t="s">
        <v>603</v>
      </c>
      <c r="BM163" s="23" t="s">
        <v>739</v>
      </c>
    </row>
    <row r="164" spans="2:65" s="1" customFormat="1" ht="16.5" customHeight="1">
      <c r="B164" s="45"/>
      <c r="C164" s="270" t="s">
        <v>740</v>
      </c>
      <c r="D164" s="270" t="s">
        <v>184</v>
      </c>
      <c r="E164" s="271" t="s">
        <v>741</v>
      </c>
      <c r="F164" s="272" t="s">
        <v>742</v>
      </c>
      <c r="G164" s="273" t="s">
        <v>199</v>
      </c>
      <c r="H164" s="274">
        <v>8</v>
      </c>
      <c r="I164" s="275"/>
      <c r="J164" s="276"/>
      <c r="K164" s="277">
        <f>ROUND(P164*H164,2)</f>
        <v>0</v>
      </c>
      <c r="L164" s="272" t="s">
        <v>22</v>
      </c>
      <c r="M164" s="278"/>
      <c r="N164" s="279" t="s">
        <v>22</v>
      </c>
      <c r="O164" s="252" t="s">
        <v>44</v>
      </c>
      <c r="P164" s="174">
        <f>I164+J164</f>
        <v>0</v>
      </c>
      <c r="Q164" s="174">
        <f>ROUND(I164*H164,2)</f>
        <v>0</v>
      </c>
      <c r="R164" s="174">
        <f>ROUND(J164*H164,2)</f>
        <v>0</v>
      </c>
      <c r="S164" s="46"/>
      <c r="T164" s="253">
        <f>S164*H164</f>
        <v>0</v>
      </c>
      <c r="U164" s="253">
        <v>0</v>
      </c>
      <c r="V164" s="253">
        <f>U164*H164</f>
        <v>0</v>
      </c>
      <c r="W164" s="253">
        <v>0</v>
      </c>
      <c r="X164" s="254">
        <f>W164*H164</f>
        <v>0</v>
      </c>
      <c r="AR164" s="23" t="s">
        <v>602</v>
      </c>
      <c r="AT164" s="23" t="s">
        <v>184</v>
      </c>
      <c r="AU164" s="23" t="s">
        <v>83</v>
      </c>
      <c r="AY164" s="23" t="s">
        <v>153</v>
      </c>
      <c r="BE164" s="255">
        <f>IF(O164="základní",K164,0)</f>
        <v>0</v>
      </c>
      <c r="BF164" s="255">
        <f>IF(O164="snížená",K164,0)</f>
        <v>0</v>
      </c>
      <c r="BG164" s="255">
        <f>IF(O164="zákl. přenesená",K164,0)</f>
        <v>0</v>
      </c>
      <c r="BH164" s="255">
        <f>IF(O164="sníž. přenesená",K164,0)</f>
        <v>0</v>
      </c>
      <c r="BI164" s="255">
        <f>IF(O164="nulová",K164,0)</f>
        <v>0</v>
      </c>
      <c r="BJ164" s="23" t="s">
        <v>83</v>
      </c>
      <c r="BK164" s="255">
        <f>ROUND(P164*H164,2)</f>
        <v>0</v>
      </c>
      <c r="BL164" s="23" t="s">
        <v>603</v>
      </c>
      <c r="BM164" s="23" t="s">
        <v>743</v>
      </c>
    </row>
    <row r="165" spans="2:65" s="1" customFormat="1" ht="16.5" customHeight="1">
      <c r="B165" s="45"/>
      <c r="C165" s="270" t="s">
        <v>744</v>
      </c>
      <c r="D165" s="270" t="s">
        <v>184</v>
      </c>
      <c r="E165" s="271" t="s">
        <v>745</v>
      </c>
      <c r="F165" s="272" t="s">
        <v>746</v>
      </c>
      <c r="G165" s="273" t="s">
        <v>199</v>
      </c>
      <c r="H165" s="274">
        <v>50</v>
      </c>
      <c r="I165" s="275"/>
      <c r="J165" s="276"/>
      <c r="K165" s="277">
        <f>ROUND(P165*H165,2)</f>
        <v>0</v>
      </c>
      <c r="L165" s="272" t="s">
        <v>22</v>
      </c>
      <c r="M165" s="278"/>
      <c r="N165" s="279" t="s">
        <v>22</v>
      </c>
      <c r="O165" s="252" t="s">
        <v>44</v>
      </c>
      <c r="P165" s="174">
        <f>I165+J165</f>
        <v>0</v>
      </c>
      <c r="Q165" s="174">
        <f>ROUND(I165*H165,2)</f>
        <v>0</v>
      </c>
      <c r="R165" s="174">
        <f>ROUND(J165*H165,2)</f>
        <v>0</v>
      </c>
      <c r="S165" s="46"/>
      <c r="T165" s="253">
        <f>S165*H165</f>
        <v>0</v>
      </c>
      <c r="U165" s="253">
        <v>0</v>
      </c>
      <c r="V165" s="253">
        <f>U165*H165</f>
        <v>0</v>
      </c>
      <c r="W165" s="253">
        <v>0</v>
      </c>
      <c r="X165" s="254">
        <f>W165*H165</f>
        <v>0</v>
      </c>
      <c r="AR165" s="23" t="s">
        <v>602</v>
      </c>
      <c r="AT165" s="23" t="s">
        <v>184</v>
      </c>
      <c r="AU165" s="23" t="s">
        <v>83</v>
      </c>
      <c r="AY165" s="23" t="s">
        <v>153</v>
      </c>
      <c r="BE165" s="255">
        <f>IF(O165="základní",K165,0)</f>
        <v>0</v>
      </c>
      <c r="BF165" s="255">
        <f>IF(O165="snížená",K165,0)</f>
        <v>0</v>
      </c>
      <c r="BG165" s="255">
        <f>IF(O165="zákl. přenesená",K165,0)</f>
        <v>0</v>
      </c>
      <c r="BH165" s="255">
        <f>IF(O165="sníž. přenesená",K165,0)</f>
        <v>0</v>
      </c>
      <c r="BI165" s="255">
        <f>IF(O165="nulová",K165,0)</f>
        <v>0</v>
      </c>
      <c r="BJ165" s="23" t="s">
        <v>83</v>
      </c>
      <c r="BK165" s="255">
        <f>ROUND(P165*H165,2)</f>
        <v>0</v>
      </c>
      <c r="BL165" s="23" t="s">
        <v>603</v>
      </c>
      <c r="BM165" s="23" t="s">
        <v>747</v>
      </c>
    </row>
    <row r="166" spans="2:65" s="1" customFormat="1" ht="16.5" customHeight="1">
      <c r="B166" s="45"/>
      <c r="C166" s="270" t="s">
        <v>748</v>
      </c>
      <c r="D166" s="270" t="s">
        <v>184</v>
      </c>
      <c r="E166" s="271" t="s">
        <v>749</v>
      </c>
      <c r="F166" s="272" t="s">
        <v>750</v>
      </c>
      <c r="G166" s="273" t="s">
        <v>199</v>
      </c>
      <c r="H166" s="274">
        <v>50</v>
      </c>
      <c r="I166" s="275"/>
      <c r="J166" s="276"/>
      <c r="K166" s="277">
        <f>ROUND(P166*H166,2)</f>
        <v>0</v>
      </c>
      <c r="L166" s="272" t="s">
        <v>22</v>
      </c>
      <c r="M166" s="278"/>
      <c r="N166" s="279" t="s">
        <v>22</v>
      </c>
      <c r="O166" s="252" t="s">
        <v>44</v>
      </c>
      <c r="P166" s="174">
        <f>I166+J166</f>
        <v>0</v>
      </c>
      <c r="Q166" s="174">
        <f>ROUND(I166*H166,2)</f>
        <v>0</v>
      </c>
      <c r="R166" s="174">
        <f>ROUND(J166*H166,2)</f>
        <v>0</v>
      </c>
      <c r="S166" s="46"/>
      <c r="T166" s="253">
        <f>S166*H166</f>
        <v>0</v>
      </c>
      <c r="U166" s="253">
        <v>0</v>
      </c>
      <c r="V166" s="253">
        <f>U166*H166</f>
        <v>0</v>
      </c>
      <c r="W166" s="253">
        <v>0</v>
      </c>
      <c r="X166" s="254">
        <f>W166*H166</f>
        <v>0</v>
      </c>
      <c r="AR166" s="23" t="s">
        <v>602</v>
      </c>
      <c r="AT166" s="23" t="s">
        <v>184</v>
      </c>
      <c r="AU166" s="23" t="s">
        <v>83</v>
      </c>
      <c r="AY166" s="23" t="s">
        <v>153</v>
      </c>
      <c r="BE166" s="255">
        <f>IF(O166="základní",K166,0)</f>
        <v>0</v>
      </c>
      <c r="BF166" s="255">
        <f>IF(O166="snížená",K166,0)</f>
        <v>0</v>
      </c>
      <c r="BG166" s="255">
        <f>IF(O166="zákl. přenesená",K166,0)</f>
        <v>0</v>
      </c>
      <c r="BH166" s="255">
        <f>IF(O166="sníž. přenesená",K166,0)</f>
        <v>0</v>
      </c>
      <c r="BI166" s="255">
        <f>IF(O166="nulová",K166,0)</f>
        <v>0</v>
      </c>
      <c r="BJ166" s="23" t="s">
        <v>83</v>
      </c>
      <c r="BK166" s="255">
        <f>ROUND(P166*H166,2)</f>
        <v>0</v>
      </c>
      <c r="BL166" s="23" t="s">
        <v>603</v>
      </c>
      <c r="BM166" s="23" t="s">
        <v>751</v>
      </c>
    </row>
    <row r="167" spans="2:65" s="1" customFormat="1" ht="16.5" customHeight="1">
      <c r="B167" s="45"/>
      <c r="C167" s="244" t="s">
        <v>752</v>
      </c>
      <c r="D167" s="244" t="s">
        <v>155</v>
      </c>
      <c r="E167" s="245" t="s">
        <v>246</v>
      </c>
      <c r="F167" s="246" t="s">
        <v>753</v>
      </c>
      <c r="G167" s="247" t="s">
        <v>754</v>
      </c>
      <c r="H167" s="248">
        <v>1</v>
      </c>
      <c r="I167" s="249"/>
      <c r="J167" s="249"/>
      <c r="K167" s="250">
        <f>ROUND(P167*H167,2)</f>
        <v>0</v>
      </c>
      <c r="L167" s="246" t="s">
        <v>22</v>
      </c>
      <c r="M167" s="71"/>
      <c r="N167" s="251" t="s">
        <v>22</v>
      </c>
      <c r="O167" s="252" t="s">
        <v>44</v>
      </c>
      <c r="P167" s="174">
        <f>I167+J167</f>
        <v>0</v>
      </c>
      <c r="Q167" s="174">
        <f>ROUND(I167*H167,2)</f>
        <v>0</v>
      </c>
      <c r="R167" s="174">
        <f>ROUND(J167*H167,2)</f>
        <v>0</v>
      </c>
      <c r="S167" s="46"/>
      <c r="T167" s="253">
        <f>S167*H167</f>
        <v>0</v>
      </c>
      <c r="U167" s="253">
        <v>0</v>
      </c>
      <c r="V167" s="253">
        <f>U167*H167</f>
        <v>0</v>
      </c>
      <c r="W167" s="253">
        <v>0</v>
      </c>
      <c r="X167" s="254">
        <f>W167*H167</f>
        <v>0</v>
      </c>
      <c r="AR167" s="23" t="s">
        <v>603</v>
      </c>
      <c r="AT167" s="23" t="s">
        <v>155</v>
      </c>
      <c r="AU167" s="23" t="s">
        <v>83</v>
      </c>
      <c r="AY167" s="23" t="s">
        <v>153</v>
      </c>
      <c r="BE167" s="255">
        <f>IF(O167="základní",K167,0)</f>
        <v>0</v>
      </c>
      <c r="BF167" s="255">
        <f>IF(O167="snížená",K167,0)</f>
        <v>0</v>
      </c>
      <c r="BG167" s="255">
        <f>IF(O167="zákl. přenesená",K167,0)</f>
        <v>0</v>
      </c>
      <c r="BH167" s="255">
        <f>IF(O167="sníž. přenesená",K167,0)</f>
        <v>0</v>
      </c>
      <c r="BI167" s="255">
        <f>IF(O167="nulová",K167,0)</f>
        <v>0</v>
      </c>
      <c r="BJ167" s="23" t="s">
        <v>83</v>
      </c>
      <c r="BK167" s="255">
        <f>ROUND(P167*H167,2)</f>
        <v>0</v>
      </c>
      <c r="BL167" s="23" t="s">
        <v>603</v>
      </c>
      <c r="BM167" s="23" t="s">
        <v>755</v>
      </c>
    </row>
    <row r="168" spans="2:65" s="1" customFormat="1" ht="16.5" customHeight="1">
      <c r="B168" s="45"/>
      <c r="C168" s="244" t="s">
        <v>756</v>
      </c>
      <c r="D168" s="244" t="s">
        <v>155</v>
      </c>
      <c r="E168" s="245" t="s">
        <v>250</v>
      </c>
      <c r="F168" s="246" t="s">
        <v>383</v>
      </c>
      <c r="G168" s="247" t="s">
        <v>252</v>
      </c>
      <c r="H168" s="248">
        <v>1</v>
      </c>
      <c r="I168" s="249"/>
      <c r="J168" s="249"/>
      <c r="K168" s="250">
        <f>ROUND(P168*H168,2)</f>
        <v>0</v>
      </c>
      <c r="L168" s="246" t="s">
        <v>22</v>
      </c>
      <c r="M168" s="71"/>
      <c r="N168" s="251" t="s">
        <v>22</v>
      </c>
      <c r="O168" s="294" t="s">
        <v>44</v>
      </c>
      <c r="P168" s="295">
        <f>I168+J168</f>
        <v>0</v>
      </c>
      <c r="Q168" s="295">
        <f>ROUND(I168*H168,2)</f>
        <v>0</v>
      </c>
      <c r="R168" s="295">
        <f>ROUND(J168*H168,2)</f>
        <v>0</v>
      </c>
      <c r="S168" s="296"/>
      <c r="T168" s="297">
        <f>S168*H168</f>
        <v>0</v>
      </c>
      <c r="U168" s="297">
        <v>0</v>
      </c>
      <c r="V168" s="297">
        <f>U168*H168</f>
        <v>0</v>
      </c>
      <c r="W168" s="297">
        <v>0</v>
      </c>
      <c r="X168" s="298">
        <f>W168*H168</f>
        <v>0</v>
      </c>
      <c r="AR168" s="23" t="s">
        <v>603</v>
      </c>
      <c r="AT168" s="23" t="s">
        <v>155</v>
      </c>
      <c r="AU168" s="23" t="s">
        <v>83</v>
      </c>
      <c r="AY168" s="23" t="s">
        <v>153</v>
      </c>
      <c r="BE168" s="255">
        <f>IF(O168="základní",K168,0)</f>
        <v>0</v>
      </c>
      <c r="BF168" s="255">
        <f>IF(O168="snížená",K168,0)</f>
        <v>0</v>
      </c>
      <c r="BG168" s="255">
        <f>IF(O168="zákl. přenesená",K168,0)</f>
        <v>0</v>
      </c>
      <c r="BH168" s="255">
        <f>IF(O168="sníž. přenesená",K168,0)</f>
        <v>0</v>
      </c>
      <c r="BI168" s="255">
        <f>IF(O168="nulová",K168,0)</f>
        <v>0</v>
      </c>
      <c r="BJ168" s="23" t="s">
        <v>83</v>
      </c>
      <c r="BK168" s="255">
        <f>ROUND(P168*H168,2)</f>
        <v>0</v>
      </c>
      <c r="BL168" s="23" t="s">
        <v>603</v>
      </c>
      <c r="BM168" s="23" t="s">
        <v>757</v>
      </c>
    </row>
    <row r="169" spans="2:13" s="1" customFormat="1" ht="6.95" customHeight="1">
      <c r="B169" s="66"/>
      <c r="C169" s="67"/>
      <c r="D169" s="67"/>
      <c r="E169" s="67"/>
      <c r="F169" s="67"/>
      <c r="G169" s="67"/>
      <c r="H169" s="67"/>
      <c r="I169" s="183"/>
      <c r="J169" s="183"/>
      <c r="K169" s="67"/>
      <c r="L169" s="67"/>
      <c r="M169" s="71"/>
    </row>
  </sheetData>
  <sheetProtection password="CC35" sheet="1" objects="1" scenarios="1" formatColumns="0" formatRows="0" autoFilter="0"/>
  <autoFilter ref="C86:L168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75:H75"/>
    <mergeCell ref="E77:H77"/>
    <mergeCell ref="E79:H79"/>
    <mergeCell ref="G1:H1"/>
    <mergeCell ref="M2:Z2"/>
  </mergeCells>
  <hyperlinks>
    <hyperlink ref="F1:G1" location="C2" display="1) Krycí list soupisu"/>
    <hyperlink ref="G1:H1" location="C6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0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51"/>
      <c r="C1" s="151"/>
      <c r="D1" s="152" t="s">
        <v>1</v>
      </c>
      <c r="E1" s="151"/>
      <c r="F1" s="153" t="s">
        <v>111</v>
      </c>
      <c r="G1" s="153" t="s">
        <v>112</v>
      </c>
      <c r="H1" s="153"/>
      <c r="I1" s="154"/>
      <c r="J1" s="155" t="s">
        <v>113</v>
      </c>
      <c r="K1" s="152" t="s">
        <v>114</v>
      </c>
      <c r="L1" s="153" t="s">
        <v>115</v>
      </c>
      <c r="M1" s="153"/>
      <c r="N1" s="153"/>
      <c r="O1" s="153"/>
      <c r="P1" s="153"/>
      <c r="Q1" s="153"/>
      <c r="R1" s="153"/>
      <c r="S1" s="153"/>
      <c r="T1" s="15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110</v>
      </c>
    </row>
    <row r="3" spans="2:46" ht="6.95" customHeight="1">
      <c r="B3" s="24"/>
      <c r="C3" s="25"/>
      <c r="D3" s="25"/>
      <c r="E3" s="25"/>
      <c r="F3" s="25"/>
      <c r="G3" s="25"/>
      <c r="H3" s="25"/>
      <c r="I3" s="156"/>
      <c r="J3" s="156"/>
      <c r="K3" s="25"/>
      <c r="L3" s="26"/>
      <c r="AT3" s="23" t="s">
        <v>85</v>
      </c>
    </row>
    <row r="4" spans="2:46" ht="36.95" customHeight="1">
      <c r="B4" s="27"/>
      <c r="C4" s="28"/>
      <c r="D4" s="29" t="s">
        <v>116</v>
      </c>
      <c r="E4" s="28"/>
      <c r="F4" s="28"/>
      <c r="G4" s="28"/>
      <c r="H4" s="28"/>
      <c r="I4" s="157"/>
      <c r="J4" s="157"/>
      <c r="K4" s="28"/>
      <c r="L4" s="30"/>
      <c r="N4" s="31" t="s">
        <v>13</v>
      </c>
      <c r="AT4" s="23" t="s">
        <v>6</v>
      </c>
    </row>
    <row r="5" spans="2:12" ht="6.95" customHeight="1">
      <c r="B5" s="27"/>
      <c r="C5" s="28"/>
      <c r="D5" s="28"/>
      <c r="E5" s="28"/>
      <c r="F5" s="28"/>
      <c r="G5" s="28"/>
      <c r="H5" s="28"/>
      <c r="I5" s="157"/>
      <c r="J5" s="157"/>
      <c r="K5" s="28"/>
      <c r="L5" s="30"/>
    </row>
    <row r="6" spans="2:12" ht="13.5">
      <c r="B6" s="27"/>
      <c r="C6" s="28"/>
      <c r="D6" s="39" t="s">
        <v>19</v>
      </c>
      <c r="E6" s="28"/>
      <c r="F6" s="28"/>
      <c r="G6" s="28"/>
      <c r="H6" s="28"/>
      <c r="I6" s="157"/>
      <c r="J6" s="157"/>
      <c r="K6" s="28"/>
      <c r="L6" s="30"/>
    </row>
    <row r="7" spans="2:12" ht="16.5" customHeight="1">
      <c r="B7" s="27"/>
      <c r="C7" s="28"/>
      <c r="D7" s="28"/>
      <c r="E7" s="158" t="str">
        <f>'Rekapitulace stavby'!K6</f>
        <v>Řešení vnitřního prostoru sídliště Spláleniště</v>
      </c>
      <c r="F7" s="39"/>
      <c r="G7" s="39"/>
      <c r="H7" s="39"/>
      <c r="I7" s="157"/>
      <c r="J7" s="157"/>
      <c r="K7" s="28"/>
      <c r="L7" s="30"/>
    </row>
    <row r="8" spans="2:12" ht="13.5">
      <c r="B8" s="27"/>
      <c r="C8" s="28"/>
      <c r="D8" s="39" t="s">
        <v>117</v>
      </c>
      <c r="E8" s="28"/>
      <c r="F8" s="28"/>
      <c r="G8" s="28"/>
      <c r="H8" s="28"/>
      <c r="I8" s="157"/>
      <c r="J8" s="157"/>
      <c r="K8" s="28"/>
      <c r="L8" s="30"/>
    </row>
    <row r="9" spans="2:12" s="1" customFormat="1" ht="16.5" customHeight="1">
      <c r="B9" s="45"/>
      <c r="C9" s="46"/>
      <c r="D9" s="46"/>
      <c r="E9" s="158" t="s">
        <v>489</v>
      </c>
      <c r="F9" s="46"/>
      <c r="G9" s="46"/>
      <c r="H9" s="46"/>
      <c r="I9" s="159"/>
      <c r="J9" s="159"/>
      <c r="K9" s="46"/>
      <c r="L9" s="50"/>
    </row>
    <row r="10" spans="2:12" s="1" customFormat="1" ht="13.5">
      <c r="B10" s="45"/>
      <c r="C10" s="46"/>
      <c r="D10" s="39" t="s">
        <v>490</v>
      </c>
      <c r="E10" s="46"/>
      <c r="F10" s="46"/>
      <c r="G10" s="46"/>
      <c r="H10" s="46"/>
      <c r="I10" s="159"/>
      <c r="J10" s="159"/>
      <c r="K10" s="46"/>
      <c r="L10" s="50"/>
    </row>
    <row r="11" spans="2:12" s="1" customFormat="1" ht="36.95" customHeight="1">
      <c r="B11" s="45"/>
      <c r="C11" s="46"/>
      <c r="D11" s="46"/>
      <c r="E11" s="160" t="s">
        <v>758</v>
      </c>
      <c r="F11" s="46"/>
      <c r="G11" s="46"/>
      <c r="H11" s="46"/>
      <c r="I11" s="159"/>
      <c r="J11" s="159"/>
      <c r="K11" s="46"/>
      <c r="L11" s="50"/>
    </row>
    <row r="12" spans="2:12" s="1" customFormat="1" ht="13.5">
      <c r="B12" s="45"/>
      <c r="C12" s="46"/>
      <c r="D12" s="46"/>
      <c r="E12" s="46"/>
      <c r="F12" s="46"/>
      <c r="G12" s="46"/>
      <c r="H12" s="46"/>
      <c r="I12" s="159"/>
      <c r="J12" s="159"/>
      <c r="K12" s="46"/>
      <c r="L12" s="50"/>
    </row>
    <row r="13" spans="2:12" s="1" customFormat="1" ht="14.4" customHeight="1">
      <c r="B13" s="45"/>
      <c r="C13" s="46"/>
      <c r="D13" s="39" t="s">
        <v>21</v>
      </c>
      <c r="E13" s="46"/>
      <c r="F13" s="34" t="s">
        <v>22</v>
      </c>
      <c r="G13" s="46"/>
      <c r="H13" s="46"/>
      <c r="I13" s="161" t="s">
        <v>23</v>
      </c>
      <c r="J13" s="162" t="s">
        <v>22</v>
      </c>
      <c r="K13" s="46"/>
      <c r="L13" s="50"/>
    </row>
    <row r="14" spans="2:12" s="1" customFormat="1" ht="14.4" customHeight="1">
      <c r="B14" s="45"/>
      <c r="C14" s="46"/>
      <c r="D14" s="39" t="s">
        <v>24</v>
      </c>
      <c r="E14" s="46"/>
      <c r="F14" s="34" t="s">
        <v>25</v>
      </c>
      <c r="G14" s="46"/>
      <c r="H14" s="46"/>
      <c r="I14" s="161" t="s">
        <v>26</v>
      </c>
      <c r="J14" s="163" t="str">
        <f>'Rekapitulace stavby'!AN8</f>
        <v>9. 8. 2018</v>
      </c>
      <c r="K14" s="46"/>
      <c r="L14" s="50"/>
    </row>
    <row r="15" spans="2:12" s="1" customFormat="1" ht="10.8" customHeight="1">
      <c r="B15" s="45"/>
      <c r="C15" s="46"/>
      <c r="D15" s="46"/>
      <c r="E15" s="46"/>
      <c r="F15" s="46"/>
      <c r="G15" s="46"/>
      <c r="H15" s="46"/>
      <c r="I15" s="159"/>
      <c r="J15" s="159"/>
      <c r="K15" s="46"/>
      <c r="L15" s="50"/>
    </row>
    <row r="16" spans="2:12" s="1" customFormat="1" ht="14.4" customHeight="1">
      <c r="B16" s="45"/>
      <c r="C16" s="46"/>
      <c r="D16" s="39" t="s">
        <v>28</v>
      </c>
      <c r="E16" s="46"/>
      <c r="F16" s="46"/>
      <c r="G16" s="46"/>
      <c r="H16" s="46"/>
      <c r="I16" s="161" t="s">
        <v>29</v>
      </c>
      <c r="J16" s="162" t="s">
        <v>30</v>
      </c>
      <c r="K16" s="46"/>
      <c r="L16" s="50"/>
    </row>
    <row r="17" spans="2:12" s="1" customFormat="1" ht="18" customHeight="1">
      <c r="B17" s="45"/>
      <c r="C17" s="46"/>
      <c r="D17" s="46"/>
      <c r="E17" s="34" t="s">
        <v>31</v>
      </c>
      <c r="F17" s="46"/>
      <c r="G17" s="46"/>
      <c r="H17" s="46"/>
      <c r="I17" s="161" t="s">
        <v>32</v>
      </c>
      <c r="J17" s="162" t="s">
        <v>22</v>
      </c>
      <c r="K17" s="46"/>
      <c r="L17" s="50"/>
    </row>
    <row r="18" spans="2:12" s="1" customFormat="1" ht="6.95" customHeight="1">
      <c r="B18" s="45"/>
      <c r="C18" s="46"/>
      <c r="D18" s="46"/>
      <c r="E18" s="46"/>
      <c r="F18" s="46"/>
      <c r="G18" s="46"/>
      <c r="H18" s="46"/>
      <c r="I18" s="159"/>
      <c r="J18" s="159"/>
      <c r="K18" s="46"/>
      <c r="L18" s="50"/>
    </row>
    <row r="19" spans="2:12" s="1" customFormat="1" ht="14.4" customHeight="1">
      <c r="B19" s="45"/>
      <c r="C19" s="46"/>
      <c r="D19" s="39" t="s">
        <v>33</v>
      </c>
      <c r="E19" s="46"/>
      <c r="F19" s="46"/>
      <c r="G19" s="46"/>
      <c r="H19" s="46"/>
      <c r="I19" s="161" t="s">
        <v>29</v>
      </c>
      <c r="J19" s="162" t="str">
        <f>IF('Rekapitulace stavby'!AN13="Vyplň údaj","",IF('Rekapitulace stavby'!AN13="","",'Rekapitulace stavby'!AN13))</f>
        <v/>
      </c>
      <c r="K19" s="46"/>
      <c r="L19" s="50"/>
    </row>
    <row r="20" spans="2:12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61" t="s">
        <v>32</v>
      </c>
      <c r="J20" s="162" t="str">
        <f>IF('Rekapitulace stavby'!AN14="Vyplň údaj","",IF('Rekapitulace stavby'!AN14="","",'Rekapitulace stavby'!AN14))</f>
        <v/>
      </c>
      <c r="K20" s="46"/>
      <c r="L20" s="50"/>
    </row>
    <row r="21" spans="2:12" s="1" customFormat="1" ht="6.95" customHeight="1">
      <c r="B21" s="45"/>
      <c r="C21" s="46"/>
      <c r="D21" s="46"/>
      <c r="E21" s="46"/>
      <c r="F21" s="46"/>
      <c r="G21" s="46"/>
      <c r="H21" s="46"/>
      <c r="I21" s="159"/>
      <c r="J21" s="159"/>
      <c r="K21" s="46"/>
      <c r="L21" s="50"/>
    </row>
    <row r="22" spans="2:12" s="1" customFormat="1" ht="14.4" customHeight="1">
      <c r="B22" s="45"/>
      <c r="C22" s="46"/>
      <c r="D22" s="39" t="s">
        <v>35</v>
      </c>
      <c r="E22" s="46"/>
      <c r="F22" s="46"/>
      <c r="G22" s="46"/>
      <c r="H22" s="46"/>
      <c r="I22" s="161" t="s">
        <v>29</v>
      </c>
      <c r="J22" s="162" t="s">
        <v>36</v>
      </c>
      <c r="K22" s="46"/>
      <c r="L22" s="50"/>
    </row>
    <row r="23" spans="2:12" s="1" customFormat="1" ht="18" customHeight="1">
      <c r="B23" s="45"/>
      <c r="C23" s="46"/>
      <c r="D23" s="46"/>
      <c r="E23" s="34" t="s">
        <v>37</v>
      </c>
      <c r="F23" s="46"/>
      <c r="G23" s="46"/>
      <c r="H23" s="46"/>
      <c r="I23" s="161" t="s">
        <v>32</v>
      </c>
      <c r="J23" s="162" t="s">
        <v>22</v>
      </c>
      <c r="K23" s="46"/>
      <c r="L23" s="50"/>
    </row>
    <row r="24" spans="2:12" s="1" customFormat="1" ht="6.95" customHeight="1">
      <c r="B24" s="45"/>
      <c r="C24" s="46"/>
      <c r="D24" s="46"/>
      <c r="E24" s="46"/>
      <c r="F24" s="46"/>
      <c r="G24" s="46"/>
      <c r="H24" s="46"/>
      <c r="I24" s="159"/>
      <c r="J24" s="159"/>
      <c r="K24" s="46"/>
      <c r="L24" s="50"/>
    </row>
    <row r="25" spans="2:12" s="1" customFormat="1" ht="14.4" customHeight="1">
      <c r="B25" s="45"/>
      <c r="C25" s="46"/>
      <c r="D25" s="39" t="s">
        <v>38</v>
      </c>
      <c r="E25" s="46"/>
      <c r="F25" s="46"/>
      <c r="G25" s="46"/>
      <c r="H25" s="46"/>
      <c r="I25" s="159"/>
      <c r="J25" s="159"/>
      <c r="K25" s="46"/>
      <c r="L25" s="50"/>
    </row>
    <row r="26" spans="2:12" s="7" customFormat="1" ht="16.5" customHeight="1">
      <c r="B26" s="164"/>
      <c r="C26" s="165"/>
      <c r="D26" s="165"/>
      <c r="E26" s="43" t="s">
        <v>22</v>
      </c>
      <c r="F26" s="43"/>
      <c r="G26" s="43"/>
      <c r="H26" s="43"/>
      <c r="I26" s="166"/>
      <c r="J26" s="166"/>
      <c r="K26" s="165"/>
      <c r="L26" s="167"/>
    </row>
    <row r="27" spans="2:12" s="1" customFormat="1" ht="6.95" customHeight="1">
      <c r="B27" s="45"/>
      <c r="C27" s="46"/>
      <c r="D27" s="46"/>
      <c r="E27" s="46"/>
      <c r="F27" s="46"/>
      <c r="G27" s="46"/>
      <c r="H27" s="46"/>
      <c r="I27" s="159"/>
      <c r="J27" s="159"/>
      <c r="K27" s="46"/>
      <c r="L27" s="50"/>
    </row>
    <row r="28" spans="2:12" s="1" customFormat="1" ht="6.95" customHeight="1">
      <c r="B28" s="45"/>
      <c r="C28" s="46"/>
      <c r="D28" s="105"/>
      <c r="E28" s="105"/>
      <c r="F28" s="105"/>
      <c r="G28" s="105"/>
      <c r="H28" s="105"/>
      <c r="I28" s="168"/>
      <c r="J28" s="168"/>
      <c r="K28" s="105"/>
      <c r="L28" s="169"/>
    </row>
    <row r="29" spans="2:12" s="1" customFormat="1" ht="13.5">
      <c r="B29" s="45"/>
      <c r="C29" s="46"/>
      <c r="D29" s="46"/>
      <c r="E29" s="39" t="s">
        <v>119</v>
      </c>
      <c r="F29" s="46"/>
      <c r="G29" s="46"/>
      <c r="H29" s="46"/>
      <c r="I29" s="159"/>
      <c r="J29" s="159"/>
      <c r="K29" s="170">
        <f>I62</f>
        <v>0</v>
      </c>
      <c r="L29" s="50"/>
    </row>
    <row r="30" spans="2:12" s="1" customFormat="1" ht="13.5">
      <c r="B30" s="45"/>
      <c r="C30" s="46"/>
      <c r="D30" s="46"/>
      <c r="E30" s="39" t="s">
        <v>120</v>
      </c>
      <c r="F30" s="46"/>
      <c r="G30" s="46"/>
      <c r="H30" s="46"/>
      <c r="I30" s="159"/>
      <c r="J30" s="159"/>
      <c r="K30" s="170">
        <f>J62</f>
        <v>0</v>
      </c>
      <c r="L30" s="50"/>
    </row>
    <row r="31" spans="2:12" s="1" customFormat="1" ht="25.4" customHeight="1">
      <c r="B31" s="45"/>
      <c r="C31" s="46"/>
      <c r="D31" s="171" t="s">
        <v>39</v>
      </c>
      <c r="E31" s="46"/>
      <c r="F31" s="46"/>
      <c r="G31" s="46"/>
      <c r="H31" s="46"/>
      <c r="I31" s="159"/>
      <c r="J31" s="159"/>
      <c r="K31" s="172">
        <f>ROUND(K87,2)</f>
        <v>0</v>
      </c>
      <c r="L31" s="50"/>
    </row>
    <row r="32" spans="2:12" s="1" customFormat="1" ht="6.95" customHeight="1">
      <c r="B32" s="45"/>
      <c r="C32" s="46"/>
      <c r="D32" s="105"/>
      <c r="E32" s="105"/>
      <c r="F32" s="105"/>
      <c r="G32" s="105"/>
      <c r="H32" s="105"/>
      <c r="I32" s="168"/>
      <c r="J32" s="168"/>
      <c r="K32" s="105"/>
      <c r="L32" s="169"/>
    </row>
    <row r="33" spans="2:12" s="1" customFormat="1" ht="14.4" customHeight="1">
      <c r="B33" s="45"/>
      <c r="C33" s="46"/>
      <c r="D33" s="46"/>
      <c r="E33" s="46"/>
      <c r="F33" s="51" t="s">
        <v>41</v>
      </c>
      <c r="G33" s="46"/>
      <c r="H33" s="46"/>
      <c r="I33" s="173" t="s">
        <v>40</v>
      </c>
      <c r="J33" s="159"/>
      <c r="K33" s="51" t="s">
        <v>42</v>
      </c>
      <c r="L33" s="50"/>
    </row>
    <row r="34" spans="2:12" s="1" customFormat="1" ht="14.4" customHeight="1">
      <c r="B34" s="45"/>
      <c r="C34" s="46"/>
      <c r="D34" s="54" t="s">
        <v>43</v>
      </c>
      <c r="E34" s="54" t="s">
        <v>44</v>
      </c>
      <c r="F34" s="174">
        <f>ROUND(SUM(BE87:BE164),2)</f>
        <v>0</v>
      </c>
      <c r="G34" s="46"/>
      <c r="H34" s="46"/>
      <c r="I34" s="175">
        <v>0.21</v>
      </c>
      <c r="J34" s="159"/>
      <c r="K34" s="174">
        <f>ROUND(ROUND((SUM(BE87:BE164)),2)*I34,2)</f>
        <v>0</v>
      </c>
      <c r="L34" s="50"/>
    </row>
    <row r="35" spans="2:12" s="1" customFormat="1" ht="14.4" customHeight="1">
      <c r="B35" s="45"/>
      <c r="C35" s="46"/>
      <c r="D35" s="46"/>
      <c r="E35" s="54" t="s">
        <v>45</v>
      </c>
      <c r="F35" s="174">
        <f>ROUND(SUM(BF87:BF164),2)</f>
        <v>0</v>
      </c>
      <c r="G35" s="46"/>
      <c r="H35" s="46"/>
      <c r="I35" s="175">
        <v>0.15</v>
      </c>
      <c r="J35" s="159"/>
      <c r="K35" s="174">
        <f>ROUND(ROUND((SUM(BF87:BF164)),2)*I35,2)</f>
        <v>0</v>
      </c>
      <c r="L35" s="50"/>
    </row>
    <row r="36" spans="2:12" s="1" customFormat="1" ht="14.4" customHeight="1" hidden="1">
      <c r="B36" s="45"/>
      <c r="C36" s="46"/>
      <c r="D36" s="46"/>
      <c r="E36" s="54" t="s">
        <v>46</v>
      </c>
      <c r="F36" s="174">
        <f>ROUND(SUM(BG87:BG164),2)</f>
        <v>0</v>
      </c>
      <c r="G36" s="46"/>
      <c r="H36" s="46"/>
      <c r="I36" s="175">
        <v>0.21</v>
      </c>
      <c r="J36" s="159"/>
      <c r="K36" s="174">
        <v>0</v>
      </c>
      <c r="L36" s="50"/>
    </row>
    <row r="37" spans="2:12" s="1" customFormat="1" ht="14.4" customHeight="1" hidden="1">
      <c r="B37" s="45"/>
      <c r="C37" s="46"/>
      <c r="D37" s="46"/>
      <c r="E37" s="54" t="s">
        <v>47</v>
      </c>
      <c r="F37" s="174">
        <f>ROUND(SUM(BH87:BH164),2)</f>
        <v>0</v>
      </c>
      <c r="G37" s="46"/>
      <c r="H37" s="46"/>
      <c r="I37" s="175">
        <v>0.15</v>
      </c>
      <c r="J37" s="159"/>
      <c r="K37" s="174">
        <v>0</v>
      </c>
      <c r="L37" s="50"/>
    </row>
    <row r="38" spans="2:12" s="1" customFormat="1" ht="14.4" customHeight="1" hidden="1">
      <c r="B38" s="45"/>
      <c r="C38" s="46"/>
      <c r="D38" s="46"/>
      <c r="E38" s="54" t="s">
        <v>48</v>
      </c>
      <c r="F38" s="174">
        <f>ROUND(SUM(BI87:BI164),2)</f>
        <v>0</v>
      </c>
      <c r="G38" s="46"/>
      <c r="H38" s="46"/>
      <c r="I38" s="175">
        <v>0</v>
      </c>
      <c r="J38" s="159"/>
      <c r="K38" s="174">
        <v>0</v>
      </c>
      <c r="L38" s="50"/>
    </row>
    <row r="39" spans="2:12" s="1" customFormat="1" ht="6.95" customHeight="1">
      <c r="B39" s="45"/>
      <c r="C39" s="46"/>
      <c r="D39" s="46"/>
      <c r="E39" s="46"/>
      <c r="F39" s="46"/>
      <c r="G39" s="46"/>
      <c r="H39" s="46"/>
      <c r="I39" s="159"/>
      <c r="J39" s="159"/>
      <c r="K39" s="46"/>
      <c r="L39" s="50"/>
    </row>
    <row r="40" spans="2:12" s="1" customFormat="1" ht="25.4" customHeight="1">
      <c r="B40" s="45"/>
      <c r="C40" s="176"/>
      <c r="D40" s="177" t="s">
        <v>49</v>
      </c>
      <c r="E40" s="97"/>
      <c r="F40" s="97"/>
      <c r="G40" s="178" t="s">
        <v>50</v>
      </c>
      <c r="H40" s="179" t="s">
        <v>51</v>
      </c>
      <c r="I40" s="180"/>
      <c r="J40" s="180"/>
      <c r="K40" s="181">
        <f>SUM(K31:K38)</f>
        <v>0</v>
      </c>
      <c r="L40" s="182"/>
    </row>
    <row r="41" spans="2:12" s="1" customFormat="1" ht="14.4" customHeight="1">
      <c r="B41" s="66"/>
      <c r="C41" s="67"/>
      <c r="D41" s="67"/>
      <c r="E41" s="67"/>
      <c r="F41" s="67"/>
      <c r="G41" s="67"/>
      <c r="H41" s="67"/>
      <c r="I41" s="183"/>
      <c r="J41" s="183"/>
      <c r="K41" s="67"/>
      <c r="L41" s="68"/>
    </row>
    <row r="45" spans="2:12" s="1" customFormat="1" ht="6.95" customHeight="1">
      <c r="B45" s="184"/>
      <c r="C45" s="185"/>
      <c r="D45" s="185"/>
      <c r="E45" s="185"/>
      <c r="F45" s="185"/>
      <c r="G45" s="185"/>
      <c r="H45" s="185"/>
      <c r="I45" s="186"/>
      <c r="J45" s="186"/>
      <c r="K45" s="185"/>
      <c r="L45" s="187"/>
    </row>
    <row r="46" spans="2:12" s="1" customFormat="1" ht="36.95" customHeight="1">
      <c r="B46" s="45"/>
      <c r="C46" s="29" t="s">
        <v>121</v>
      </c>
      <c r="D46" s="46"/>
      <c r="E46" s="46"/>
      <c r="F46" s="46"/>
      <c r="G46" s="46"/>
      <c r="H46" s="46"/>
      <c r="I46" s="159"/>
      <c r="J46" s="159"/>
      <c r="K46" s="46"/>
      <c r="L46" s="50"/>
    </row>
    <row r="47" spans="2:12" s="1" customFormat="1" ht="6.95" customHeight="1">
      <c r="B47" s="45"/>
      <c r="C47" s="46"/>
      <c r="D47" s="46"/>
      <c r="E47" s="46"/>
      <c r="F47" s="46"/>
      <c r="G47" s="46"/>
      <c r="H47" s="46"/>
      <c r="I47" s="159"/>
      <c r="J47" s="159"/>
      <c r="K47" s="46"/>
      <c r="L47" s="50"/>
    </row>
    <row r="48" spans="2:12" s="1" customFormat="1" ht="14.4" customHeight="1">
      <c r="B48" s="45"/>
      <c r="C48" s="39" t="s">
        <v>19</v>
      </c>
      <c r="D48" s="46"/>
      <c r="E48" s="46"/>
      <c r="F48" s="46"/>
      <c r="G48" s="46"/>
      <c r="H48" s="46"/>
      <c r="I48" s="159"/>
      <c r="J48" s="159"/>
      <c r="K48" s="46"/>
      <c r="L48" s="50"/>
    </row>
    <row r="49" spans="2:12" s="1" customFormat="1" ht="16.5" customHeight="1">
      <c r="B49" s="45"/>
      <c r="C49" s="46"/>
      <c r="D49" s="46"/>
      <c r="E49" s="158" t="str">
        <f>E7</f>
        <v>Řešení vnitřního prostoru sídliště Spláleniště</v>
      </c>
      <c r="F49" s="39"/>
      <c r="G49" s="39"/>
      <c r="H49" s="39"/>
      <c r="I49" s="159"/>
      <c r="J49" s="159"/>
      <c r="K49" s="46"/>
      <c r="L49" s="50"/>
    </row>
    <row r="50" spans="2:12" ht="13.5">
      <c r="B50" s="27"/>
      <c r="C50" s="39" t="s">
        <v>117</v>
      </c>
      <c r="D50" s="28"/>
      <c r="E50" s="28"/>
      <c r="F50" s="28"/>
      <c r="G50" s="28"/>
      <c r="H50" s="28"/>
      <c r="I50" s="157"/>
      <c r="J50" s="157"/>
      <c r="K50" s="28"/>
      <c r="L50" s="30"/>
    </row>
    <row r="51" spans="2:12" s="1" customFormat="1" ht="16.5" customHeight="1">
      <c r="B51" s="45"/>
      <c r="C51" s="46"/>
      <c r="D51" s="46"/>
      <c r="E51" s="158" t="s">
        <v>489</v>
      </c>
      <c r="F51" s="46"/>
      <c r="G51" s="46"/>
      <c r="H51" s="46"/>
      <c r="I51" s="159"/>
      <c r="J51" s="159"/>
      <c r="K51" s="46"/>
      <c r="L51" s="50"/>
    </row>
    <row r="52" spans="2:12" s="1" customFormat="1" ht="14.4" customHeight="1">
      <c r="B52" s="45"/>
      <c r="C52" s="39" t="s">
        <v>490</v>
      </c>
      <c r="D52" s="46"/>
      <c r="E52" s="46"/>
      <c r="F52" s="46"/>
      <c r="G52" s="46"/>
      <c r="H52" s="46"/>
      <c r="I52" s="159"/>
      <c r="J52" s="159"/>
      <c r="K52" s="46"/>
      <c r="L52" s="50"/>
    </row>
    <row r="53" spans="2:12" s="1" customFormat="1" ht="17.25" customHeight="1">
      <c r="B53" s="45"/>
      <c r="C53" s="46"/>
      <c r="D53" s="46"/>
      <c r="E53" s="160" t="str">
        <f>E11</f>
        <v>SO 05.03 - Výsadba stromů a soliterních dřevin</v>
      </c>
      <c r="F53" s="46"/>
      <c r="G53" s="46"/>
      <c r="H53" s="46"/>
      <c r="I53" s="159"/>
      <c r="J53" s="159"/>
      <c r="K53" s="46"/>
      <c r="L53" s="50"/>
    </row>
    <row r="54" spans="2:12" s="1" customFormat="1" ht="6.95" customHeight="1">
      <c r="B54" s="45"/>
      <c r="C54" s="46"/>
      <c r="D54" s="46"/>
      <c r="E54" s="46"/>
      <c r="F54" s="46"/>
      <c r="G54" s="46"/>
      <c r="H54" s="46"/>
      <c r="I54" s="159"/>
      <c r="J54" s="159"/>
      <c r="K54" s="46"/>
      <c r="L54" s="50"/>
    </row>
    <row r="55" spans="2:12" s="1" customFormat="1" ht="18" customHeight="1">
      <c r="B55" s="45"/>
      <c r="C55" s="39" t="s">
        <v>24</v>
      </c>
      <c r="D55" s="46"/>
      <c r="E55" s="46"/>
      <c r="F55" s="34" t="str">
        <f>F14</f>
        <v>Cheb</v>
      </c>
      <c r="G55" s="46"/>
      <c r="H55" s="46"/>
      <c r="I55" s="161" t="s">
        <v>26</v>
      </c>
      <c r="J55" s="163" t="str">
        <f>IF(J14="","",J14)</f>
        <v>9. 8. 2018</v>
      </c>
      <c r="K55" s="46"/>
      <c r="L55" s="50"/>
    </row>
    <row r="56" spans="2:12" s="1" customFormat="1" ht="6.95" customHeight="1">
      <c r="B56" s="45"/>
      <c r="C56" s="46"/>
      <c r="D56" s="46"/>
      <c r="E56" s="46"/>
      <c r="F56" s="46"/>
      <c r="G56" s="46"/>
      <c r="H56" s="46"/>
      <c r="I56" s="159"/>
      <c r="J56" s="159"/>
      <c r="K56" s="46"/>
      <c r="L56" s="50"/>
    </row>
    <row r="57" spans="2:12" s="1" customFormat="1" ht="13.5">
      <c r="B57" s="45"/>
      <c r="C57" s="39" t="s">
        <v>28</v>
      </c>
      <c r="D57" s="46"/>
      <c r="E57" s="46"/>
      <c r="F57" s="34" t="str">
        <f>E17</f>
        <v>Město Cheb</v>
      </c>
      <c r="G57" s="46"/>
      <c r="H57" s="46"/>
      <c r="I57" s="161" t="s">
        <v>35</v>
      </c>
      <c r="J57" s="188" t="str">
        <f>E23</f>
        <v>Ing. Tomáš Prinz</v>
      </c>
      <c r="K57" s="46"/>
      <c r="L57" s="50"/>
    </row>
    <row r="58" spans="2:12" s="1" customFormat="1" ht="14.4" customHeight="1">
      <c r="B58" s="45"/>
      <c r="C58" s="39" t="s">
        <v>33</v>
      </c>
      <c r="D58" s="46"/>
      <c r="E58" s="46"/>
      <c r="F58" s="34" t="str">
        <f>IF(E20="","",E20)</f>
        <v/>
      </c>
      <c r="G58" s="46"/>
      <c r="H58" s="46"/>
      <c r="I58" s="159"/>
      <c r="J58" s="189"/>
      <c r="K58" s="46"/>
      <c r="L58" s="50"/>
    </row>
    <row r="59" spans="2:12" s="1" customFormat="1" ht="10.3" customHeight="1">
      <c r="B59" s="45"/>
      <c r="C59" s="46"/>
      <c r="D59" s="46"/>
      <c r="E59" s="46"/>
      <c r="F59" s="46"/>
      <c r="G59" s="46"/>
      <c r="H59" s="46"/>
      <c r="I59" s="159"/>
      <c r="J59" s="159"/>
      <c r="K59" s="46"/>
      <c r="L59" s="50"/>
    </row>
    <row r="60" spans="2:12" s="1" customFormat="1" ht="29.25" customHeight="1">
      <c r="B60" s="45"/>
      <c r="C60" s="190" t="s">
        <v>122</v>
      </c>
      <c r="D60" s="176"/>
      <c r="E60" s="176"/>
      <c r="F60" s="176"/>
      <c r="G60" s="176"/>
      <c r="H60" s="176"/>
      <c r="I60" s="191" t="s">
        <v>123</v>
      </c>
      <c r="J60" s="191" t="s">
        <v>124</v>
      </c>
      <c r="K60" s="192" t="s">
        <v>125</v>
      </c>
      <c r="L60" s="193"/>
    </row>
    <row r="61" spans="2:12" s="1" customFormat="1" ht="10.3" customHeight="1">
      <c r="B61" s="45"/>
      <c r="C61" s="46"/>
      <c r="D61" s="46"/>
      <c r="E61" s="46"/>
      <c r="F61" s="46"/>
      <c r="G61" s="46"/>
      <c r="H61" s="46"/>
      <c r="I61" s="159"/>
      <c r="J61" s="159"/>
      <c r="K61" s="46"/>
      <c r="L61" s="50"/>
    </row>
    <row r="62" spans="2:47" s="1" customFormat="1" ht="29.25" customHeight="1">
      <c r="B62" s="45"/>
      <c r="C62" s="194" t="s">
        <v>126</v>
      </c>
      <c r="D62" s="46"/>
      <c r="E62" s="46"/>
      <c r="F62" s="46"/>
      <c r="G62" s="46"/>
      <c r="H62" s="46"/>
      <c r="I62" s="195">
        <f>Q87</f>
        <v>0</v>
      </c>
      <c r="J62" s="195">
        <f>R87</f>
        <v>0</v>
      </c>
      <c r="K62" s="172">
        <f>K87</f>
        <v>0</v>
      </c>
      <c r="L62" s="50"/>
      <c r="AU62" s="23" t="s">
        <v>127</v>
      </c>
    </row>
    <row r="63" spans="2:12" s="8" customFormat="1" ht="24.95" customHeight="1">
      <c r="B63" s="196"/>
      <c r="C63" s="197"/>
      <c r="D63" s="198" t="s">
        <v>128</v>
      </c>
      <c r="E63" s="199"/>
      <c r="F63" s="199"/>
      <c r="G63" s="199"/>
      <c r="H63" s="199"/>
      <c r="I63" s="200">
        <f>Q88</f>
        <v>0</v>
      </c>
      <c r="J63" s="200">
        <f>R88</f>
        <v>0</v>
      </c>
      <c r="K63" s="201">
        <f>K88</f>
        <v>0</v>
      </c>
      <c r="L63" s="202"/>
    </row>
    <row r="64" spans="2:12" s="9" customFormat="1" ht="19.9" customHeight="1">
      <c r="B64" s="203"/>
      <c r="C64" s="204"/>
      <c r="D64" s="205" t="s">
        <v>129</v>
      </c>
      <c r="E64" s="206"/>
      <c r="F64" s="206"/>
      <c r="G64" s="206"/>
      <c r="H64" s="206"/>
      <c r="I64" s="207">
        <f>Q89</f>
        <v>0</v>
      </c>
      <c r="J64" s="207">
        <f>R89</f>
        <v>0</v>
      </c>
      <c r="K64" s="208">
        <f>K89</f>
        <v>0</v>
      </c>
      <c r="L64" s="209"/>
    </row>
    <row r="65" spans="2:12" s="8" customFormat="1" ht="24.95" customHeight="1">
      <c r="B65" s="196"/>
      <c r="C65" s="197"/>
      <c r="D65" s="198" t="s">
        <v>548</v>
      </c>
      <c r="E65" s="199"/>
      <c r="F65" s="199"/>
      <c r="G65" s="199"/>
      <c r="H65" s="199"/>
      <c r="I65" s="200">
        <f>Q136</f>
        <v>0</v>
      </c>
      <c r="J65" s="200">
        <f>R136</f>
        <v>0</v>
      </c>
      <c r="K65" s="201">
        <f>K136</f>
        <v>0</v>
      </c>
      <c r="L65" s="202"/>
    </row>
    <row r="66" spans="2:12" s="1" customFormat="1" ht="21.8" customHeight="1">
      <c r="B66" s="45"/>
      <c r="C66" s="46"/>
      <c r="D66" s="46"/>
      <c r="E66" s="46"/>
      <c r="F66" s="46"/>
      <c r="G66" s="46"/>
      <c r="H66" s="46"/>
      <c r="I66" s="159"/>
      <c r="J66" s="159"/>
      <c r="K66" s="46"/>
      <c r="L66" s="50"/>
    </row>
    <row r="67" spans="2:12" s="1" customFormat="1" ht="6.95" customHeight="1">
      <c r="B67" s="66"/>
      <c r="C67" s="67"/>
      <c r="D67" s="67"/>
      <c r="E67" s="67"/>
      <c r="F67" s="67"/>
      <c r="G67" s="67"/>
      <c r="H67" s="67"/>
      <c r="I67" s="183"/>
      <c r="J67" s="183"/>
      <c r="K67" s="67"/>
      <c r="L67" s="68"/>
    </row>
    <row r="71" spans="2:13" s="1" customFormat="1" ht="6.95" customHeight="1">
      <c r="B71" s="69"/>
      <c r="C71" s="70"/>
      <c r="D71" s="70"/>
      <c r="E71" s="70"/>
      <c r="F71" s="70"/>
      <c r="G71" s="70"/>
      <c r="H71" s="70"/>
      <c r="I71" s="186"/>
      <c r="J71" s="186"/>
      <c r="K71" s="70"/>
      <c r="L71" s="70"/>
      <c r="M71" s="71"/>
    </row>
    <row r="72" spans="2:13" s="1" customFormat="1" ht="36.95" customHeight="1">
      <c r="B72" s="45"/>
      <c r="C72" s="72" t="s">
        <v>133</v>
      </c>
      <c r="D72" s="73"/>
      <c r="E72" s="73"/>
      <c r="F72" s="73"/>
      <c r="G72" s="73"/>
      <c r="H72" s="73"/>
      <c r="I72" s="210"/>
      <c r="J72" s="210"/>
      <c r="K72" s="73"/>
      <c r="L72" s="73"/>
      <c r="M72" s="71"/>
    </row>
    <row r="73" spans="2:13" s="1" customFormat="1" ht="6.95" customHeight="1">
      <c r="B73" s="45"/>
      <c r="C73" s="73"/>
      <c r="D73" s="73"/>
      <c r="E73" s="73"/>
      <c r="F73" s="73"/>
      <c r="G73" s="73"/>
      <c r="H73" s="73"/>
      <c r="I73" s="210"/>
      <c r="J73" s="210"/>
      <c r="K73" s="73"/>
      <c r="L73" s="73"/>
      <c r="M73" s="71"/>
    </row>
    <row r="74" spans="2:13" s="1" customFormat="1" ht="14.4" customHeight="1">
      <c r="B74" s="45"/>
      <c r="C74" s="75" t="s">
        <v>19</v>
      </c>
      <c r="D74" s="73"/>
      <c r="E74" s="73"/>
      <c r="F74" s="73"/>
      <c r="G74" s="73"/>
      <c r="H74" s="73"/>
      <c r="I74" s="210"/>
      <c r="J74" s="210"/>
      <c r="K74" s="73"/>
      <c r="L74" s="73"/>
      <c r="M74" s="71"/>
    </row>
    <row r="75" spans="2:13" s="1" customFormat="1" ht="16.5" customHeight="1">
      <c r="B75" s="45"/>
      <c r="C75" s="73"/>
      <c r="D75" s="73"/>
      <c r="E75" s="211" t="str">
        <f>E7</f>
        <v>Řešení vnitřního prostoru sídliště Spláleniště</v>
      </c>
      <c r="F75" s="75"/>
      <c r="G75" s="75"/>
      <c r="H75" s="75"/>
      <c r="I75" s="210"/>
      <c r="J75" s="210"/>
      <c r="K75" s="73"/>
      <c r="L75" s="73"/>
      <c r="M75" s="71"/>
    </row>
    <row r="76" spans="2:13" ht="13.5">
      <c r="B76" s="27"/>
      <c r="C76" s="75" t="s">
        <v>117</v>
      </c>
      <c r="D76" s="301"/>
      <c r="E76" s="301"/>
      <c r="F76" s="301"/>
      <c r="G76" s="301"/>
      <c r="H76" s="301"/>
      <c r="I76" s="150"/>
      <c r="J76" s="150"/>
      <c r="K76" s="301"/>
      <c r="L76" s="301"/>
      <c r="M76" s="302"/>
    </row>
    <row r="77" spans="2:13" s="1" customFormat="1" ht="16.5" customHeight="1">
      <c r="B77" s="45"/>
      <c r="C77" s="73"/>
      <c r="D77" s="73"/>
      <c r="E77" s="211" t="s">
        <v>489</v>
      </c>
      <c r="F77" s="73"/>
      <c r="G77" s="73"/>
      <c r="H77" s="73"/>
      <c r="I77" s="210"/>
      <c r="J77" s="210"/>
      <c r="K77" s="73"/>
      <c r="L77" s="73"/>
      <c r="M77" s="71"/>
    </row>
    <row r="78" spans="2:13" s="1" customFormat="1" ht="14.4" customHeight="1">
      <c r="B78" s="45"/>
      <c r="C78" s="75" t="s">
        <v>490</v>
      </c>
      <c r="D78" s="73"/>
      <c r="E78" s="73"/>
      <c r="F78" s="73"/>
      <c r="G78" s="73"/>
      <c r="H78" s="73"/>
      <c r="I78" s="210"/>
      <c r="J78" s="210"/>
      <c r="K78" s="73"/>
      <c r="L78" s="73"/>
      <c r="M78" s="71"/>
    </row>
    <row r="79" spans="2:13" s="1" customFormat="1" ht="17.25" customHeight="1">
      <c r="B79" s="45"/>
      <c r="C79" s="73"/>
      <c r="D79" s="73"/>
      <c r="E79" s="81" t="str">
        <f>E11</f>
        <v>SO 05.03 - Výsadba stromů a soliterních dřevin</v>
      </c>
      <c r="F79" s="73"/>
      <c r="G79" s="73"/>
      <c r="H79" s="73"/>
      <c r="I79" s="210"/>
      <c r="J79" s="210"/>
      <c r="K79" s="73"/>
      <c r="L79" s="73"/>
      <c r="M79" s="71"/>
    </row>
    <row r="80" spans="2:13" s="1" customFormat="1" ht="6.95" customHeight="1">
      <c r="B80" s="45"/>
      <c r="C80" s="73"/>
      <c r="D80" s="73"/>
      <c r="E80" s="73"/>
      <c r="F80" s="73"/>
      <c r="G80" s="73"/>
      <c r="H80" s="73"/>
      <c r="I80" s="210"/>
      <c r="J80" s="210"/>
      <c r="K80" s="73"/>
      <c r="L80" s="73"/>
      <c r="M80" s="71"/>
    </row>
    <row r="81" spans="2:13" s="1" customFormat="1" ht="18" customHeight="1">
      <c r="B81" s="45"/>
      <c r="C81" s="75" t="s">
        <v>24</v>
      </c>
      <c r="D81" s="73"/>
      <c r="E81" s="73"/>
      <c r="F81" s="212" t="str">
        <f>F14</f>
        <v>Cheb</v>
      </c>
      <c r="G81" s="73"/>
      <c r="H81" s="73"/>
      <c r="I81" s="213" t="s">
        <v>26</v>
      </c>
      <c r="J81" s="214" t="str">
        <f>IF(J14="","",J14)</f>
        <v>9. 8. 2018</v>
      </c>
      <c r="K81" s="73"/>
      <c r="L81" s="73"/>
      <c r="M81" s="71"/>
    </row>
    <row r="82" spans="2:13" s="1" customFormat="1" ht="6.95" customHeight="1">
      <c r="B82" s="45"/>
      <c r="C82" s="73"/>
      <c r="D82" s="73"/>
      <c r="E82" s="73"/>
      <c r="F82" s="73"/>
      <c r="G82" s="73"/>
      <c r="H82" s="73"/>
      <c r="I82" s="210"/>
      <c r="J82" s="210"/>
      <c r="K82" s="73"/>
      <c r="L82" s="73"/>
      <c r="M82" s="71"/>
    </row>
    <row r="83" spans="2:13" s="1" customFormat="1" ht="13.5">
      <c r="B83" s="45"/>
      <c r="C83" s="75" t="s">
        <v>28</v>
      </c>
      <c r="D83" s="73"/>
      <c r="E83" s="73"/>
      <c r="F83" s="212" t="str">
        <f>E17</f>
        <v>Město Cheb</v>
      </c>
      <c r="G83" s="73"/>
      <c r="H83" s="73"/>
      <c r="I83" s="213" t="s">
        <v>35</v>
      </c>
      <c r="J83" s="215" t="str">
        <f>E23</f>
        <v>Ing. Tomáš Prinz</v>
      </c>
      <c r="K83" s="73"/>
      <c r="L83" s="73"/>
      <c r="M83" s="71"/>
    </row>
    <row r="84" spans="2:13" s="1" customFormat="1" ht="14.4" customHeight="1">
      <c r="B84" s="45"/>
      <c r="C84" s="75" t="s">
        <v>33</v>
      </c>
      <c r="D84" s="73"/>
      <c r="E84" s="73"/>
      <c r="F84" s="212" t="str">
        <f>IF(E20="","",E20)</f>
        <v/>
      </c>
      <c r="G84" s="73"/>
      <c r="H84" s="73"/>
      <c r="I84" s="210"/>
      <c r="J84" s="210"/>
      <c r="K84" s="73"/>
      <c r="L84" s="73"/>
      <c r="M84" s="71"/>
    </row>
    <row r="85" spans="2:13" s="1" customFormat="1" ht="10.3" customHeight="1">
      <c r="B85" s="45"/>
      <c r="C85" s="73"/>
      <c r="D85" s="73"/>
      <c r="E85" s="73"/>
      <c r="F85" s="73"/>
      <c r="G85" s="73"/>
      <c r="H85" s="73"/>
      <c r="I85" s="210"/>
      <c r="J85" s="210"/>
      <c r="K85" s="73"/>
      <c r="L85" s="73"/>
      <c r="M85" s="71"/>
    </row>
    <row r="86" spans="2:24" s="10" customFormat="1" ht="29.25" customHeight="1">
      <c r="B86" s="216"/>
      <c r="C86" s="217" t="s">
        <v>134</v>
      </c>
      <c r="D86" s="218" t="s">
        <v>58</v>
      </c>
      <c r="E86" s="218" t="s">
        <v>54</v>
      </c>
      <c r="F86" s="218" t="s">
        <v>135</v>
      </c>
      <c r="G86" s="218" t="s">
        <v>136</v>
      </c>
      <c r="H86" s="218" t="s">
        <v>137</v>
      </c>
      <c r="I86" s="219" t="s">
        <v>138</v>
      </c>
      <c r="J86" s="219" t="s">
        <v>139</v>
      </c>
      <c r="K86" s="218" t="s">
        <v>125</v>
      </c>
      <c r="L86" s="220" t="s">
        <v>140</v>
      </c>
      <c r="M86" s="221"/>
      <c r="N86" s="101" t="s">
        <v>141</v>
      </c>
      <c r="O86" s="102" t="s">
        <v>43</v>
      </c>
      <c r="P86" s="102" t="s">
        <v>142</v>
      </c>
      <c r="Q86" s="102" t="s">
        <v>143</v>
      </c>
      <c r="R86" s="102" t="s">
        <v>144</v>
      </c>
      <c r="S86" s="102" t="s">
        <v>145</v>
      </c>
      <c r="T86" s="102" t="s">
        <v>146</v>
      </c>
      <c r="U86" s="102" t="s">
        <v>147</v>
      </c>
      <c r="V86" s="102" t="s">
        <v>148</v>
      </c>
      <c r="W86" s="102" t="s">
        <v>149</v>
      </c>
      <c r="X86" s="103" t="s">
        <v>150</v>
      </c>
    </row>
    <row r="87" spans="2:63" s="1" customFormat="1" ht="29.25" customHeight="1">
      <c r="B87" s="45"/>
      <c r="C87" s="107" t="s">
        <v>126</v>
      </c>
      <c r="D87" s="73"/>
      <c r="E87" s="73"/>
      <c r="F87" s="73"/>
      <c r="G87" s="73"/>
      <c r="H87" s="73"/>
      <c r="I87" s="210"/>
      <c r="J87" s="210"/>
      <c r="K87" s="222">
        <f>BK87</f>
        <v>0</v>
      </c>
      <c r="L87" s="73"/>
      <c r="M87" s="71"/>
      <c r="N87" s="104"/>
      <c r="O87" s="105"/>
      <c r="P87" s="105"/>
      <c r="Q87" s="223">
        <f>Q88+Q136</f>
        <v>0</v>
      </c>
      <c r="R87" s="223">
        <f>R88+R136</f>
        <v>0</v>
      </c>
      <c r="S87" s="105"/>
      <c r="T87" s="224">
        <f>T88+T136</f>
        <v>0</v>
      </c>
      <c r="U87" s="105"/>
      <c r="V87" s="224">
        <f>V88+V136</f>
        <v>1.9042499999999998</v>
      </c>
      <c r="W87" s="105"/>
      <c r="X87" s="225">
        <f>X88+X136</f>
        <v>0</v>
      </c>
      <c r="AT87" s="23" t="s">
        <v>74</v>
      </c>
      <c r="AU87" s="23" t="s">
        <v>127</v>
      </c>
      <c r="BK87" s="226">
        <f>BK88+BK136</f>
        <v>0</v>
      </c>
    </row>
    <row r="88" spans="2:63" s="11" customFormat="1" ht="37.4" customHeight="1">
      <c r="B88" s="227"/>
      <c r="C88" s="228"/>
      <c r="D88" s="229" t="s">
        <v>74</v>
      </c>
      <c r="E88" s="230" t="s">
        <v>151</v>
      </c>
      <c r="F88" s="230" t="s">
        <v>152</v>
      </c>
      <c r="G88" s="228"/>
      <c r="H88" s="228"/>
      <c r="I88" s="231"/>
      <c r="J88" s="231"/>
      <c r="K88" s="232">
        <f>BK88</f>
        <v>0</v>
      </c>
      <c r="L88" s="228"/>
      <c r="M88" s="233"/>
      <c r="N88" s="234"/>
      <c r="O88" s="235"/>
      <c r="P88" s="235"/>
      <c r="Q88" s="236">
        <f>Q89</f>
        <v>0</v>
      </c>
      <c r="R88" s="236">
        <f>R89</f>
        <v>0</v>
      </c>
      <c r="S88" s="235"/>
      <c r="T88" s="237">
        <f>T89</f>
        <v>0</v>
      </c>
      <c r="U88" s="235"/>
      <c r="V88" s="237">
        <f>V89</f>
        <v>1.9042499999999998</v>
      </c>
      <c r="W88" s="235"/>
      <c r="X88" s="238">
        <f>X89</f>
        <v>0</v>
      </c>
      <c r="AR88" s="239" t="s">
        <v>83</v>
      </c>
      <c r="AT88" s="240" t="s">
        <v>74</v>
      </c>
      <c r="AU88" s="240" t="s">
        <v>75</v>
      </c>
      <c r="AY88" s="239" t="s">
        <v>153</v>
      </c>
      <c r="BK88" s="241">
        <f>BK89</f>
        <v>0</v>
      </c>
    </row>
    <row r="89" spans="2:63" s="11" customFormat="1" ht="19.9" customHeight="1">
      <c r="B89" s="227"/>
      <c r="C89" s="228"/>
      <c r="D89" s="229" t="s">
        <v>74</v>
      </c>
      <c r="E89" s="242" t="s">
        <v>83</v>
      </c>
      <c r="F89" s="242" t="s">
        <v>154</v>
      </c>
      <c r="G89" s="228"/>
      <c r="H89" s="228"/>
      <c r="I89" s="231"/>
      <c r="J89" s="231"/>
      <c r="K89" s="243">
        <f>BK89</f>
        <v>0</v>
      </c>
      <c r="L89" s="228"/>
      <c r="M89" s="233"/>
      <c r="N89" s="234"/>
      <c r="O89" s="235"/>
      <c r="P89" s="235"/>
      <c r="Q89" s="236">
        <f>SUM(Q90:Q135)</f>
        <v>0</v>
      </c>
      <c r="R89" s="236">
        <f>SUM(R90:R135)</f>
        <v>0</v>
      </c>
      <c r="S89" s="235"/>
      <c r="T89" s="237">
        <f>SUM(T90:T135)</f>
        <v>0</v>
      </c>
      <c r="U89" s="235"/>
      <c r="V89" s="237">
        <f>SUM(V90:V135)</f>
        <v>1.9042499999999998</v>
      </c>
      <c r="W89" s="235"/>
      <c r="X89" s="238">
        <f>SUM(X90:X135)</f>
        <v>0</v>
      </c>
      <c r="AR89" s="239" t="s">
        <v>83</v>
      </c>
      <c r="AT89" s="240" t="s">
        <v>74</v>
      </c>
      <c r="AU89" s="240" t="s">
        <v>83</v>
      </c>
      <c r="AY89" s="239" t="s">
        <v>153</v>
      </c>
      <c r="BK89" s="241">
        <f>SUM(BK90:BK135)</f>
        <v>0</v>
      </c>
    </row>
    <row r="90" spans="2:65" s="1" customFormat="1" ht="25.5" customHeight="1">
      <c r="B90" s="45"/>
      <c r="C90" s="244" t="s">
        <v>83</v>
      </c>
      <c r="D90" s="244" t="s">
        <v>155</v>
      </c>
      <c r="E90" s="245" t="s">
        <v>759</v>
      </c>
      <c r="F90" s="246" t="s">
        <v>760</v>
      </c>
      <c r="G90" s="247" t="s">
        <v>199</v>
      </c>
      <c r="H90" s="248">
        <v>10</v>
      </c>
      <c r="I90" s="249"/>
      <c r="J90" s="249"/>
      <c r="K90" s="250">
        <f>ROUND(P90*H90,2)</f>
        <v>0</v>
      </c>
      <c r="L90" s="246" t="s">
        <v>159</v>
      </c>
      <c r="M90" s="71"/>
      <c r="N90" s="251" t="s">
        <v>22</v>
      </c>
      <c r="O90" s="252" t="s">
        <v>44</v>
      </c>
      <c r="P90" s="174">
        <f>I90+J90</f>
        <v>0</v>
      </c>
      <c r="Q90" s="174">
        <f>ROUND(I90*H90,2)</f>
        <v>0</v>
      </c>
      <c r="R90" s="174">
        <f>ROUND(J90*H90,2)</f>
        <v>0</v>
      </c>
      <c r="S90" s="46"/>
      <c r="T90" s="253">
        <f>S90*H90</f>
        <v>0</v>
      </c>
      <c r="U90" s="253">
        <v>0</v>
      </c>
      <c r="V90" s="253">
        <f>U90*H90</f>
        <v>0</v>
      </c>
      <c r="W90" s="253">
        <v>0</v>
      </c>
      <c r="X90" s="254">
        <f>W90*H90</f>
        <v>0</v>
      </c>
      <c r="AR90" s="23" t="s">
        <v>160</v>
      </c>
      <c r="AT90" s="23" t="s">
        <v>155</v>
      </c>
      <c r="AU90" s="23" t="s">
        <v>85</v>
      </c>
      <c r="AY90" s="23" t="s">
        <v>153</v>
      </c>
      <c r="BE90" s="255">
        <f>IF(O90="základní",K90,0)</f>
        <v>0</v>
      </c>
      <c r="BF90" s="255">
        <f>IF(O90="snížená",K90,0)</f>
        <v>0</v>
      </c>
      <c r="BG90" s="255">
        <f>IF(O90="zákl. přenesená",K90,0)</f>
        <v>0</v>
      </c>
      <c r="BH90" s="255">
        <f>IF(O90="sníž. přenesená",K90,0)</f>
        <v>0</v>
      </c>
      <c r="BI90" s="255">
        <f>IF(O90="nulová",K90,0)</f>
        <v>0</v>
      </c>
      <c r="BJ90" s="23" t="s">
        <v>83</v>
      </c>
      <c r="BK90" s="255">
        <f>ROUND(P90*H90,2)</f>
        <v>0</v>
      </c>
      <c r="BL90" s="23" t="s">
        <v>160</v>
      </c>
      <c r="BM90" s="23" t="s">
        <v>761</v>
      </c>
    </row>
    <row r="91" spans="2:47" s="1" customFormat="1" ht="13.5">
      <c r="B91" s="45"/>
      <c r="C91" s="73"/>
      <c r="D91" s="256" t="s">
        <v>166</v>
      </c>
      <c r="E91" s="73"/>
      <c r="F91" s="257" t="s">
        <v>762</v>
      </c>
      <c r="G91" s="73"/>
      <c r="H91" s="73"/>
      <c r="I91" s="210"/>
      <c r="J91" s="210"/>
      <c r="K91" s="73"/>
      <c r="L91" s="73"/>
      <c r="M91" s="71"/>
      <c r="N91" s="258"/>
      <c r="O91" s="46"/>
      <c r="P91" s="46"/>
      <c r="Q91" s="46"/>
      <c r="R91" s="46"/>
      <c r="S91" s="46"/>
      <c r="T91" s="46"/>
      <c r="U91" s="46"/>
      <c r="V91" s="46"/>
      <c r="W91" s="46"/>
      <c r="X91" s="94"/>
      <c r="AT91" s="23" t="s">
        <v>166</v>
      </c>
      <c r="AU91" s="23" t="s">
        <v>85</v>
      </c>
    </row>
    <row r="92" spans="2:65" s="1" customFormat="1" ht="25.5" customHeight="1">
      <c r="B92" s="45"/>
      <c r="C92" s="244" t="s">
        <v>85</v>
      </c>
      <c r="D92" s="244" t="s">
        <v>155</v>
      </c>
      <c r="E92" s="245" t="s">
        <v>763</v>
      </c>
      <c r="F92" s="246" t="s">
        <v>764</v>
      </c>
      <c r="G92" s="247" t="s">
        <v>199</v>
      </c>
      <c r="H92" s="248">
        <v>9</v>
      </c>
      <c r="I92" s="249"/>
      <c r="J92" s="249"/>
      <c r="K92" s="250">
        <f>ROUND(P92*H92,2)</f>
        <v>0</v>
      </c>
      <c r="L92" s="246" t="s">
        <v>159</v>
      </c>
      <c r="M92" s="71"/>
      <c r="N92" s="251" t="s">
        <v>22</v>
      </c>
      <c r="O92" s="252" t="s">
        <v>44</v>
      </c>
      <c r="P92" s="174">
        <f>I92+J92</f>
        <v>0</v>
      </c>
      <c r="Q92" s="174">
        <f>ROUND(I92*H92,2)</f>
        <v>0</v>
      </c>
      <c r="R92" s="174">
        <f>ROUND(J92*H92,2)</f>
        <v>0</v>
      </c>
      <c r="S92" s="46"/>
      <c r="T92" s="253">
        <f>S92*H92</f>
        <v>0</v>
      </c>
      <c r="U92" s="253">
        <v>0</v>
      </c>
      <c r="V92" s="253">
        <f>U92*H92</f>
        <v>0</v>
      </c>
      <c r="W92" s="253">
        <v>0</v>
      </c>
      <c r="X92" s="254">
        <f>W92*H92</f>
        <v>0</v>
      </c>
      <c r="AR92" s="23" t="s">
        <v>160</v>
      </c>
      <c r="AT92" s="23" t="s">
        <v>155</v>
      </c>
      <c r="AU92" s="23" t="s">
        <v>85</v>
      </c>
      <c r="AY92" s="23" t="s">
        <v>153</v>
      </c>
      <c r="BE92" s="255">
        <f>IF(O92="základní",K92,0)</f>
        <v>0</v>
      </c>
      <c r="BF92" s="255">
        <f>IF(O92="snížená",K92,0)</f>
        <v>0</v>
      </c>
      <c r="BG92" s="255">
        <f>IF(O92="zákl. přenesená",K92,0)</f>
        <v>0</v>
      </c>
      <c r="BH92" s="255">
        <f>IF(O92="sníž. přenesená",K92,0)</f>
        <v>0</v>
      </c>
      <c r="BI92" s="255">
        <f>IF(O92="nulová",K92,0)</f>
        <v>0</v>
      </c>
      <c r="BJ92" s="23" t="s">
        <v>83</v>
      </c>
      <c r="BK92" s="255">
        <f>ROUND(P92*H92,2)</f>
        <v>0</v>
      </c>
      <c r="BL92" s="23" t="s">
        <v>160</v>
      </c>
      <c r="BM92" s="23" t="s">
        <v>765</v>
      </c>
    </row>
    <row r="93" spans="2:47" s="1" customFormat="1" ht="13.5">
      <c r="B93" s="45"/>
      <c r="C93" s="73"/>
      <c r="D93" s="256" t="s">
        <v>166</v>
      </c>
      <c r="E93" s="73"/>
      <c r="F93" s="257" t="s">
        <v>766</v>
      </c>
      <c r="G93" s="73"/>
      <c r="H93" s="73"/>
      <c r="I93" s="210"/>
      <c r="J93" s="210"/>
      <c r="K93" s="73"/>
      <c r="L93" s="73"/>
      <c r="M93" s="71"/>
      <c r="N93" s="258"/>
      <c r="O93" s="46"/>
      <c r="P93" s="46"/>
      <c r="Q93" s="46"/>
      <c r="R93" s="46"/>
      <c r="S93" s="46"/>
      <c r="T93" s="46"/>
      <c r="U93" s="46"/>
      <c r="V93" s="46"/>
      <c r="W93" s="46"/>
      <c r="X93" s="94"/>
      <c r="AT93" s="23" t="s">
        <v>166</v>
      </c>
      <c r="AU93" s="23" t="s">
        <v>85</v>
      </c>
    </row>
    <row r="94" spans="2:65" s="1" customFormat="1" ht="16.5" customHeight="1">
      <c r="B94" s="45"/>
      <c r="C94" s="270" t="s">
        <v>170</v>
      </c>
      <c r="D94" s="270" t="s">
        <v>184</v>
      </c>
      <c r="E94" s="271" t="s">
        <v>553</v>
      </c>
      <c r="F94" s="272" t="s">
        <v>554</v>
      </c>
      <c r="G94" s="273" t="s">
        <v>164</v>
      </c>
      <c r="H94" s="274">
        <v>6.62</v>
      </c>
      <c r="I94" s="275"/>
      <c r="J94" s="276"/>
      <c r="K94" s="277">
        <f>ROUND(P94*H94,2)</f>
        <v>0</v>
      </c>
      <c r="L94" s="272" t="s">
        <v>159</v>
      </c>
      <c r="M94" s="278"/>
      <c r="N94" s="279" t="s">
        <v>22</v>
      </c>
      <c r="O94" s="252" t="s">
        <v>44</v>
      </c>
      <c r="P94" s="174">
        <f>I94+J94</f>
        <v>0</v>
      </c>
      <c r="Q94" s="174">
        <f>ROUND(I94*H94,2)</f>
        <v>0</v>
      </c>
      <c r="R94" s="174">
        <f>ROUND(J94*H94,2)</f>
        <v>0</v>
      </c>
      <c r="S94" s="46"/>
      <c r="T94" s="253">
        <f>S94*H94</f>
        <v>0</v>
      </c>
      <c r="U94" s="253">
        <v>0.21</v>
      </c>
      <c r="V94" s="253">
        <f>U94*H94</f>
        <v>1.3901999999999999</v>
      </c>
      <c r="W94" s="253">
        <v>0</v>
      </c>
      <c r="X94" s="254">
        <f>W94*H94</f>
        <v>0</v>
      </c>
      <c r="AR94" s="23" t="s">
        <v>188</v>
      </c>
      <c r="AT94" s="23" t="s">
        <v>184</v>
      </c>
      <c r="AU94" s="23" t="s">
        <v>85</v>
      </c>
      <c r="AY94" s="23" t="s">
        <v>153</v>
      </c>
      <c r="BE94" s="255">
        <f>IF(O94="základní",K94,0)</f>
        <v>0</v>
      </c>
      <c r="BF94" s="255">
        <f>IF(O94="snížená",K94,0)</f>
        <v>0</v>
      </c>
      <c r="BG94" s="255">
        <f>IF(O94="zákl. přenesená",K94,0)</f>
        <v>0</v>
      </c>
      <c r="BH94" s="255">
        <f>IF(O94="sníž. přenesená",K94,0)</f>
        <v>0</v>
      </c>
      <c r="BI94" s="255">
        <f>IF(O94="nulová",K94,0)</f>
        <v>0</v>
      </c>
      <c r="BJ94" s="23" t="s">
        <v>83</v>
      </c>
      <c r="BK94" s="255">
        <f>ROUND(P94*H94,2)</f>
        <v>0</v>
      </c>
      <c r="BL94" s="23" t="s">
        <v>160</v>
      </c>
      <c r="BM94" s="23" t="s">
        <v>767</v>
      </c>
    </row>
    <row r="95" spans="2:47" s="1" customFormat="1" ht="13.5">
      <c r="B95" s="45"/>
      <c r="C95" s="73"/>
      <c r="D95" s="256" t="s">
        <v>166</v>
      </c>
      <c r="E95" s="73"/>
      <c r="F95" s="257" t="s">
        <v>768</v>
      </c>
      <c r="G95" s="73"/>
      <c r="H95" s="73"/>
      <c r="I95" s="210"/>
      <c r="J95" s="210"/>
      <c r="K95" s="73"/>
      <c r="L95" s="73"/>
      <c r="M95" s="71"/>
      <c r="N95" s="258"/>
      <c r="O95" s="46"/>
      <c r="P95" s="46"/>
      <c r="Q95" s="46"/>
      <c r="R95" s="46"/>
      <c r="S95" s="46"/>
      <c r="T95" s="46"/>
      <c r="U95" s="46"/>
      <c r="V95" s="46"/>
      <c r="W95" s="46"/>
      <c r="X95" s="94"/>
      <c r="AT95" s="23" t="s">
        <v>166</v>
      </c>
      <c r="AU95" s="23" t="s">
        <v>85</v>
      </c>
    </row>
    <row r="96" spans="2:51" s="12" customFormat="1" ht="13.5">
      <c r="B96" s="259"/>
      <c r="C96" s="260"/>
      <c r="D96" s="256" t="s">
        <v>168</v>
      </c>
      <c r="E96" s="261" t="s">
        <v>22</v>
      </c>
      <c r="F96" s="262" t="s">
        <v>769</v>
      </c>
      <c r="G96" s="260"/>
      <c r="H96" s="263">
        <v>2</v>
      </c>
      <c r="I96" s="264"/>
      <c r="J96" s="264"/>
      <c r="K96" s="260"/>
      <c r="L96" s="260"/>
      <c r="M96" s="265"/>
      <c r="N96" s="266"/>
      <c r="O96" s="267"/>
      <c r="P96" s="267"/>
      <c r="Q96" s="267"/>
      <c r="R96" s="267"/>
      <c r="S96" s="267"/>
      <c r="T96" s="267"/>
      <c r="U96" s="267"/>
      <c r="V96" s="267"/>
      <c r="W96" s="267"/>
      <c r="X96" s="268"/>
      <c r="AT96" s="269" t="s">
        <v>168</v>
      </c>
      <c r="AU96" s="269" t="s">
        <v>85</v>
      </c>
      <c r="AV96" s="12" t="s">
        <v>85</v>
      </c>
      <c r="AW96" s="12" t="s">
        <v>7</v>
      </c>
      <c r="AX96" s="12" t="s">
        <v>75</v>
      </c>
      <c r="AY96" s="269" t="s">
        <v>153</v>
      </c>
    </row>
    <row r="97" spans="2:51" s="12" customFormat="1" ht="13.5">
      <c r="B97" s="259"/>
      <c r="C97" s="260"/>
      <c r="D97" s="256" t="s">
        <v>168</v>
      </c>
      <c r="E97" s="261" t="s">
        <v>22</v>
      </c>
      <c r="F97" s="262" t="s">
        <v>770</v>
      </c>
      <c r="G97" s="260"/>
      <c r="H97" s="263">
        <v>4.5</v>
      </c>
      <c r="I97" s="264"/>
      <c r="J97" s="264"/>
      <c r="K97" s="260"/>
      <c r="L97" s="260"/>
      <c r="M97" s="265"/>
      <c r="N97" s="266"/>
      <c r="O97" s="267"/>
      <c r="P97" s="267"/>
      <c r="Q97" s="267"/>
      <c r="R97" s="267"/>
      <c r="S97" s="267"/>
      <c r="T97" s="267"/>
      <c r="U97" s="267"/>
      <c r="V97" s="267"/>
      <c r="W97" s="267"/>
      <c r="X97" s="268"/>
      <c r="AT97" s="269" t="s">
        <v>168</v>
      </c>
      <c r="AU97" s="269" t="s">
        <v>85</v>
      </c>
      <c r="AV97" s="12" t="s">
        <v>85</v>
      </c>
      <c r="AW97" s="12" t="s">
        <v>7</v>
      </c>
      <c r="AX97" s="12" t="s">
        <v>75</v>
      </c>
      <c r="AY97" s="269" t="s">
        <v>153</v>
      </c>
    </row>
    <row r="98" spans="2:51" s="12" customFormat="1" ht="13.5">
      <c r="B98" s="259"/>
      <c r="C98" s="260"/>
      <c r="D98" s="256" t="s">
        <v>168</v>
      </c>
      <c r="E98" s="261" t="s">
        <v>22</v>
      </c>
      <c r="F98" s="262" t="s">
        <v>771</v>
      </c>
      <c r="G98" s="260"/>
      <c r="H98" s="263">
        <v>0.01</v>
      </c>
      <c r="I98" s="264"/>
      <c r="J98" s="264"/>
      <c r="K98" s="260"/>
      <c r="L98" s="260"/>
      <c r="M98" s="265"/>
      <c r="N98" s="266"/>
      <c r="O98" s="267"/>
      <c r="P98" s="267"/>
      <c r="Q98" s="267"/>
      <c r="R98" s="267"/>
      <c r="S98" s="267"/>
      <c r="T98" s="267"/>
      <c r="U98" s="267"/>
      <c r="V98" s="267"/>
      <c r="W98" s="267"/>
      <c r="X98" s="268"/>
      <c r="AT98" s="269" t="s">
        <v>168</v>
      </c>
      <c r="AU98" s="269" t="s">
        <v>85</v>
      </c>
      <c r="AV98" s="12" t="s">
        <v>85</v>
      </c>
      <c r="AW98" s="12" t="s">
        <v>7</v>
      </c>
      <c r="AX98" s="12" t="s">
        <v>75</v>
      </c>
      <c r="AY98" s="269" t="s">
        <v>153</v>
      </c>
    </row>
    <row r="99" spans="2:51" s="12" customFormat="1" ht="13.5">
      <c r="B99" s="259"/>
      <c r="C99" s="260"/>
      <c r="D99" s="256" t="s">
        <v>168</v>
      </c>
      <c r="E99" s="261" t="s">
        <v>22</v>
      </c>
      <c r="F99" s="262" t="s">
        <v>772</v>
      </c>
      <c r="G99" s="260"/>
      <c r="H99" s="263">
        <v>0.11</v>
      </c>
      <c r="I99" s="264"/>
      <c r="J99" s="264"/>
      <c r="K99" s="260"/>
      <c r="L99" s="260"/>
      <c r="M99" s="265"/>
      <c r="N99" s="266"/>
      <c r="O99" s="267"/>
      <c r="P99" s="267"/>
      <c r="Q99" s="267"/>
      <c r="R99" s="267"/>
      <c r="S99" s="267"/>
      <c r="T99" s="267"/>
      <c r="U99" s="267"/>
      <c r="V99" s="267"/>
      <c r="W99" s="267"/>
      <c r="X99" s="268"/>
      <c r="AT99" s="269" t="s">
        <v>168</v>
      </c>
      <c r="AU99" s="269" t="s">
        <v>85</v>
      </c>
      <c r="AV99" s="12" t="s">
        <v>85</v>
      </c>
      <c r="AW99" s="12" t="s">
        <v>7</v>
      </c>
      <c r="AX99" s="12" t="s">
        <v>75</v>
      </c>
      <c r="AY99" s="269" t="s">
        <v>153</v>
      </c>
    </row>
    <row r="100" spans="2:51" s="13" customFormat="1" ht="13.5">
      <c r="B100" s="280"/>
      <c r="C100" s="281"/>
      <c r="D100" s="256" t="s">
        <v>168</v>
      </c>
      <c r="E100" s="282" t="s">
        <v>22</v>
      </c>
      <c r="F100" s="283" t="s">
        <v>213</v>
      </c>
      <c r="G100" s="281"/>
      <c r="H100" s="284">
        <v>6.62</v>
      </c>
      <c r="I100" s="285"/>
      <c r="J100" s="285"/>
      <c r="K100" s="281"/>
      <c r="L100" s="281"/>
      <c r="M100" s="286"/>
      <c r="N100" s="287"/>
      <c r="O100" s="288"/>
      <c r="P100" s="288"/>
      <c r="Q100" s="288"/>
      <c r="R100" s="288"/>
      <c r="S100" s="288"/>
      <c r="T100" s="288"/>
      <c r="U100" s="288"/>
      <c r="V100" s="288"/>
      <c r="W100" s="288"/>
      <c r="X100" s="289"/>
      <c r="AT100" s="290" t="s">
        <v>168</v>
      </c>
      <c r="AU100" s="290" t="s">
        <v>85</v>
      </c>
      <c r="AV100" s="13" t="s">
        <v>160</v>
      </c>
      <c r="AW100" s="13" t="s">
        <v>7</v>
      </c>
      <c r="AX100" s="13" t="s">
        <v>83</v>
      </c>
      <c r="AY100" s="290" t="s">
        <v>153</v>
      </c>
    </row>
    <row r="101" spans="2:65" s="1" customFormat="1" ht="25.5" customHeight="1">
      <c r="B101" s="45"/>
      <c r="C101" s="244" t="s">
        <v>160</v>
      </c>
      <c r="D101" s="244" t="s">
        <v>155</v>
      </c>
      <c r="E101" s="245" t="s">
        <v>773</v>
      </c>
      <c r="F101" s="246" t="s">
        <v>774</v>
      </c>
      <c r="G101" s="247" t="s">
        <v>199</v>
      </c>
      <c r="H101" s="248">
        <v>4</v>
      </c>
      <c r="I101" s="249"/>
      <c r="J101" s="249"/>
      <c r="K101" s="250">
        <f>ROUND(P101*H101,2)</f>
        <v>0</v>
      </c>
      <c r="L101" s="246" t="s">
        <v>159</v>
      </c>
      <c r="M101" s="71"/>
      <c r="N101" s="251" t="s">
        <v>22</v>
      </c>
      <c r="O101" s="252" t="s">
        <v>44</v>
      </c>
      <c r="P101" s="174">
        <f>I101+J101</f>
        <v>0</v>
      </c>
      <c r="Q101" s="174">
        <f>ROUND(I101*H101,2)</f>
        <v>0</v>
      </c>
      <c r="R101" s="174">
        <f>ROUND(J101*H101,2)</f>
        <v>0</v>
      </c>
      <c r="S101" s="46"/>
      <c r="T101" s="253">
        <f>S101*H101</f>
        <v>0</v>
      </c>
      <c r="U101" s="253">
        <v>0</v>
      </c>
      <c r="V101" s="253">
        <f>U101*H101</f>
        <v>0</v>
      </c>
      <c r="W101" s="253">
        <v>0</v>
      </c>
      <c r="X101" s="254">
        <f>W101*H101</f>
        <v>0</v>
      </c>
      <c r="AR101" s="23" t="s">
        <v>160</v>
      </c>
      <c r="AT101" s="23" t="s">
        <v>155</v>
      </c>
      <c r="AU101" s="23" t="s">
        <v>85</v>
      </c>
      <c r="AY101" s="23" t="s">
        <v>153</v>
      </c>
      <c r="BE101" s="255">
        <f>IF(O101="základní",K101,0)</f>
        <v>0</v>
      </c>
      <c r="BF101" s="255">
        <f>IF(O101="snížená",K101,0)</f>
        <v>0</v>
      </c>
      <c r="BG101" s="255">
        <f>IF(O101="zákl. přenesená",K101,0)</f>
        <v>0</v>
      </c>
      <c r="BH101" s="255">
        <f>IF(O101="sníž. přenesená",K101,0)</f>
        <v>0</v>
      </c>
      <c r="BI101" s="255">
        <f>IF(O101="nulová",K101,0)</f>
        <v>0</v>
      </c>
      <c r="BJ101" s="23" t="s">
        <v>83</v>
      </c>
      <c r="BK101" s="255">
        <f>ROUND(P101*H101,2)</f>
        <v>0</v>
      </c>
      <c r="BL101" s="23" t="s">
        <v>160</v>
      </c>
      <c r="BM101" s="23" t="s">
        <v>775</v>
      </c>
    </row>
    <row r="102" spans="2:47" s="1" customFormat="1" ht="13.5">
      <c r="B102" s="45"/>
      <c r="C102" s="73"/>
      <c r="D102" s="256" t="s">
        <v>166</v>
      </c>
      <c r="E102" s="73"/>
      <c r="F102" s="257" t="s">
        <v>776</v>
      </c>
      <c r="G102" s="73"/>
      <c r="H102" s="73"/>
      <c r="I102" s="210"/>
      <c r="J102" s="210"/>
      <c r="K102" s="73"/>
      <c r="L102" s="73"/>
      <c r="M102" s="71"/>
      <c r="N102" s="258"/>
      <c r="O102" s="46"/>
      <c r="P102" s="46"/>
      <c r="Q102" s="46"/>
      <c r="R102" s="46"/>
      <c r="S102" s="46"/>
      <c r="T102" s="46"/>
      <c r="U102" s="46"/>
      <c r="V102" s="46"/>
      <c r="W102" s="46"/>
      <c r="X102" s="94"/>
      <c r="AT102" s="23" t="s">
        <v>166</v>
      </c>
      <c r="AU102" s="23" t="s">
        <v>85</v>
      </c>
    </row>
    <row r="103" spans="2:65" s="1" customFormat="1" ht="25.5" customHeight="1">
      <c r="B103" s="45"/>
      <c r="C103" s="244" t="s">
        <v>174</v>
      </c>
      <c r="D103" s="244" t="s">
        <v>155</v>
      </c>
      <c r="E103" s="245" t="s">
        <v>777</v>
      </c>
      <c r="F103" s="246" t="s">
        <v>778</v>
      </c>
      <c r="G103" s="247" t="s">
        <v>199</v>
      </c>
      <c r="H103" s="248">
        <v>11</v>
      </c>
      <c r="I103" s="249"/>
      <c r="J103" s="249"/>
      <c r="K103" s="250">
        <f>ROUND(P103*H103,2)</f>
        <v>0</v>
      </c>
      <c r="L103" s="246" t="s">
        <v>159</v>
      </c>
      <c r="M103" s="71"/>
      <c r="N103" s="251" t="s">
        <v>22</v>
      </c>
      <c r="O103" s="252" t="s">
        <v>44</v>
      </c>
      <c r="P103" s="174">
        <f>I103+J103</f>
        <v>0</v>
      </c>
      <c r="Q103" s="174">
        <f>ROUND(I103*H103,2)</f>
        <v>0</v>
      </c>
      <c r="R103" s="174">
        <f>ROUND(J103*H103,2)</f>
        <v>0</v>
      </c>
      <c r="S103" s="46"/>
      <c r="T103" s="253">
        <f>S103*H103</f>
        <v>0</v>
      </c>
      <c r="U103" s="253">
        <v>0</v>
      </c>
      <c r="V103" s="253">
        <f>U103*H103</f>
        <v>0</v>
      </c>
      <c r="W103" s="253">
        <v>0</v>
      </c>
      <c r="X103" s="254">
        <f>W103*H103</f>
        <v>0</v>
      </c>
      <c r="AR103" s="23" t="s">
        <v>160</v>
      </c>
      <c r="AT103" s="23" t="s">
        <v>155</v>
      </c>
      <c r="AU103" s="23" t="s">
        <v>85</v>
      </c>
      <c r="AY103" s="23" t="s">
        <v>153</v>
      </c>
      <c r="BE103" s="255">
        <f>IF(O103="základní",K103,0)</f>
        <v>0</v>
      </c>
      <c r="BF103" s="255">
        <f>IF(O103="snížená",K103,0)</f>
        <v>0</v>
      </c>
      <c r="BG103" s="255">
        <f>IF(O103="zákl. přenesená",K103,0)</f>
        <v>0</v>
      </c>
      <c r="BH103" s="255">
        <f>IF(O103="sníž. přenesená",K103,0)</f>
        <v>0</v>
      </c>
      <c r="BI103" s="255">
        <f>IF(O103="nulová",K103,0)</f>
        <v>0</v>
      </c>
      <c r="BJ103" s="23" t="s">
        <v>83</v>
      </c>
      <c r="BK103" s="255">
        <f>ROUND(P103*H103,2)</f>
        <v>0</v>
      </c>
      <c r="BL103" s="23" t="s">
        <v>160</v>
      </c>
      <c r="BM103" s="23" t="s">
        <v>779</v>
      </c>
    </row>
    <row r="104" spans="2:47" s="1" customFormat="1" ht="13.5">
      <c r="B104" s="45"/>
      <c r="C104" s="73"/>
      <c r="D104" s="256" t="s">
        <v>166</v>
      </c>
      <c r="E104" s="73"/>
      <c r="F104" s="257" t="s">
        <v>780</v>
      </c>
      <c r="G104" s="73"/>
      <c r="H104" s="73"/>
      <c r="I104" s="210"/>
      <c r="J104" s="210"/>
      <c r="K104" s="73"/>
      <c r="L104" s="73"/>
      <c r="M104" s="71"/>
      <c r="N104" s="258"/>
      <c r="O104" s="46"/>
      <c r="P104" s="46"/>
      <c r="Q104" s="46"/>
      <c r="R104" s="46"/>
      <c r="S104" s="46"/>
      <c r="T104" s="46"/>
      <c r="U104" s="46"/>
      <c r="V104" s="46"/>
      <c r="W104" s="46"/>
      <c r="X104" s="94"/>
      <c r="AT104" s="23" t="s">
        <v>166</v>
      </c>
      <c r="AU104" s="23" t="s">
        <v>85</v>
      </c>
    </row>
    <row r="105" spans="2:65" s="1" customFormat="1" ht="25.5" customHeight="1">
      <c r="B105" s="45"/>
      <c r="C105" s="244" t="s">
        <v>183</v>
      </c>
      <c r="D105" s="244" t="s">
        <v>155</v>
      </c>
      <c r="E105" s="245" t="s">
        <v>781</v>
      </c>
      <c r="F105" s="246" t="s">
        <v>782</v>
      </c>
      <c r="G105" s="247" t="s">
        <v>199</v>
      </c>
      <c r="H105" s="248">
        <v>4</v>
      </c>
      <c r="I105" s="249"/>
      <c r="J105" s="249"/>
      <c r="K105" s="250">
        <f>ROUND(P105*H105,2)</f>
        <v>0</v>
      </c>
      <c r="L105" s="246" t="s">
        <v>159</v>
      </c>
      <c r="M105" s="71"/>
      <c r="N105" s="251" t="s">
        <v>22</v>
      </c>
      <c r="O105" s="252" t="s">
        <v>44</v>
      </c>
      <c r="P105" s="174">
        <f>I105+J105</f>
        <v>0</v>
      </c>
      <c r="Q105" s="174">
        <f>ROUND(I105*H105,2)</f>
        <v>0</v>
      </c>
      <c r="R105" s="174">
        <f>ROUND(J105*H105,2)</f>
        <v>0</v>
      </c>
      <c r="S105" s="46"/>
      <c r="T105" s="253">
        <f>S105*H105</f>
        <v>0</v>
      </c>
      <c r="U105" s="253">
        <v>0</v>
      </c>
      <c r="V105" s="253">
        <f>U105*H105</f>
        <v>0</v>
      </c>
      <c r="W105" s="253">
        <v>0</v>
      </c>
      <c r="X105" s="254">
        <f>W105*H105</f>
        <v>0</v>
      </c>
      <c r="AR105" s="23" t="s">
        <v>160</v>
      </c>
      <c r="AT105" s="23" t="s">
        <v>155</v>
      </c>
      <c r="AU105" s="23" t="s">
        <v>85</v>
      </c>
      <c r="AY105" s="23" t="s">
        <v>153</v>
      </c>
      <c r="BE105" s="255">
        <f>IF(O105="základní",K105,0)</f>
        <v>0</v>
      </c>
      <c r="BF105" s="255">
        <f>IF(O105="snížená",K105,0)</f>
        <v>0</v>
      </c>
      <c r="BG105" s="255">
        <f>IF(O105="zákl. přenesená",K105,0)</f>
        <v>0</v>
      </c>
      <c r="BH105" s="255">
        <f>IF(O105="sníž. přenesená",K105,0)</f>
        <v>0</v>
      </c>
      <c r="BI105" s="255">
        <f>IF(O105="nulová",K105,0)</f>
        <v>0</v>
      </c>
      <c r="BJ105" s="23" t="s">
        <v>83</v>
      </c>
      <c r="BK105" s="255">
        <f>ROUND(P105*H105,2)</f>
        <v>0</v>
      </c>
      <c r="BL105" s="23" t="s">
        <v>160</v>
      </c>
      <c r="BM105" s="23" t="s">
        <v>783</v>
      </c>
    </row>
    <row r="106" spans="2:47" s="1" customFormat="1" ht="13.5">
      <c r="B106" s="45"/>
      <c r="C106" s="73"/>
      <c r="D106" s="256" t="s">
        <v>166</v>
      </c>
      <c r="E106" s="73"/>
      <c r="F106" s="257" t="s">
        <v>784</v>
      </c>
      <c r="G106" s="73"/>
      <c r="H106" s="73"/>
      <c r="I106" s="210"/>
      <c r="J106" s="210"/>
      <c r="K106" s="73"/>
      <c r="L106" s="73"/>
      <c r="M106" s="71"/>
      <c r="N106" s="258"/>
      <c r="O106" s="46"/>
      <c r="P106" s="46"/>
      <c r="Q106" s="46"/>
      <c r="R106" s="46"/>
      <c r="S106" s="46"/>
      <c r="T106" s="46"/>
      <c r="U106" s="46"/>
      <c r="V106" s="46"/>
      <c r="W106" s="46"/>
      <c r="X106" s="94"/>
      <c r="AT106" s="23" t="s">
        <v>166</v>
      </c>
      <c r="AU106" s="23" t="s">
        <v>85</v>
      </c>
    </row>
    <row r="107" spans="2:65" s="1" customFormat="1" ht="25.5" customHeight="1">
      <c r="B107" s="45"/>
      <c r="C107" s="244" t="s">
        <v>191</v>
      </c>
      <c r="D107" s="244" t="s">
        <v>155</v>
      </c>
      <c r="E107" s="245" t="s">
        <v>785</v>
      </c>
      <c r="F107" s="246" t="s">
        <v>786</v>
      </c>
      <c r="G107" s="247" t="s">
        <v>199</v>
      </c>
      <c r="H107" s="248">
        <v>11</v>
      </c>
      <c r="I107" s="249"/>
      <c r="J107" s="249"/>
      <c r="K107" s="250">
        <f>ROUND(P107*H107,2)</f>
        <v>0</v>
      </c>
      <c r="L107" s="246" t="s">
        <v>159</v>
      </c>
      <c r="M107" s="71"/>
      <c r="N107" s="251" t="s">
        <v>22</v>
      </c>
      <c r="O107" s="252" t="s">
        <v>44</v>
      </c>
      <c r="P107" s="174">
        <f>I107+J107</f>
        <v>0</v>
      </c>
      <c r="Q107" s="174">
        <f>ROUND(I107*H107,2)</f>
        <v>0</v>
      </c>
      <c r="R107" s="174">
        <f>ROUND(J107*H107,2)</f>
        <v>0</v>
      </c>
      <c r="S107" s="46"/>
      <c r="T107" s="253">
        <f>S107*H107</f>
        <v>0</v>
      </c>
      <c r="U107" s="253">
        <v>0</v>
      </c>
      <c r="V107" s="253">
        <f>U107*H107</f>
        <v>0</v>
      </c>
      <c r="W107" s="253">
        <v>0</v>
      </c>
      <c r="X107" s="254">
        <f>W107*H107</f>
        <v>0</v>
      </c>
      <c r="AR107" s="23" t="s">
        <v>160</v>
      </c>
      <c r="AT107" s="23" t="s">
        <v>155</v>
      </c>
      <c r="AU107" s="23" t="s">
        <v>85</v>
      </c>
      <c r="AY107" s="23" t="s">
        <v>153</v>
      </c>
      <c r="BE107" s="255">
        <f>IF(O107="základní",K107,0)</f>
        <v>0</v>
      </c>
      <c r="BF107" s="255">
        <f>IF(O107="snížená",K107,0)</f>
        <v>0</v>
      </c>
      <c r="BG107" s="255">
        <f>IF(O107="zákl. přenesená",K107,0)</f>
        <v>0</v>
      </c>
      <c r="BH107" s="255">
        <f>IF(O107="sníž. přenesená",K107,0)</f>
        <v>0</v>
      </c>
      <c r="BI107" s="255">
        <f>IF(O107="nulová",K107,0)</f>
        <v>0</v>
      </c>
      <c r="BJ107" s="23" t="s">
        <v>83</v>
      </c>
      <c r="BK107" s="255">
        <f>ROUND(P107*H107,2)</f>
        <v>0</v>
      </c>
      <c r="BL107" s="23" t="s">
        <v>160</v>
      </c>
      <c r="BM107" s="23" t="s">
        <v>787</v>
      </c>
    </row>
    <row r="108" spans="2:47" s="1" customFormat="1" ht="13.5">
      <c r="B108" s="45"/>
      <c r="C108" s="73"/>
      <c r="D108" s="256" t="s">
        <v>166</v>
      </c>
      <c r="E108" s="73"/>
      <c r="F108" s="257" t="s">
        <v>788</v>
      </c>
      <c r="G108" s="73"/>
      <c r="H108" s="73"/>
      <c r="I108" s="210"/>
      <c r="J108" s="210"/>
      <c r="K108" s="73"/>
      <c r="L108" s="73"/>
      <c r="M108" s="71"/>
      <c r="N108" s="258"/>
      <c r="O108" s="46"/>
      <c r="P108" s="46"/>
      <c r="Q108" s="46"/>
      <c r="R108" s="46"/>
      <c r="S108" s="46"/>
      <c r="T108" s="46"/>
      <c r="U108" s="46"/>
      <c r="V108" s="46"/>
      <c r="W108" s="46"/>
      <c r="X108" s="94"/>
      <c r="AT108" s="23" t="s">
        <v>166</v>
      </c>
      <c r="AU108" s="23" t="s">
        <v>85</v>
      </c>
    </row>
    <row r="109" spans="2:65" s="1" customFormat="1" ht="25.5" customHeight="1">
      <c r="B109" s="45"/>
      <c r="C109" s="244" t="s">
        <v>188</v>
      </c>
      <c r="D109" s="244" t="s">
        <v>155</v>
      </c>
      <c r="E109" s="245" t="s">
        <v>789</v>
      </c>
      <c r="F109" s="246" t="s">
        <v>790</v>
      </c>
      <c r="G109" s="247" t="s">
        <v>199</v>
      </c>
      <c r="H109" s="248">
        <v>10</v>
      </c>
      <c r="I109" s="249"/>
      <c r="J109" s="249"/>
      <c r="K109" s="250">
        <f>ROUND(P109*H109,2)</f>
        <v>0</v>
      </c>
      <c r="L109" s="246" t="s">
        <v>159</v>
      </c>
      <c r="M109" s="71"/>
      <c r="N109" s="251" t="s">
        <v>22</v>
      </c>
      <c r="O109" s="252" t="s">
        <v>44</v>
      </c>
      <c r="P109" s="174">
        <f>I109+J109</f>
        <v>0</v>
      </c>
      <c r="Q109" s="174">
        <f>ROUND(I109*H109,2)</f>
        <v>0</v>
      </c>
      <c r="R109" s="174">
        <f>ROUND(J109*H109,2)</f>
        <v>0</v>
      </c>
      <c r="S109" s="46"/>
      <c r="T109" s="253">
        <f>S109*H109</f>
        <v>0</v>
      </c>
      <c r="U109" s="253">
        <v>0</v>
      </c>
      <c r="V109" s="253">
        <f>U109*H109</f>
        <v>0</v>
      </c>
      <c r="W109" s="253">
        <v>0</v>
      </c>
      <c r="X109" s="254">
        <f>W109*H109</f>
        <v>0</v>
      </c>
      <c r="AR109" s="23" t="s">
        <v>160</v>
      </c>
      <c r="AT109" s="23" t="s">
        <v>155</v>
      </c>
      <c r="AU109" s="23" t="s">
        <v>85</v>
      </c>
      <c r="AY109" s="23" t="s">
        <v>153</v>
      </c>
      <c r="BE109" s="255">
        <f>IF(O109="základní",K109,0)</f>
        <v>0</v>
      </c>
      <c r="BF109" s="255">
        <f>IF(O109="snížená",K109,0)</f>
        <v>0</v>
      </c>
      <c r="BG109" s="255">
        <f>IF(O109="zákl. přenesená",K109,0)</f>
        <v>0</v>
      </c>
      <c r="BH109" s="255">
        <f>IF(O109="sníž. přenesená",K109,0)</f>
        <v>0</v>
      </c>
      <c r="BI109" s="255">
        <f>IF(O109="nulová",K109,0)</f>
        <v>0</v>
      </c>
      <c r="BJ109" s="23" t="s">
        <v>83</v>
      </c>
      <c r="BK109" s="255">
        <f>ROUND(P109*H109,2)</f>
        <v>0</v>
      </c>
      <c r="BL109" s="23" t="s">
        <v>160</v>
      </c>
      <c r="BM109" s="23" t="s">
        <v>791</v>
      </c>
    </row>
    <row r="110" spans="2:47" s="1" customFormat="1" ht="13.5">
      <c r="B110" s="45"/>
      <c r="C110" s="73"/>
      <c r="D110" s="256" t="s">
        <v>166</v>
      </c>
      <c r="E110" s="73"/>
      <c r="F110" s="257" t="s">
        <v>762</v>
      </c>
      <c r="G110" s="73"/>
      <c r="H110" s="73"/>
      <c r="I110" s="210"/>
      <c r="J110" s="210"/>
      <c r="K110" s="73"/>
      <c r="L110" s="73"/>
      <c r="M110" s="71"/>
      <c r="N110" s="258"/>
      <c r="O110" s="46"/>
      <c r="P110" s="46"/>
      <c r="Q110" s="46"/>
      <c r="R110" s="46"/>
      <c r="S110" s="46"/>
      <c r="T110" s="46"/>
      <c r="U110" s="46"/>
      <c r="V110" s="46"/>
      <c r="W110" s="46"/>
      <c r="X110" s="94"/>
      <c r="AT110" s="23" t="s">
        <v>166</v>
      </c>
      <c r="AU110" s="23" t="s">
        <v>85</v>
      </c>
    </row>
    <row r="111" spans="2:65" s="1" customFormat="1" ht="25.5" customHeight="1">
      <c r="B111" s="45"/>
      <c r="C111" s="244" t="s">
        <v>195</v>
      </c>
      <c r="D111" s="244" t="s">
        <v>155</v>
      </c>
      <c r="E111" s="245" t="s">
        <v>792</v>
      </c>
      <c r="F111" s="246" t="s">
        <v>793</v>
      </c>
      <c r="G111" s="247" t="s">
        <v>199</v>
      </c>
      <c r="H111" s="248">
        <v>9</v>
      </c>
      <c r="I111" s="249"/>
      <c r="J111" s="249"/>
      <c r="K111" s="250">
        <f>ROUND(P111*H111,2)</f>
        <v>0</v>
      </c>
      <c r="L111" s="246" t="s">
        <v>159</v>
      </c>
      <c r="M111" s="71"/>
      <c r="N111" s="251" t="s">
        <v>22</v>
      </c>
      <c r="O111" s="252" t="s">
        <v>44</v>
      </c>
      <c r="P111" s="174">
        <f>I111+J111</f>
        <v>0</v>
      </c>
      <c r="Q111" s="174">
        <f>ROUND(I111*H111,2)</f>
        <v>0</v>
      </c>
      <c r="R111" s="174">
        <f>ROUND(J111*H111,2)</f>
        <v>0</v>
      </c>
      <c r="S111" s="46"/>
      <c r="T111" s="253">
        <f>S111*H111</f>
        <v>0</v>
      </c>
      <c r="U111" s="253">
        <v>0</v>
      </c>
      <c r="V111" s="253">
        <f>U111*H111</f>
        <v>0</v>
      </c>
      <c r="W111" s="253">
        <v>0</v>
      </c>
      <c r="X111" s="254">
        <f>W111*H111</f>
        <v>0</v>
      </c>
      <c r="AR111" s="23" t="s">
        <v>160</v>
      </c>
      <c r="AT111" s="23" t="s">
        <v>155</v>
      </c>
      <c r="AU111" s="23" t="s">
        <v>85</v>
      </c>
      <c r="AY111" s="23" t="s">
        <v>153</v>
      </c>
      <c r="BE111" s="255">
        <f>IF(O111="základní",K111,0)</f>
        <v>0</v>
      </c>
      <c r="BF111" s="255">
        <f>IF(O111="snížená",K111,0)</f>
        <v>0</v>
      </c>
      <c r="BG111" s="255">
        <f>IF(O111="zákl. přenesená",K111,0)</f>
        <v>0</v>
      </c>
      <c r="BH111" s="255">
        <f>IF(O111="sníž. přenesená",K111,0)</f>
        <v>0</v>
      </c>
      <c r="BI111" s="255">
        <f>IF(O111="nulová",K111,0)</f>
        <v>0</v>
      </c>
      <c r="BJ111" s="23" t="s">
        <v>83</v>
      </c>
      <c r="BK111" s="255">
        <f>ROUND(P111*H111,2)</f>
        <v>0</v>
      </c>
      <c r="BL111" s="23" t="s">
        <v>160</v>
      </c>
      <c r="BM111" s="23" t="s">
        <v>794</v>
      </c>
    </row>
    <row r="112" spans="2:47" s="1" customFormat="1" ht="13.5">
      <c r="B112" s="45"/>
      <c r="C112" s="73"/>
      <c r="D112" s="256" t="s">
        <v>166</v>
      </c>
      <c r="E112" s="73"/>
      <c r="F112" s="257" t="s">
        <v>766</v>
      </c>
      <c r="G112" s="73"/>
      <c r="H112" s="73"/>
      <c r="I112" s="210"/>
      <c r="J112" s="210"/>
      <c r="K112" s="73"/>
      <c r="L112" s="73"/>
      <c r="M112" s="71"/>
      <c r="N112" s="258"/>
      <c r="O112" s="46"/>
      <c r="P112" s="46"/>
      <c r="Q112" s="46"/>
      <c r="R112" s="46"/>
      <c r="S112" s="46"/>
      <c r="T112" s="46"/>
      <c r="U112" s="46"/>
      <c r="V112" s="46"/>
      <c r="W112" s="46"/>
      <c r="X112" s="94"/>
      <c r="AT112" s="23" t="s">
        <v>166</v>
      </c>
      <c r="AU112" s="23" t="s">
        <v>85</v>
      </c>
    </row>
    <row r="113" spans="2:65" s="1" customFormat="1" ht="16.5" customHeight="1">
      <c r="B113" s="45"/>
      <c r="C113" s="244" t="s">
        <v>207</v>
      </c>
      <c r="D113" s="244" t="s">
        <v>155</v>
      </c>
      <c r="E113" s="245" t="s">
        <v>795</v>
      </c>
      <c r="F113" s="246" t="s">
        <v>796</v>
      </c>
      <c r="G113" s="247" t="s">
        <v>199</v>
      </c>
      <c r="H113" s="248">
        <v>10</v>
      </c>
      <c r="I113" s="249"/>
      <c r="J113" s="249"/>
      <c r="K113" s="250">
        <f>ROUND(P113*H113,2)</f>
        <v>0</v>
      </c>
      <c r="L113" s="246" t="s">
        <v>797</v>
      </c>
      <c r="M113" s="71"/>
      <c r="N113" s="251" t="s">
        <v>22</v>
      </c>
      <c r="O113" s="252" t="s">
        <v>44</v>
      </c>
      <c r="P113" s="174">
        <f>I113+J113</f>
        <v>0</v>
      </c>
      <c r="Q113" s="174">
        <f>ROUND(I113*H113,2)</f>
        <v>0</v>
      </c>
      <c r="R113" s="174">
        <f>ROUND(J113*H113,2)</f>
        <v>0</v>
      </c>
      <c r="S113" s="46"/>
      <c r="T113" s="253">
        <f>S113*H113</f>
        <v>0</v>
      </c>
      <c r="U113" s="253">
        <v>5E-05</v>
      </c>
      <c r="V113" s="253">
        <f>U113*H113</f>
        <v>0.0005</v>
      </c>
      <c r="W113" s="253">
        <v>0</v>
      </c>
      <c r="X113" s="254">
        <f>W113*H113</f>
        <v>0</v>
      </c>
      <c r="AR113" s="23" t="s">
        <v>160</v>
      </c>
      <c r="AT113" s="23" t="s">
        <v>155</v>
      </c>
      <c r="AU113" s="23" t="s">
        <v>85</v>
      </c>
      <c r="AY113" s="23" t="s">
        <v>153</v>
      </c>
      <c r="BE113" s="255">
        <f>IF(O113="základní",K113,0)</f>
        <v>0</v>
      </c>
      <c r="BF113" s="255">
        <f>IF(O113="snížená",K113,0)</f>
        <v>0</v>
      </c>
      <c r="BG113" s="255">
        <f>IF(O113="zákl. přenesená",K113,0)</f>
        <v>0</v>
      </c>
      <c r="BH113" s="255">
        <f>IF(O113="sníž. přenesená",K113,0)</f>
        <v>0</v>
      </c>
      <c r="BI113" s="255">
        <f>IF(O113="nulová",K113,0)</f>
        <v>0</v>
      </c>
      <c r="BJ113" s="23" t="s">
        <v>83</v>
      </c>
      <c r="BK113" s="255">
        <f>ROUND(P113*H113,2)</f>
        <v>0</v>
      </c>
      <c r="BL113" s="23" t="s">
        <v>160</v>
      </c>
      <c r="BM113" s="23" t="s">
        <v>798</v>
      </c>
    </row>
    <row r="114" spans="2:47" s="1" customFormat="1" ht="13.5">
      <c r="B114" s="45"/>
      <c r="C114" s="73"/>
      <c r="D114" s="256" t="s">
        <v>166</v>
      </c>
      <c r="E114" s="73"/>
      <c r="F114" s="257" t="s">
        <v>762</v>
      </c>
      <c r="G114" s="73"/>
      <c r="H114" s="73"/>
      <c r="I114" s="210"/>
      <c r="J114" s="210"/>
      <c r="K114" s="73"/>
      <c r="L114" s="73"/>
      <c r="M114" s="71"/>
      <c r="N114" s="258"/>
      <c r="O114" s="46"/>
      <c r="P114" s="46"/>
      <c r="Q114" s="46"/>
      <c r="R114" s="46"/>
      <c r="S114" s="46"/>
      <c r="T114" s="46"/>
      <c r="U114" s="46"/>
      <c r="V114" s="46"/>
      <c r="W114" s="46"/>
      <c r="X114" s="94"/>
      <c r="AT114" s="23" t="s">
        <v>166</v>
      </c>
      <c r="AU114" s="23" t="s">
        <v>85</v>
      </c>
    </row>
    <row r="115" spans="2:65" s="1" customFormat="1" ht="16.5" customHeight="1">
      <c r="B115" s="45"/>
      <c r="C115" s="270" t="s">
        <v>214</v>
      </c>
      <c r="D115" s="270" t="s">
        <v>184</v>
      </c>
      <c r="E115" s="271" t="s">
        <v>799</v>
      </c>
      <c r="F115" s="272" t="s">
        <v>800</v>
      </c>
      <c r="G115" s="273" t="s">
        <v>199</v>
      </c>
      <c r="H115" s="274">
        <v>10</v>
      </c>
      <c r="I115" s="275"/>
      <c r="J115" s="276"/>
      <c r="K115" s="277">
        <f>ROUND(P115*H115,2)</f>
        <v>0</v>
      </c>
      <c r="L115" s="272" t="s">
        <v>22</v>
      </c>
      <c r="M115" s="278"/>
      <c r="N115" s="279" t="s">
        <v>22</v>
      </c>
      <c r="O115" s="252" t="s">
        <v>44</v>
      </c>
      <c r="P115" s="174">
        <f>I115+J115</f>
        <v>0</v>
      </c>
      <c r="Q115" s="174">
        <f>ROUND(I115*H115,2)</f>
        <v>0</v>
      </c>
      <c r="R115" s="174">
        <f>ROUND(J115*H115,2)</f>
        <v>0</v>
      </c>
      <c r="S115" s="46"/>
      <c r="T115" s="253">
        <f>S115*H115</f>
        <v>0</v>
      </c>
      <c r="U115" s="253">
        <v>0</v>
      </c>
      <c r="V115" s="253">
        <f>U115*H115</f>
        <v>0</v>
      </c>
      <c r="W115" s="253">
        <v>0</v>
      </c>
      <c r="X115" s="254">
        <f>W115*H115</f>
        <v>0</v>
      </c>
      <c r="AR115" s="23" t="s">
        <v>188</v>
      </c>
      <c r="AT115" s="23" t="s">
        <v>184</v>
      </c>
      <c r="AU115" s="23" t="s">
        <v>85</v>
      </c>
      <c r="AY115" s="23" t="s">
        <v>153</v>
      </c>
      <c r="BE115" s="255">
        <f>IF(O115="základní",K115,0)</f>
        <v>0</v>
      </c>
      <c r="BF115" s="255">
        <f>IF(O115="snížená",K115,0)</f>
        <v>0</v>
      </c>
      <c r="BG115" s="255">
        <f>IF(O115="zákl. přenesená",K115,0)</f>
        <v>0</v>
      </c>
      <c r="BH115" s="255">
        <f>IF(O115="sníž. přenesená",K115,0)</f>
        <v>0</v>
      </c>
      <c r="BI115" s="255">
        <f>IF(O115="nulová",K115,0)</f>
        <v>0</v>
      </c>
      <c r="BJ115" s="23" t="s">
        <v>83</v>
      </c>
      <c r="BK115" s="255">
        <f>ROUND(P115*H115,2)</f>
        <v>0</v>
      </c>
      <c r="BL115" s="23" t="s">
        <v>160</v>
      </c>
      <c r="BM115" s="23" t="s">
        <v>801</v>
      </c>
    </row>
    <row r="116" spans="2:47" s="1" customFormat="1" ht="13.5">
      <c r="B116" s="45"/>
      <c r="C116" s="73"/>
      <c r="D116" s="256" t="s">
        <v>166</v>
      </c>
      <c r="E116" s="73"/>
      <c r="F116" s="257" t="s">
        <v>762</v>
      </c>
      <c r="G116" s="73"/>
      <c r="H116" s="73"/>
      <c r="I116" s="210"/>
      <c r="J116" s="210"/>
      <c r="K116" s="73"/>
      <c r="L116" s="73"/>
      <c r="M116" s="71"/>
      <c r="N116" s="258"/>
      <c r="O116" s="46"/>
      <c r="P116" s="46"/>
      <c r="Q116" s="46"/>
      <c r="R116" s="46"/>
      <c r="S116" s="46"/>
      <c r="T116" s="46"/>
      <c r="U116" s="46"/>
      <c r="V116" s="46"/>
      <c r="W116" s="46"/>
      <c r="X116" s="94"/>
      <c r="AT116" s="23" t="s">
        <v>166</v>
      </c>
      <c r="AU116" s="23" t="s">
        <v>85</v>
      </c>
    </row>
    <row r="117" spans="2:65" s="1" customFormat="1" ht="16.5" customHeight="1">
      <c r="B117" s="45"/>
      <c r="C117" s="270" t="s">
        <v>219</v>
      </c>
      <c r="D117" s="270" t="s">
        <v>184</v>
      </c>
      <c r="E117" s="271" t="s">
        <v>201</v>
      </c>
      <c r="F117" s="272" t="s">
        <v>802</v>
      </c>
      <c r="G117" s="273" t="s">
        <v>294</v>
      </c>
      <c r="H117" s="274">
        <v>10</v>
      </c>
      <c r="I117" s="275"/>
      <c r="J117" s="276"/>
      <c r="K117" s="277">
        <f>ROUND(P117*H117,2)</f>
        <v>0</v>
      </c>
      <c r="L117" s="272" t="s">
        <v>22</v>
      </c>
      <c r="M117" s="278"/>
      <c r="N117" s="279" t="s">
        <v>22</v>
      </c>
      <c r="O117" s="252" t="s">
        <v>44</v>
      </c>
      <c r="P117" s="174">
        <f>I117+J117</f>
        <v>0</v>
      </c>
      <c r="Q117" s="174">
        <f>ROUND(I117*H117,2)</f>
        <v>0</v>
      </c>
      <c r="R117" s="174">
        <f>ROUND(J117*H117,2)</f>
        <v>0</v>
      </c>
      <c r="S117" s="46"/>
      <c r="T117" s="253">
        <f>S117*H117</f>
        <v>0</v>
      </c>
      <c r="U117" s="253">
        <v>0</v>
      </c>
      <c r="V117" s="253">
        <f>U117*H117</f>
        <v>0</v>
      </c>
      <c r="W117" s="253">
        <v>0</v>
      </c>
      <c r="X117" s="254">
        <f>W117*H117</f>
        <v>0</v>
      </c>
      <c r="AR117" s="23" t="s">
        <v>188</v>
      </c>
      <c r="AT117" s="23" t="s">
        <v>184</v>
      </c>
      <c r="AU117" s="23" t="s">
        <v>85</v>
      </c>
      <c r="AY117" s="23" t="s">
        <v>153</v>
      </c>
      <c r="BE117" s="255">
        <f>IF(O117="základní",K117,0)</f>
        <v>0</v>
      </c>
      <c r="BF117" s="255">
        <f>IF(O117="snížená",K117,0)</f>
        <v>0</v>
      </c>
      <c r="BG117" s="255">
        <f>IF(O117="zákl. přenesená",K117,0)</f>
        <v>0</v>
      </c>
      <c r="BH117" s="255">
        <f>IF(O117="sníž. přenesená",K117,0)</f>
        <v>0</v>
      </c>
      <c r="BI117" s="255">
        <f>IF(O117="nulová",K117,0)</f>
        <v>0</v>
      </c>
      <c r="BJ117" s="23" t="s">
        <v>83</v>
      </c>
      <c r="BK117" s="255">
        <f>ROUND(P117*H117,2)</f>
        <v>0</v>
      </c>
      <c r="BL117" s="23" t="s">
        <v>160</v>
      </c>
      <c r="BM117" s="23" t="s">
        <v>803</v>
      </c>
    </row>
    <row r="118" spans="2:47" s="1" customFormat="1" ht="13.5">
      <c r="B118" s="45"/>
      <c r="C118" s="73"/>
      <c r="D118" s="256" t="s">
        <v>166</v>
      </c>
      <c r="E118" s="73"/>
      <c r="F118" s="257" t="s">
        <v>804</v>
      </c>
      <c r="G118" s="73"/>
      <c r="H118" s="73"/>
      <c r="I118" s="210"/>
      <c r="J118" s="210"/>
      <c r="K118" s="73"/>
      <c r="L118" s="73"/>
      <c r="M118" s="71"/>
      <c r="N118" s="258"/>
      <c r="O118" s="46"/>
      <c r="P118" s="46"/>
      <c r="Q118" s="46"/>
      <c r="R118" s="46"/>
      <c r="S118" s="46"/>
      <c r="T118" s="46"/>
      <c r="U118" s="46"/>
      <c r="V118" s="46"/>
      <c r="W118" s="46"/>
      <c r="X118" s="94"/>
      <c r="AT118" s="23" t="s">
        <v>166</v>
      </c>
      <c r="AU118" s="23" t="s">
        <v>85</v>
      </c>
    </row>
    <row r="119" spans="2:65" s="1" customFormat="1" ht="16.5" customHeight="1">
      <c r="B119" s="45"/>
      <c r="C119" s="244" t="s">
        <v>224</v>
      </c>
      <c r="D119" s="244" t="s">
        <v>155</v>
      </c>
      <c r="E119" s="245" t="s">
        <v>805</v>
      </c>
      <c r="F119" s="246" t="s">
        <v>806</v>
      </c>
      <c r="G119" s="247" t="s">
        <v>199</v>
      </c>
      <c r="H119" s="248">
        <v>9</v>
      </c>
      <c r="I119" s="249"/>
      <c r="J119" s="249"/>
      <c r="K119" s="250">
        <f>ROUND(P119*H119,2)</f>
        <v>0</v>
      </c>
      <c r="L119" s="246" t="s">
        <v>159</v>
      </c>
      <c r="M119" s="71"/>
      <c r="N119" s="251" t="s">
        <v>22</v>
      </c>
      <c r="O119" s="252" t="s">
        <v>44</v>
      </c>
      <c r="P119" s="174">
        <f>I119+J119</f>
        <v>0</v>
      </c>
      <c r="Q119" s="174">
        <f>ROUND(I119*H119,2)</f>
        <v>0</v>
      </c>
      <c r="R119" s="174">
        <f>ROUND(J119*H119,2)</f>
        <v>0</v>
      </c>
      <c r="S119" s="46"/>
      <c r="T119" s="253">
        <f>S119*H119</f>
        <v>0</v>
      </c>
      <c r="U119" s="253">
        <v>6E-05</v>
      </c>
      <c r="V119" s="253">
        <f>U119*H119</f>
        <v>0.00054</v>
      </c>
      <c r="W119" s="253">
        <v>0</v>
      </c>
      <c r="X119" s="254">
        <f>W119*H119</f>
        <v>0</v>
      </c>
      <c r="AR119" s="23" t="s">
        <v>160</v>
      </c>
      <c r="AT119" s="23" t="s">
        <v>155</v>
      </c>
      <c r="AU119" s="23" t="s">
        <v>85</v>
      </c>
      <c r="AY119" s="23" t="s">
        <v>153</v>
      </c>
      <c r="BE119" s="255">
        <f>IF(O119="základní",K119,0)</f>
        <v>0</v>
      </c>
      <c r="BF119" s="255">
        <f>IF(O119="snížená",K119,0)</f>
        <v>0</v>
      </c>
      <c r="BG119" s="255">
        <f>IF(O119="zákl. přenesená",K119,0)</f>
        <v>0</v>
      </c>
      <c r="BH119" s="255">
        <f>IF(O119="sníž. přenesená",K119,0)</f>
        <v>0</v>
      </c>
      <c r="BI119" s="255">
        <f>IF(O119="nulová",K119,0)</f>
        <v>0</v>
      </c>
      <c r="BJ119" s="23" t="s">
        <v>83</v>
      </c>
      <c r="BK119" s="255">
        <f>ROUND(P119*H119,2)</f>
        <v>0</v>
      </c>
      <c r="BL119" s="23" t="s">
        <v>160</v>
      </c>
      <c r="BM119" s="23" t="s">
        <v>807</v>
      </c>
    </row>
    <row r="120" spans="2:47" s="1" customFormat="1" ht="13.5">
      <c r="B120" s="45"/>
      <c r="C120" s="73"/>
      <c r="D120" s="256" t="s">
        <v>166</v>
      </c>
      <c r="E120" s="73"/>
      <c r="F120" s="257" t="s">
        <v>766</v>
      </c>
      <c r="G120" s="73"/>
      <c r="H120" s="73"/>
      <c r="I120" s="210"/>
      <c r="J120" s="210"/>
      <c r="K120" s="73"/>
      <c r="L120" s="73"/>
      <c r="M120" s="71"/>
      <c r="N120" s="258"/>
      <c r="O120" s="46"/>
      <c r="P120" s="46"/>
      <c r="Q120" s="46"/>
      <c r="R120" s="46"/>
      <c r="S120" s="46"/>
      <c r="T120" s="46"/>
      <c r="U120" s="46"/>
      <c r="V120" s="46"/>
      <c r="W120" s="46"/>
      <c r="X120" s="94"/>
      <c r="AT120" s="23" t="s">
        <v>166</v>
      </c>
      <c r="AU120" s="23" t="s">
        <v>85</v>
      </c>
    </row>
    <row r="121" spans="2:65" s="1" customFormat="1" ht="16.5" customHeight="1">
      <c r="B121" s="45"/>
      <c r="C121" s="270" t="s">
        <v>282</v>
      </c>
      <c r="D121" s="270" t="s">
        <v>184</v>
      </c>
      <c r="E121" s="271" t="s">
        <v>808</v>
      </c>
      <c r="F121" s="272" t="s">
        <v>809</v>
      </c>
      <c r="G121" s="273" t="s">
        <v>199</v>
      </c>
      <c r="H121" s="274">
        <v>27</v>
      </c>
      <c r="I121" s="275"/>
      <c r="J121" s="276"/>
      <c r="K121" s="277">
        <f>ROUND(P121*H121,2)</f>
        <v>0</v>
      </c>
      <c r="L121" s="272" t="s">
        <v>797</v>
      </c>
      <c r="M121" s="278"/>
      <c r="N121" s="279" t="s">
        <v>22</v>
      </c>
      <c r="O121" s="252" t="s">
        <v>44</v>
      </c>
      <c r="P121" s="174">
        <f>I121+J121</f>
        <v>0</v>
      </c>
      <c r="Q121" s="174">
        <f>ROUND(I121*H121,2)</f>
        <v>0</v>
      </c>
      <c r="R121" s="174">
        <f>ROUND(J121*H121,2)</f>
        <v>0</v>
      </c>
      <c r="S121" s="46"/>
      <c r="T121" s="253">
        <f>S121*H121</f>
        <v>0</v>
      </c>
      <c r="U121" s="253">
        <v>0.00591</v>
      </c>
      <c r="V121" s="253">
        <f>U121*H121</f>
        <v>0.15957000000000002</v>
      </c>
      <c r="W121" s="253">
        <v>0</v>
      </c>
      <c r="X121" s="254">
        <f>W121*H121</f>
        <v>0</v>
      </c>
      <c r="AR121" s="23" t="s">
        <v>188</v>
      </c>
      <c r="AT121" s="23" t="s">
        <v>184</v>
      </c>
      <c r="AU121" s="23" t="s">
        <v>85</v>
      </c>
      <c r="AY121" s="23" t="s">
        <v>153</v>
      </c>
      <c r="BE121" s="255">
        <f>IF(O121="základní",K121,0)</f>
        <v>0</v>
      </c>
      <c r="BF121" s="255">
        <f>IF(O121="snížená",K121,0)</f>
        <v>0</v>
      </c>
      <c r="BG121" s="255">
        <f>IF(O121="zákl. přenesená",K121,0)</f>
        <v>0</v>
      </c>
      <c r="BH121" s="255">
        <f>IF(O121="sníž. přenesená",K121,0)</f>
        <v>0</v>
      </c>
      <c r="BI121" s="255">
        <f>IF(O121="nulová",K121,0)</f>
        <v>0</v>
      </c>
      <c r="BJ121" s="23" t="s">
        <v>83</v>
      </c>
      <c r="BK121" s="255">
        <f>ROUND(P121*H121,2)</f>
        <v>0</v>
      </c>
      <c r="BL121" s="23" t="s">
        <v>160</v>
      </c>
      <c r="BM121" s="23" t="s">
        <v>810</v>
      </c>
    </row>
    <row r="122" spans="2:47" s="1" customFormat="1" ht="13.5">
      <c r="B122" s="45"/>
      <c r="C122" s="73"/>
      <c r="D122" s="256" t="s">
        <v>166</v>
      </c>
      <c r="E122" s="73"/>
      <c r="F122" s="257" t="s">
        <v>766</v>
      </c>
      <c r="G122" s="73"/>
      <c r="H122" s="73"/>
      <c r="I122" s="210"/>
      <c r="J122" s="210"/>
      <c r="K122" s="73"/>
      <c r="L122" s="73"/>
      <c r="M122" s="71"/>
      <c r="N122" s="258"/>
      <c r="O122" s="46"/>
      <c r="P122" s="46"/>
      <c r="Q122" s="46"/>
      <c r="R122" s="46"/>
      <c r="S122" s="46"/>
      <c r="T122" s="46"/>
      <c r="U122" s="46"/>
      <c r="V122" s="46"/>
      <c r="W122" s="46"/>
      <c r="X122" s="94"/>
      <c r="AT122" s="23" t="s">
        <v>166</v>
      </c>
      <c r="AU122" s="23" t="s">
        <v>85</v>
      </c>
    </row>
    <row r="123" spans="2:51" s="12" customFormat="1" ht="13.5">
      <c r="B123" s="259"/>
      <c r="C123" s="260"/>
      <c r="D123" s="256" t="s">
        <v>168</v>
      </c>
      <c r="E123" s="260"/>
      <c r="F123" s="262" t="s">
        <v>811</v>
      </c>
      <c r="G123" s="260"/>
      <c r="H123" s="263">
        <v>27</v>
      </c>
      <c r="I123" s="264"/>
      <c r="J123" s="264"/>
      <c r="K123" s="260"/>
      <c r="L123" s="260"/>
      <c r="M123" s="265"/>
      <c r="N123" s="266"/>
      <c r="O123" s="267"/>
      <c r="P123" s="267"/>
      <c r="Q123" s="267"/>
      <c r="R123" s="267"/>
      <c r="S123" s="267"/>
      <c r="T123" s="267"/>
      <c r="U123" s="267"/>
      <c r="V123" s="267"/>
      <c r="W123" s="267"/>
      <c r="X123" s="268"/>
      <c r="AT123" s="269" t="s">
        <v>168</v>
      </c>
      <c r="AU123" s="269" t="s">
        <v>85</v>
      </c>
      <c r="AV123" s="12" t="s">
        <v>85</v>
      </c>
      <c r="AW123" s="12" t="s">
        <v>6</v>
      </c>
      <c r="AX123" s="12" t="s">
        <v>83</v>
      </c>
      <c r="AY123" s="269" t="s">
        <v>153</v>
      </c>
    </row>
    <row r="124" spans="2:65" s="1" customFormat="1" ht="16.5" customHeight="1">
      <c r="B124" s="45"/>
      <c r="C124" s="270" t="s">
        <v>11</v>
      </c>
      <c r="D124" s="270" t="s">
        <v>184</v>
      </c>
      <c r="E124" s="271" t="s">
        <v>417</v>
      </c>
      <c r="F124" s="272" t="s">
        <v>812</v>
      </c>
      <c r="G124" s="273" t="s">
        <v>199</v>
      </c>
      <c r="H124" s="274">
        <v>13.5</v>
      </c>
      <c r="I124" s="275"/>
      <c r="J124" s="276"/>
      <c r="K124" s="277">
        <f>ROUND(P124*H124,2)</f>
        <v>0</v>
      </c>
      <c r="L124" s="272" t="s">
        <v>22</v>
      </c>
      <c r="M124" s="278"/>
      <c r="N124" s="279" t="s">
        <v>22</v>
      </c>
      <c r="O124" s="252" t="s">
        <v>44</v>
      </c>
      <c r="P124" s="174">
        <f>I124+J124</f>
        <v>0</v>
      </c>
      <c r="Q124" s="174">
        <f>ROUND(I124*H124,2)</f>
        <v>0</v>
      </c>
      <c r="R124" s="174">
        <f>ROUND(J124*H124,2)</f>
        <v>0</v>
      </c>
      <c r="S124" s="46"/>
      <c r="T124" s="253">
        <f>S124*H124</f>
        <v>0</v>
      </c>
      <c r="U124" s="253">
        <v>0</v>
      </c>
      <c r="V124" s="253">
        <f>U124*H124</f>
        <v>0</v>
      </c>
      <c r="W124" s="253">
        <v>0</v>
      </c>
      <c r="X124" s="254">
        <f>W124*H124</f>
        <v>0</v>
      </c>
      <c r="AR124" s="23" t="s">
        <v>188</v>
      </c>
      <c r="AT124" s="23" t="s">
        <v>184</v>
      </c>
      <c r="AU124" s="23" t="s">
        <v>85</v>
      </c>
      <c r="AY124" s="23" t="s">
        <v>153</v>
      </c>
      <c r="BE124" s="255">
        <f>IF(O124="základní",K124,0)</f>
        <v>0</v>
      </c>
      <c r="BF124" s="255">
        <f>IF(O124="snížená",K124,0)</f>
        <v>0</v>
      </c>
      <c r="BG124" s="255">
        <f>IF(O124="zákl. přenesená",K124,0)</f>
        <v>0</v>
      </c>
      <c r="BH124" s="255">
        <f>IF(O124="sníž. přenesená",K124,0)</f>
        <v>0</v>
      </c>
      <c r="BI124" s="255">
        <f>IF(O124="nulová",K124,0)</f>
        <v>0</v>
      </c>
      <c r="BJ124" s="23" t="s">
        <v>83</v>
      </c>
      <c r="BK124" s="255">
        <f>ROUND(P124*H124,2)</f>
        <v>0</v>
      </c>
      <c r="BL124" s="23" t="s">
        <v>160</v>
      </c>
      <c r="BM124" s="23" t="s">
        <v>813</v>
      </c>
    </row>
    <row r="125" spans="2:47" s="1" customFormat="1" ht="13.5">
      <c r="B125" s="45"/>
      <c r="C125" s="73"/>
      <c r="D125" s="256" t="s">
        <v>166</v>
      </c>
      <c r="E125" s="73"/>
      <c r="F125" s="257" t="s">
        <v>814</v>
      </c>
      <c r="G125" s="73"/>
      <c r="H125" s="73"/>
      <c r="I125" s="210"/>
      <c r="J125" s="210"/>
      <c r="K125" s="73"/>
      <c r="L125" s="73"/>
      <c r="M125" s="71"/>
      <c r="N125" s="258"/>
      <c r="O125" s="46"/>
      <c r="P125" s="46"/>
      <c r="Q125" s="46"/>
      <c r="R125" s="46"/>
      <c r="S125" s="46"/>
      <c r="T125" s="46"/>
      <c r="U125" s="46"/>
      <c r="V125" s="46"/>
      <c r="W125" s="46"/>
      <c r="X125" s="94"/>
      <c r="AT125" s="23" t="s">
        <v>166</v>
      </c>
      <c r="AU125" s="23" t="s">
        <v>85</v>
      </c>
    </row>
    <row r="126" spans="2:51" s="12" customFormat="1" ht="13.5">
      <c r="B126" s="259"/>
      <c r="C126" s="260"/>
      <c r="D126" s="256" t="s">
        <v>168</v>
      </c>
      <c r="E126" s="260"/>
      <c r="F126" s="262" t="s">
        <v>815</v>
      </c>
      <c r="G126" s="260"/>
      <c r="H126" s="263">
        <v>13.5</v>
      </c>
      <c r="I126" s="264"/>
      <c r="J126" s="264"/>
      <c r="K126" s="260"/>
      <c r="L126" s="260"/>
      <c r="M126" s="265"/>
      <c r="N126" s="266"/>
      <c r="O126" s="267"/>
      <c r="P126" s="267"/>
      <c r="Q126" s="267"/>
      <c r="R126" s="267"/>
      <c r="S126" s="267"/>
      <c r="T126" s="267"/>
      <c r="U126" s="267"/>
      <c r="V126" s="267"/>
      <c r="W126" s="267"/>
      <c r="X126" s="268"/>
      <c r="AT126" s="269" t="s">
        <v>168</v>
      </c>
      <c r="AU126" s="269" t="s">
        <v>85</v>
      </c>
      <c r="AV126" s="12" t="s">
        <v>85</v>
      </c>
      <c r="AW126" s="12" t="s">
        <v>6</v>
      </c>
      <c r="AX126" s="12" t="s">
        <v>83</v>
      </c>
      <c r="AY126" s="269" t="s">
        <v>153</v>
      </c>
    </row>
    <row r="127" spans="2:65" s="1" customFormat="1" ht="25.5" customHeight="1">
      <c r="B127" s="45"/>
      <c r="C127" s="244" t="s">
        <v>291</v>
      </c>
      <c r="D127" s="244" t="s">
        <v>155</v>
      </c>
      <c r="E127" s="245" t="s">
        <v>816</v>
      </c>
      <c r="F127" s="246" t="s">
        <v>817</v>
      </c>
      <c r="G127" s="247" t="s">
        <v>199</v>
      </c>
      <c r="H127" s="248">
        <v>19</v>
      </c>
      <c r="I127" s="249"/>
      <c r="J127" s="249"/>
      <c r="K127" s="250">
        <f>ROUND(P127*H127,2)</f>
        <v>0</v>
      </c>
      <c r="L127" s="246" t="s">
        <v>159</v>
      </c>
      <c r="M127" s="71"/>
      <c r="N127" s="251" t="s">
        <v>22</v>
      </c>
      <c r="O127" s="252" t="s">
        <v>44</v>
      </c>
      <c r="P127" s="174">
        <f>I127+J127</f>
        <v>0</v>
      </c>
      <c r="Q127" s="174">
        <f>ROUND(I127*H127,2)</f>
        <v>0</v>
      </c>
      <c r="R127" s="174">
        <f>ROUND(J127*H127,2)</f>
        <v>0</v>
      </c>
      <c r="S127" s="46"/>
      <c r="T127" s="253">
        <f>S127*H127</f>
        <v>0</v>
      </c>
      <c r="U127" s="253">
        <v>0</v>
      </c>
      <c r="V127" s="253">
        <f>U127*H127</f>
        <v>0</v>
      </c>
      <c r="W127" s="253">
        <v>0</v>
      </c>
      <c r="X127" s="254">
        <f>W127*H127</f>
        <v>0</v>
      </c>
      <c r="AR127" s="23" t="s">
        <v>160</v>
      </c>
      <c r="AT127" s="23" t="s">
        <v>155</v>
      </c>
      <c r="AU127" s="23" t="s">
        <v>85</v>
      </c>
      <c r="AY127" s="23" t="s">
        <v>153</v>
      </c>
      <c r="BE127" s="255">
        <f>IF(O127="základní",K127,0)</f>
        <v>0</v>
      </c>
      <c r="BF127" s="255">
        <f>IF(O127="snížená",K127,0)</f>
        <v>0</v>
      </c>
      <c r="BG127" s="255">
        <f>IF(O127="zákl. přenesená",K127,0)</f>
        <v>0</v>
      </c>
      <c r="BH127" s="255">
        <f>IF(O127="sníž. přenesená",K127,0)</f>
        <v>0</v>
      </c>
      <c r="BI127" s="255">
        <f>IF(O127="nulová",K127,0)</f>
        <v>0</v>
      </c>
      <c r="BJ127" s="23" t="s">
        <v>83</v>
      </c>
      <c r="BK127" s="255">
        <f>ROUND(P127*H127,2)</f>
        <v>0</v>
      </c>
      <c r="BL127" s="23" t="s">
        <v>160</v>
      </c>
      <c r="BM127" s="23" t="s">
        <v>818</v>
      </c>
    </row>
    <row r="128" spans="2:47" s="1" customFormat="1" ht="13.5">
      <c r="B128" s="45"/>
      <c r="C128" s="73"/>
      <c r="D128" s="256" t="s">
        <v>166</v>
      </c>
      <c r="E128" s="73"/>
      <c r="F128" s="257" t="s">
        <v>819</v>
      </c>
      <c r="G128" s="73"/>
      <c r="H128" s="73"/>
      <c r="I128" s="210"/>
      <c r="J128" s="210"/>
      <c r="K128" s="73"/>
      <c r="L128" s="73"/>
      <c r="M128" s="71"/>
      <c r="N128" s="258"/>
      <c r="O128" s="46"/>
      <c r="P128" s="46"/>
      <c r="Q128" s="46"/>
      <c r="R128" s="46"/>
      <c r="S128" s="46"/>
      <c r="T128" s="46"/>
      <c r="U128" s="46"/>
      <c r="V128" s="46"/>
      <c r="W128" s="46"/>
      <c r="X128" s="94"/>
      <c r="AT128" s="23" t="s">
        <v>166</v>
      </c>
      <c r="AU128" s="23" t="s">
        <v>85</v>
      </c>
    </row>
    <row r="129" spans="2:65" s="1" customFormat="1" ht="25.5" customHeight="1">
      <c r="B129" s="45"/>
      <c r="C129" s="244" t="s">
        <v>296</v>
      </c>
      <c r="D129" s="244" t="s">
        <v>155</v>
      </c>
      <c r="E129" s="245" t="s">
        <v>820</v>
      </c>
      <c r="F129" s="246" t="s">
        <v>821</v>
      </c>
      <c r="G129" s="247" t="s">
        <v>158</v>
      </c>
      <c r="H129" s="248">
        <v>9</v>
      </c>
      <c r="I129" s="249"/>
      <c r="J129" s="249"/>
      <c r="K129" s="250">
        <f>ROUND(P129*H129,2)</f>
        <v>0</v>
      </c>
      <c r="L129" s="246" t="s">
        <v>797</v>
      </c>
      <c r="M129" s="71"/>
      <c r="N129" s="251" t="s">
        <v>22</v>
      </c>
      <c r="O129" s="252" t="s">
        <v>44</v>
      </c>
      <c r="P129" s="174">
        <f>I129+J129</f>
        <v>0</v>
      </c>
      <c r="Q129" s="174">
        <f>ROUND(I129*H129,2)</f>
        <v>0</v>
      </c>
      <c r="R129" s="174">
        <f>ROUND(J129*H129,2)</f>
        <v>0</v>
      </c>
      <c r="S129" s="46"/>
      <c r="T129" s="253">
        <f>S129*H129</f>
        <v>0</v>
      </c>
      <c r="U129" s="253">
        <v>0.00036</v>
      </c>
      <c r="V129" s="253">
        <f>U129*H129</f>
        <v>0.0032400000000000003</v>
      </c>
      <c r="W129" s="253">
        <v>0</v>
      </c>
      <c r="X129" s="254">
        <f>W129*H129</f>
        <v>0</v>
      </c>
      <c r="AR129" s="23" t="s">
        <v>160</v>
      </c>
      <c r="AT129" s="23" t="s">
        <v>155</v>
      </c>
      <c r="AU129" s="23" t="s">
        <v>85</v>
      </c>
      <c r="AY129" s="23" t="s">
        <v>153</v>
      </c>
      <c r="BE129" s="255">
        <f>IF(O129="základní",K129,0)</f>
        <v>0</v>
      </c>
      <c r="BF129" s="255">
        <f>IF(O129="snížená",K129,0)</f>
        <v>0</v>
      </c>
      <c r="BG129" s="255">
        <f>IF(O129="zákl. přenesená",K129,0)</f>
        <v>0</v>
      </c>
      <c r="BH129" s="255">
        <f>IF(O129="sníž. přenesená",K129,0)</f>
        <v>0</v>
      </c>
      <c r="BI129" s="255">
        <f>IF(O129="nulová",K129,0)</f>
        <v>0</v>
      </c>
      <c r="BJ129" s="23" t="s">
        <v>83</v>
      </c>
      <c r="BK129" s="255">
        <f>ROUND(P129*H129,2)</f>
        <v>0</v>
      </c>
      <c r="BL129" s="23" t="s">
        <v>160</v>
      </c>
      <c r="BM129" s="23" t="s">
        <v>822</v>
      </c>
    </row>
    <row r="130" spans="2:65" s="1" customFormat="1" ht="25.5" customHeight="1">
      <c r="B130" s="45"/>
      <c r="C130" s="244" t="s">
        <v>301</v>
      </c>
      <c r="D130" s="244" t="s">
        <v>155</v>
      </c>
      <c r="E130" s="245" t="s">
        <v>594</v>
      </c>
      <c r="F130" s="246" t="s">
        <v>595</v>
      </c>
      <c r="G130" s="247" t="s">
        <v>158</v>
      </c>
      <c r="H130" s="248">
        <v>15</v>
      </c>
      <c r="I130" s="249"/>
      <c r="J130" s="249"/>
      <c r="K130" s="250">
        <f>ROUND(P130*H130,2)</f>
        <v>0</v>
      </c>
      <c r="L130" s="246" t="s">
        <v>159</v>
      </c>
      <c r="M130" s="71"/>
      <c r="N130" s="251" t="s">
        <v>22</v>
      </c>
      <c r="O130" s="252" t="s">
        <v>44</v>
      </c>
      <c r="P130" s="174">
        <f>I130+J130</f>
        <v>0</v>
      </c>
      <c r="Q130" s="174">
        <f>ROUND(I130*H130,2)</f>
        <v>0</v>
      </c>
      <c r="R130" s="174">
        <f>ROUND(J130*H130,2)</f>
        <v>0</v>
      </c>
      <c r="S130" s="46"/>
      <c r="T130" s="253">
        <f>S130*H130</f>
        <v>0</v>
      </c>
      <c r="U130" s="253">
        <v>0</v>
      </c>
      <c r="V130" s="253">
        <f>U130*H130</f>
        <v>0</v>
      </c>
      <c r="W130" s="253">
        <v>0</v>
      </c>
      <c r="X130" s="254">
        <f>W130*H130</f>
        <v>0</v>
      </c>
      <c r="AR130" s="23" t="s">
        <v>160</v>
      </c>
      <c r="AT130" s="23" t="s">
        <v>155</v>
      </c>
      <c r="AU130" s="23" t="s">
        <v>85</v>
      </c>
      <c r="AY130" s="23" t="s">
        <v>153</v>
      </c>
      <c r="BE130" s="255">
        <f>IF(O130="základní",K130,0)</f>
        <v>0</v>
      </c>
      <c r="BF130" s="255">
        <f>IF(O130="snížená",K130,0)</f>
        <v>0</v>
      </c>
      <c r="BG130" s="255">
        <f>IF(O130="zákl. přenesená",K130,0)</f>
        <v>0</v>
      </c>
      <c r="BH130" s="255">
        <f>IF(O130="sníž. přenesená",K130,0)</f>
        <v>0</v>
      </c>
      <c r="BI130" s="255">
        <f>IF(O130="nulová",K130,0)</f>
        <v>0</v>
      </c>
      <c r="BJ130" s="23" t="s">
        <v>83</v>
      </c>
      <c r="BK130" s="255">
        <f>ROUND(P130*H130,2)</f>
        <v>0</v>
      </c>
      <c r="BL130" s="23" t="s">
        <v>160</v>
      </c>
      <c r="BM130" s="23" t="s">
        <v>823</v>
      </c>
    </row>
    <row r="131" spans="2:47" s="1" customFormat="1" ht="13.5">
      <c r="B131" s="45"/>
      <c r="C131" s="73"/>
      <c r="D131" s="256" t="s">
        <v>166</v>
      </c>
      <c r="E131" s="73"/>
      <c r="F131" s="257" t="s">
        <v>824</v>
      </c>
      <c r="G131" s="73"/>
      <c r="H131" s="73"/>
      <c r="I131" s="210"/>
      <c r="J131" s="210"/>
      <c r="K131" s="73"/>
      <c r="L131" s="73"/>
      <c r="M131" s="71"/>
      <c r="N131" s="258"/>
      <c r="O131" s="46"/>
      <c r="P131" s="46"/>
      <c r="Q131" s="46"/>
      <c r="R131" s="46"/>
      <c r="S131" s="46"/>
      <c r="T131" s="46"/>
      <c r="U131" s="46"/>
      <c r="V131" s="46"/>
      <c r="W131" s="46"/>
      <c r="X131" s="94"/>
      <c r="AT131" s="23" t="s">
        <v>166</v>
      </c>
      <c r="AU131" s="23" t="s">
        <v>85</v>
      </c>
    </row>
    <row r="132" spans="2:65" s="1" customFormat="1" ht="16.5" customHeight="1">
      <c r="B132" s="45"/>
      <c r="C132" s="270" t="s">
        <v>306</v>
      </c>
      <c r="D132" s="270" t="s">
        <v>184</v>
      </c>
      <c r="E132" s="271" t="s">
        <v>825</v>
      </c>
      <c r="F132" s="272" t="s">
        <v>826</v>
      </c>
      <c r="G132" s="273" t="s">
        <v>164</v>
      </c>
      <c r="H132" s="274">
        <v>1.751</v>
      </c>
      <c r="I132" s="275"/>
      <c r="J132" s="276"/>
      <c r="K132" s="277">
        <f>ROUND(P132*H132,2)</f>
        <v>0</v>
      </c>
      <c r="L132" s="272" t="s">
        <v>159</v>
      </c>
      <c r="M132" s="278"/>
      <c r="N132" s="279" t="s">
        <v>22</v>
      </c>
      <c r="O132" s="252" t="s">
        <v>44</v>
      </c>
      <c r="P132" s="174">
        <f>I132+J132</f>
        <v>0</v>
      </c>
      <c r="Q132" s="174">
        <f>ROUND(I132*H132,2)</f>
        <v>0</v>
      </c>
      <c r="R132" s="174">
        <f>ROUND(J132*H132,2)</f>
        <v>0</v>
      </c>
      <c r="S132" s="46"/>
      <c r="T132" s="253">
        <f>S132*H132</f>
        <v>0</v>
      </c>
      <c r="U132" s="253">
        <v>0.2</v>
      </c>
      <c r="V132" s="253">
        <f>U132*H132</f>
        <v>0.3502</v>
      </c>
      <c r="W132" s="253">
        <v>0</v>
      </c>
      <c r="X132" s="254">
        <f>W132*H132</f>
        <v>0</v>
      </c>
      <c r="AR132" s="23" t="s">
        <v>188</v>
      </c>
      <c r="AT132" s="23" t="s">
        <v>184</v>
      </c>
      <c r="AU132" s="23" t="s">
        <v>85</v>
      </c>
      <c r="AY132" s="23" t="s">
        <v>153</v>
      </c>
      <c r="BE132" s="255">
        <f>IF(O132="základní",K132,0)</f>
        <v>0</v>
      </c>
      <c r="BF132" s="255">
        <f>IF(O132="snížená",K132,0)</f>
        <v>0</v>
      </c>
      <c r="BG132" s="255">
        <f>IF(O132="zákl. přenesená",K132,0)</f>
        <v>0</v>
      </c>
      <c r="BH132" s="255">
        <f>IF(O132="sníž. přenesená",K132,0)</f>
        <v>0</v>
      </c>
      <c r="BI132" s="255">
        <f>IF(O132="nulová",K132,0)</f>
        <v>0</v>
      </c>
      <c r="BJ132" s="23" t="s">
        <v>83</v>
      </c>
      <c r="BK132" s="255">
        <f>ROUND(P132*H132,2)</f>
        <v>0</v>
      </c>
      <c r="BL132" s="23" t="s">
        <v>160</v>
      </c>
      <c r="BM132" s="23" t="s">
        <v>827</v>
      </c>
    </row>
    <row r="133" spans="2:51" s="12" customFormat="1" ht="13.5">
      <c r="B133" s="259"/>
      <c r="C133" s="260"/>
      <c r="D133" s="256" t="s">
        <v>168</v>
      </c>
      <c r="E133" s="260"/>
      <c r="F133" s="262" t="s">
        <v>828</v>
      </c>
      <c r="G133" s="260"/>
      <c r="H133" s="263">
        <v>1.751</v>
      </c>
      <c r="I133" s="264"/>
      <c r="J133" s="264"/>
      <c r="K133" s="260"/>
      <c r="L133" s="260"/>
      <c r="M133" s="265"/>
      <c r="N133" s="266"/>
      <c r="O133" s="267"/>
      <c r="P133" s="267"/>
      <c r="Q133" s="267"/>
      <c r="R133" s="267"/>
      <c r="S133" s="267"/>
      <c r="T133" s="267"/>
      <c r="U133" s="267"/>
      <c r="V133" s="267"/>
      <c r="W133" s="267"/>
      <c r="X133" s="268"/>
      <c r="AT133" s="269" t="s">
        <v>168</v>
      </c>
      <c r="AU133" s="269" t="s">
        <v>85</v>
      </c>
      <c r="AV133" s="12" t="s">
        <v>85</v>
      </c>
      <c r="AW133" s="12" t="s">
        <v>6</v>
      </c>
      <c r="AX133" s="12" t="s">
        <v>83</v>
      </c>
      <c r="AY133" s="269" t="s">
        <v>153</v>
      </c>
    </row>
    <row r="134" spans="2:65" s="1" customFormat="1" ht="25.5" customHeight="1">
      <c r="B134" s="45"/>
      <c r="C134" s="244" t="s">
        <v>312</v>
      </c>
      <c r="D134" s="244" t="s">
        <v>155</v>
      </c>
      <c r="E134" s="245" t="s">
        <v>829</v>
      </c>
      <c r="F134" s="246" t="s">
        <v>830</v>
      </c>
      <c r="G134" s="247" t="s">
        <v>158</v>
      </c>
      <c r="H134" s="248">
        <v>2</v>
      </c>
      <c r="I134" s="249"/>
      <c r="J134" s="249"/>
      <c r="K134" s="250">
        <f>ROUND(P134*H134,2)</f>
        <v>0</v>
      </c>
      <c r="L134" s="246" t="s">
        <v>159</v>
      </c>
      <c r="M134" s="71"/>
      <c r="N134" s="251" t="s">
        <v>22</v>
      </c>
      <c r="O134" s="252" t="s">
        <v>44</v>
      </c>
      <c r="P134" s="174">
        <f>I134+J134</f>
        <v>0</v>
      </c>
      <c r="Q134" s="174">
        <f>ROUND(I134*H134,2)</f>
        <v>0</v>
      </c>
      <c r="R134" s="174">
        <f>ROUND(J134*H134,2)</f>
        <v>0</v>
      </c>
      <c r="S134" s="46"/>
      <c r="T134" s="253">
        <f>S134*H134</f>
        <v>0</v>
      </c>
      <c r="U134" s="253">
        <v>0</v>
      </c>
      <c r="V134" s="253">
        <f>U134*H134</f>
        <v>0</v>
      </c>
      <c r="W134" s="253">
        <v>0</v>
      </c>
      <c r="X134" s="254">
        <f>W134*H134</f>
        <v>0</v>
      </c>
      <c r="AR134" s="23" t="s">
        <v>160</v>
      </c>
      <c r="AT134" s="23" t="s">
        <v>155</v>
      </c>
      <c r="AU134" s="23" t="s">
        <v>85</v>
      </c>
      <c r="AY134" s="23" t="s">
        <v>153</v>
      </c>
      <c r="BE134" s="255">
        <f>IF(O134="základní",K134,0)</f>
        <v>0</v>
      </c>
      <c r="BF134" s="255">
        <f>IF(O134="snížená",K134,0)</f>
        <v>0</v>
      </c>
      <c r="BG134" s="255">
        <f>IF(O134="zákl. přenesená",K134,0)</f>
        <v>0</v>
      </c>
      <c r="BH134" s="255">
        <f>IF(O134="sníž. přenesená",K134,0)</f>
        <v>0</v>
      </c>
      <c r="BI134" s="255">
        <f>IF(O134="nulová",K134,0)</f>
        <v>0</v>
      </c>
      <c r="BJ134" s="23" t="s">
        <v>83</v>
      </c>
      <c r="BK134" s="255">
        <f>ROUND(P134*H134,2)</f>
        <v>0</v>
      </c>
      <c r="BL134" s="23" t="s">
        <v>160</v>
      </c>
      <c r="BM134" s="23" t="s">
        <v>831</v>
      </c>
    </row>
    <row r="135" spans="2:47" s="1" customFormat="1" ht="13.5">
      <c r="B135" s="45"/>
      <c r="C135" s="73"/>
      <c r="D135" s="256" t="s">
        <v>166</v>
      </c>
      <c r="E135" s="73"/>
      <c r="F135" s="257" t="s">
        <v>832</v>
      </c>
      <c r="G135" s="73"/>
      <c r="H135" s="73"/>
      <c r="I135" s="210"/>
      <c r="J135" s="210"/>
      <c r="K135" s="73"/>
      <c r="L135" s="73"/>
      <c r="M135" s="71"/>
      <c r="N135" s="258"/>
      <c r="O135" s="46"/>
      <c r="P135" s="46"/>
      <c r="Q135" s="46"/>
      <c r="R135" s="46"/>
      <c r="S135" s="46"/>
      <c r="T135" s="46"/>
      <c r="U135" s="46"/>
      <c r="V135" s="46"/>
      <c r="W135" s="46"/>
      <c r="X135" s="94"/>
      <c r="AT135" s="23" t="s">
        <v>166</v>
      </c>
      <c r="AU135" s="23" t="s">
        <v>85</v>
      </c>
    </row>
    <row r="136" spans="2:63" s="11" customFormat="1" ht="37.4" customHeight="1">
      <c r="B136" s="227"/>
      <c r="C136" s="228"/>
      <c r="D136" s="229" t="s">
        <v>74</v>
      </c>
      <c r="E136" s="230" t="s">
        <v>598</v>
      </c>
      <c r="F136" s="230" t="s">
        <v>599</v>
      </c>
      <c r="G136" s="228"/>
      <c r="H136" s="228"/>
      <c r="I136" s="231"/>
      <c r="J136" s="231"/>
      <c r="K136" s="232">
        <f>BK136</f>
        <v>0</v>
      </c>
      <c r="L136" s="228"/>
      <c r="M136" s="233"/>
      <c r="N136" s="234"/>
      <c r="O136" s="235"/>
      <c r="P136" s="235"/>
      <c r="Q136" s="236">
        <f>SUM(Q137:Q164)</f>
        <v>0</v>
      </c>
      <c r="R136" s="236">
        <f>SUM(R137:R164)</f>
        <v>0</v>
      </c>
      <c r="S136" s="235"/>
      <c r="T136" s="237">
        <f>SUM(T137:T164)</f>
        <v>0</v>
      </c>
      <c r="U136" s="235"/>
      <c r="V136" s="237">
        <f>SUM(V137:V164)</f>
        <v>0</v>
      </c>
      <c r="W136" s="235"/>
      <c r="X136" s="238">
        <f>SUM(X137:X164)</f>
        <v>0</v>
      </c>
      <c r="AR136" s="239" t="s">
        <v>170</v>
      </c>
      <c r="AT136" s="240" t="s">
        <v>74</v>
      </c>
      <c r="AU136" s="240" t="s">
        <v>75</v>
      </c>
      <c r="AY136" s="239" t="s">
        <v>153</v>
      </c>
      <c r="BK136" s="241">
        <f>SUM(BK137:BK164)</f>
        <v>0</v>
      </c>
    </row>
    <row r="137" spans="2:65" s="1" customFormat="1" ht="16.5" customHeight="1">
      <c r="B137" s="45"/>
      <c r="C137" s="270" t="s">
        <v>10</v>
      </c>
      <c r="D137" s="270" t="s">
        <v>184</v>
      </c>
      <c r="E137" s="271" t="s">
        <v>833</v>
      </c>
      <c r="F137" s="272" t="s">
        <v>834</v>
      </c>
      <c r="G137" s="273" t="s">
        <v>199</v>
      </c>
      <c r="H137" s="274">
        <v>1</v>
      </c>
      <c r="I137" s="275"/>
      <c r="J137" s="276"/>
      <c r="K137" s="277">
        <f>ROUND(P137*H137,2)</f>
        <v>0</v>
      </c>
      <c r="L137" s="272" t="s">
        <v>22</v>
      </c>
      <c r="M137" s="278"/>
      <c r="N137" s="279" t="s">
        <v>22</v>
      </c>
      <c r="O137" s="252" t="s">
        <v>44</v>
      </c>
      <c r="P137" s="174">
        <f>I137+J137</f>
        <v>0</v>
      </c>
      <c r="Q137" s="174">
        <f>ROUND(I137*H137,2)</f>
        <v>0</v>
      </c>
      <c r="R137" s="174">
        <f>ROUND(J137*H137,2)</f>
        <v>0</v>
      </c>
      <c r="S137" s="46"/>
      <c r="T137" s="253">
        <f>S137*H137</f>
        <v>0</v>
      </c>
      <c r="U137" s="253">
        <v>0</v>
      </c>
      <c r="V137" s="253">
        <f>U137*H137</f>
        <v>0</v>
      </c>
      <c r="W137" s="253">
        <v>0</v>
      </c>
      <c r="X137" s="254">
        <f>W137*H137</f>
        <v>0</v>
      </c>
      <c r="AR137" s="23" t="s">
        <v>602</v>
      </c>
      <c r="AT137" s="23" t="s">
        <v>184</v>
      </c>
      <c r="AU137" s="23" t="s">
        <v>83</v>
      </c>
      <c r="AY137" s="23" t="s">
        <v>153</v>
      </c>
      <c r="BE137" s="255">
        <f>IF(O137="základní",K137,0)</f>
        <v>0</v>
      </c>
      <c r="BF137" s="255">
        <f>IF(O137="snížená",K137,0)</f>
        <v>0</v>
      </c>
      <c r="BG137" s="255">
        <f>IF(O137="zákl. přenesená",K137,0)</f>
        <v>0</v>
      </c>
      <c r="BH137" s="255">
        <f>IF(O137="sníž. přenesená",K137,0)</f>
        <v>0</v>
      </c>
      <c r="BI137" s="255">
        <f>IF(O137="nulová",K137,0)</f>
        <v>0</v>
      </c>
      <c r="BJ137" s="23" t="s">
        <v>83</v>
      </c>
      <c r="BK137" s="255">
        <f>ROUND(P137*H137,2)</f>
        <v>0</v>
      </c>
      <c r="BL137" s="23" t="s">
        <v>603</v>
      </c>
      <c r="BM137" s="23" t="s">
        <v>835</v>
      </c>
    </row>
    <row r="138" spans="2:65" s="1" customFormat="1" ht="16.5" customHeight="1">
      <c r="B138" s="45"/>
      <c r="C138" s="270" t="s">
        <v>629</v>
      </c>
      <c r="D138" s="270" t="s">
        <v>184</v>
      </c>
      <c r="E138" s="271" t="s">
        <v>836</v>
      </c>
      <c r="F138" s="272" t="s">
        <v>837</v>
      </c>
      <c r="G138" s="273" t="s">
        <v>199</v>
      </c>
      <c r="H138" s="274">
        <v>1</v>
      </c>
      <c r="I138" s="275"/>
      <c r="J138" s="276"/>
      <c r="K138" s="277">
        <f>ROUND(P138*H138,2)</f>
        <v>0</v>
      </c>
      <c r="L138" s="272" t="s">
        <v>22</v>
      </c>
      <c r="M138" s="278"/>
      <c r="N138" s="279" t="s">
        <v>22</v>
      </c>
      <c r="O138" s="252" t="s">
        <v>44</v>
      </c>
      <c r="P138" s="174">
        <f>I138+J138</f>
        <v>0</v>
      </c>
      <c r="Q138" s="174">
        <f>ROUND(I138*H138,2)</f>
        <v>0</v>
      </c>
      <c r="R138" s="174">
        <f>ROUND(J138*H138,2)</f>
        <v>0</v>
      </c>
      <c r="S138" s="46"/>
      <c r="T138" s="253">
        <f>S138*H138</f>
        <v>0</v>
      </c>
      <c r="U138" s="253">
        <v>0</v>
      </c>
      <c r="V138" s="253">
        <f>U138*H138</f>
        <v>0</v>
      </c>
      <c r="W138" s="253">
        <v>0</v>
      </c>
      <c r="X138" s="254">
        <f>W138*H138</f>
        <v>0</v>
      </c>
      <c r="AR138" s="23" t="s">
        <v>602</v>
      </c>
      <c r="AT138" s="23" t="s">
        <v>184</v>
      </c>
      <c r="AU138" s="23" t="s">
        <v>83</v>
      </c>
      <c r="AY138" s="23" t="s">
        <v>153</v>
      </c>
      <c r="BE138" s="255">
        <f>IF(O138="základní",K138,0)</f>
        <v>0</v>
      </c>
      <c r="BF138" s="255">
        <f>IF(O138="snížená",K138,0)</f>
        <v>0</v>
      </c>
      <c r="BG138" s="255">
        <f>IF(O138="zákl. přenesená",K138,0)</f>
        <v>0</v>
      </c>
      <c r="BH138" s="255">
        <f>IF(O138="sníž. přenesená",K138,0)</f>
        <v>0</v>
      </c>
      <c r="BI138" s="255">
        <f>IF(O138="nulová",K138,0)</f>
        <v>0</v>
      </c>
      <c r="BJ138" s="23" t="s">
        <v>83</v>
      </c>
      <c r="BK138" s="255">
        <f>ROUND(P138*H138,2)</f>
        <v>0</v>
      </c>
      <c r="BL138" s="23" t="s">
        <v>603</v>
      </c>
      <c r="BM138" s="23" t="s">
        <v>838</v>
      </c>
    </row>
    <row r="139" spans="2:65" s="1" customFormat="1" ht="16.5" customHeight="1">
      <c r="B139" s="45"/>
      <c r="C139" s="270" t="s">
        <v>633</v>
      </c>
      <c r="D139" s="270" t="s">
        <v>184</v>
      </c>
      <c r="E139" s="271" t="s">
        <v>839</v>
      </c>
      <c r="F139" s="272" t="s">
        <v>840</v>
      </c>
      <c r="G139" s="273" t="s">
        <v>199</v>
      </c>
      <c r="H139" s="274">
        <v>1</v>
      </c>
      <c r="I139" s="275"/>
      <c r="J139" s="276"/>
      <c r="K139" s="277">
        <f>ROUND(P139*H139,2)</f>
        <v>0</v>
      </c>
      <c r="L139" s="272" t="s">
        <v>22</v>
      </c>
      <c r="M139" s="278"/>
      <c r="N139" s="279" t="s">
        <v>22</v>
      </c>
      <c r="O139" s="252" t="s">
        <v>44</v>
      </c>
      <c r="P139" s="174">
        <f>I139+J139</f>
        <v>0</v>
      </c>
      <c r="Q139" s="174">
        <f>ROUND(I139*H139,2)</f>
        <v>0</v>
      </c>
      <c r="R139" s="174">
        <f>ROUND(J139*H139,2)</f>
        <v>0</v>
      </c>
      <c r="S139" s="46"/>
      <c r="T139" s="253">
        <f>S139*H139</f>
        <v>0</v>
      </c>
      <c r="U139" s="253">
        <v>0</v>
      </c>
      <c r="V139" s="253">
        <f>U139*H139</f>
        <v>0</v>
      </c>
      <c r="W139" s="253">
        <v>0</v>
      </c>
      <c r="X139" s="254">
        <f>W139*H139</f>
        <v>0</v>
      </c>
      <c r="AR139" s="23" t="s">
        <v>602</v>
      </c>
      <c r="AT139" s="23" t="s">
        <v>184</v>
      </c>
      <c r="AU139" s="23" t="s">
        <v>83</v>
      </c>
      <c r="AY139" s="23" t="s">
        <v>153</v>
      </c>
      <c r="BE139" s="255">
        <f>IF(O139="základní",K139,0)</f>
        <v>0</v>
      </c>
      <c r="BF139" s="255">
        <f>IF(O139="snížená",K139,0)</f>
        <v>0</v>
      </c>
      <c r="BG139" s="255">
        <f>IF(O139="zákl. přenesená",K139,0)</f>
        <v>0</v>
      </c>
      <c r="BH139" s="255">
        <f>IF(O139="sníž. přenesená",K139,0)</f>
        <v>0</v>
      </c>
      <c r="BI139" s="255">
        <f>IF(O139="nulová",K139,0)</f>
        <v>0</v>
      </c>
      <c r="BJ139" s="23" t="s">
        <v>83</v>
      </c>
      <c r="BK139" s="255">
        <f>ROUND(P139*H139,2)</f>
        <v>0</v>
      </c>
      <c r="BL139" s="23" t="s">
        <v>603</v>
      </c>
      <c r="BM139" s="23" t="s">
        <v>841</v>
      </c>
    </row>
    <row r="140" spans="2:65" s="1" customFormat="1" ht="16.5" customHeight="1">
      <c r="B140" s="45"/>
      <c r="C140" s="270" t="s">
        <v>637</v>
      </c>
      <c r="D140" s="270" t="s">
        <v>184</v>
      </c>
      <c r="E140" s="271" t="s">
        <v>842</v>
      </c>
      <c r="F140" s="272" t="s">
        <v>843</v>
      </c>
      <c r="G140" s="273" t="s">
        <v>199</v>
      </c>
      <c r="H140" s="274">
        <v>1</v>
      </c>
      <c r="I140" s="275"/>
      <c r="J140" s="276"/>
      <c r="K140" s="277">
        <f>ROUND(P140*H140,2)</f>
        <v>0</v>
      </c>
      <c r="L140" s="272" t="s">
        <v>22</v>
      </c>
      <c r="M140" s="278"/>
      <c r="N140" s="279" t="s">
        <v>22</v>
      </c>
      <c r="O140" s="252" t="s">
        <v>44</v>
      </c>
      <c r="P140" s="174">
        <f>I140+J140</f>
        <v>0</v>
      </c>
      <c r="Q140" s="174">
        <f>ROUND(I140*H140,2)</f>
        <v>0</v>
      </c>
      <c r="R140" s="174">
        <f>ROUND(J140*H140,2)</f>
        <v>0</v>
      </c>
      <c r="S140" s="46"/>
      <c r="T140" s="253">
        <f>S140*H140</f>
        <v>0</v>
      </c>
      <c r="U140" s="253">
        <v>0</v>
      </c>
      <c r="V140" s="253">
        <f>U140*H140</f>
        <v>0</v>
      </c>
      <c r="W140" s="253">
        <v>0</v>
      </c>
      <c r="X140" s="254">
        <f>W140*H140</f>
        <v>0</v>
      </c>
      <c r="AR140" s="23" t="s">
        <v>602</v>
      </c>
      <c r="AT140" s="23" t="s">
        <v>184</v>
      </c>
      <c r="AU140" s="23" t="s">
        <v>83</v>
      </c>
      <c r="AY140" s="23" t="s">
        <v>153</v>
      </c>
      <c r="BE140" s="255">
        <f>IF(O140="základní",K140,0)</f>
        <v>0</v>
      </c>
      <c r="BF140" s="255">
        <f>IF(O140="snížená",K140,0)</f>
        <v>0</v>
      </c>
      <c r="BG140" s="255">
        <f>IF(O140="zákl. přenesená",K140,0)</f>
        <v>0</v>
      </c>
      <c r="BH140" s="255">
        <f>IF(O140="sníž. přenesená",K140,0)</f>
        <v>0</v>
      </c>
      <c r="BI140" s="255">
        <f>IF(O140="nulová",K140,0)</f>
        <v>0</v>
      </c>
      <c r="BJ140" s="23" t="s">
        <v>83</v>
      </c>
      <c r="BK140" s="255">
        <f>ROUND(P140*H140,2)</f>
        <v>0</v>
      </c>
      <c r="BL140" s="23" t="s">
        <v>603</v>
      </c>
      <c r="BM140" s="23" t="s">
        <v>844</v>
      </c>
    </row>
    <row r="141" spans="2:65" s="1" customFormat="1" ht="16.5" customHeight="1">
      <c r="B141" s="45"/>
      <c r="C141" s="270" t="s">
        <v>641</v>
      </c>
      <c r="D141" s="270" t="s">
        <v>184</v>
      </c>
      <c r="E141" s="271" t="s">
        <v>845</v>
      </c>
      <c r="F141" s="272" t="s">
        <v>846</v>
      </c>
      <c r="G141" s="273" t="s">
        <v>199</v>
      </c>
      <c r="H141" s="274">
        <v>1</v>
      </c>
      <c r="I141" s="275"/>
      <c r="J141" s="276"/>
      <c r="K141" s="277">
        <f>ROUND(P141*H141,2)</f>
        <v>0</v>
      </c>
      <c r="L141" s="272" t="s">
        <v>22</v>
      </c>
      <c r="M141" s="278"/>
      <c r="N141" s="279" t="s">
        <v>22</v>
      </c>
      <c r="O141" s="252" t="s">
        <v>44</v>
      </c>
      <c r="P141" s="174">
        <f>I141+J141</f>
        <v>0</v>
      </c>
      <c r="Q141" s="174">
        <f>ROUND(I141*H141,2)</f>
        <v>0</v>
      </c>
      <c r="R141" s="174">
        <f>ROUND(J141*H141,2)</f>
        <v>0</v>
      </c>
      <c r="S141" s="46"/>
      <c r="T141" s="253">
        <f>S141*H141</f>
        <v>0</v>
      </c>
      <c r="U141" s="253">
        <v>0</v>
      </c>
      <c r="V141" s="253">
        <f>U141*H141</f>
        <v>0</v>
      </c>
      <c r="W141" s="253">
        <v>0</v>
      </c>
      <c r="X141" s="254">
        <f>W141*H141</f>
        <v>0</v>
      </c>
      <c r="AR141" s="23" t="s">
        <v>602</v>
      </c>
      <c r="AT141" s="23" t="s">
        <v>184</v>
      </c>
      <c r="AU141" s="23" t="s">
        <v>83</v>
      </c>
      <c r="AY141" s="23" t="s">
        <v>153</v>
      </c>
      <c r="BE141" s="255">
        <f>IF(O141="základní",K141,0)</f>
        <v>0</v>
      </c>
      <c r="BF141" s="255">
        <f>IF(O141="snížená",K141,0)</f>
        <v>0</v>
      </c>
      <c r="BG141" s="255">
        <f>IF(O141="zákl. přenesená",K141,0)</f>
        <v>0</v>
      </c>
      <c r="BH141" s="255">
        <f>IF(O141="sníž. přenesená",K141,0)</f>
        <v>0</v>
      </c>
      <c r="BI141" s="255">
        <f>IF(O141="nulová",K141,0)</f>
        <v>0</v>
      </c>
      <c r="BJ141" s="23" t="s">
        <v>83</v>
      </c>
      <c r="BK141" s="255">
        <f>ROUND(P141*H141,2)</f>
        <v>0</v>
      </c>
      <c r="BL141" s="23" t="s">
        <v>603</v>
      </c>
      <c r="BM141" s="23" t="s">
        <v>847</v>
      </c>
    </row>
    <row r="142" spans="2:65" s="1" customFormat="1" ht="16.5" customHeight="1">
      <c r="B142" s="45"/>
      <c r="C142" s="270" t="s">
        <v>645</v>
      </c>
      <c r="D142" s="270" t="s">
        <v>184</v>
      </c>
      <c r="E142" s="271" t="s">
        <v>848</v>
      </c>
      <c r="F142" s="272" t="s">
        <v>849</v>
      </c>
      <c r="G142" s="273" t="s">
        <v>199</v>
      </c>
      <c r="H142" s="274">
        <v>1</v>
      </c>
      <c r="I142" s="275"/>
      <c r="J142" s="276"/>
      <c r="K142" s="277">
        <f>ROUND(P142*H142,2)</f>
        <v>0</v>
      </c>
      <c r="L142" s="272" t="s">
        <v>22</v>
      </c>
      <c r="M142" s="278"/>
      <c r="N142" s="279" t="s">
        <v>22</v>
      </c>
      <c r="O142" s="252" t="s">
        <v>44</v>
      </c>
      <c r="P142" s="174">
        <f>I142+J142</f>
        <v>0</v>
      </c>
      <c r="Q142" s="174">
        <f>ROUND(I142*H142,2)</f>
        <v>0</v>
      </c>
      <c r="R142" s="174">
        <f>ROUND(J142*H142,2)</f>
        <v>0</v>
      </c>
      <c r="S142" s="46"/>
      <c r="T142" s="253">
        <f>S142*H142</f>
        <v>0</v>
      </c>
      <c r="U142" s="253">
        <v>0</v>
      </c>
      <c r="V142" s="253">
        <f>U142*H142</f>
        <v>0</v>
      </c>
      <c r="W142" s="253">
        <v>0</v>
      </c>
      <c r="X142" s="254">
        <f>W142*H142</f>
        <v>0</v>
      </c>
      <c r="AR142" s="23" t="s">
        <v>602</v>
      </c>
      <c r="AT142" s="23" t="s">
        <v>184</v>
      </c>
      <c r="AU142" s="23" t="s">
        <v>83</v>
      </c>
      <c r="AY142" s="23" t="s">
        <v>153</v>
      </c>
      <c r="BE142" s="255">
        <f>IF(O142="základní",K142,0)</f>
        <v>0</v>
      </c>
      <c r="BF142" s="255">
        <f>IF(O142="snížená",K142,0)</f>
        <v>0</v>
      </c>
      <c r="BG142" s="255">
        <f>IF(O142="zákl. přenesená",K142,0)</f>
        <v>0</v>
      </c>
      <c r="BH142" s="255">
        <f>IF(O142="sníž. přenesená",K142,0)</f>
        <v>0</v>
      </c>
      <c r="BI142" s="255">
        <f>IF(O142="nulová",K142,0)</f>
        <v>0</v>
      </c>
      <c r="BJ142" s="23" t="s">
        <v>83</v>
      </c>
      <c r="BK142" s="255">
        <f>ROUND(P142*H142,2)</f>
        <v>0</v>
      </c>
      <c r="BL142" s="23" t="s">
        <v>603</v>
      </c>
      <c r="BM142" s="23" t="s">
        <v>850</v>
      </c>
    </row>
    <row r="143" spans="2:65" s="1" customFormat="1" ht="16.5" customHeight="1">
      <c r="B143" s="45"/>
      <c r="C143" s="270" t="s">
        <v>649</v>
      </c>
      <c r="D143" s="270" t="s">
        <v>184</v>
      </c>
      <c r="E143" s="271" t="s">
        <v>851</v>
      </c>
      <c r="F143" s="272" t="s">
        <v>852</v>
      </c>
      <c r="G143" s="273" t="s">
        <v>199</v>
      </c>
      <c r="H143" s="274">
        <v>1</v>
      </c>
      <c r="I143" s="275"/>
      <c r="J143" s="276"/>
      <c r="K143" s="277">
        <f>ROUND(P143*H143,2)</f>
        <v>0</v>
      </c>
      <c r="L143" s="272" t="s">
        <v>22</v>
      </c>
      <c r="M143" s="278"/>
      <c r="N143" s="279" t="s">
        <v>22</v>
      </c>
      <c r="O143" s="252" t="s">
        <v>44</v>
      </c>
      <c r="P143" s="174">
        <f>I143+J143</f>
        <v>0</v>
      </c>
      <c r="Q143" s="174">
        <f>ROUND(I143*H143,2)</f>
        <v>0</v>
      </c>
      <c r="R143" s="174">
        <f>ROUND(J143*H143,2)</f>
        <v>0</v>
      </c>
      <c r="S143" s="46"/>
      <c r="T143" s="253">
        <f>S143*H143</f>
        <v>0</v>
      </c>
      <c r="U143" s="253">
        <v>0</v>
      </c>
      <c r="V143" s="253">
        <f>U143*H143</f>
        <v>0</v>
      </c>
      <c r="W143" s="253">
        <v>0</v>
      </c>
      <c r="X143" s="254">
        <f>W143*H143</f>
        <v>0</v>
      </c>
      <c r="AR143" s="23" t="s">
        <v>602</v>
      </c>
      <c r="AT143" s="23" t="s">
        <v>184</v>
      </c>
      <c r="AU143" s="23" t="s">
        <v>83</v>
      </c>
      <c r="AY143" s="23" t="s">
        <v>153</v>
      </c>
      <c r="BE143" s="255">
        <f>IF(O143="základní",K143,0)</f>
        <v>0</v>
      </c>
      <c r="BF143" s="255">
        <f>IF(O143="snížená",K143,0)</f>
        <v>0</v>
      </c>
      <c r="BG143" s="255">
        <f>IF(O143="zákl. přenesená",K143,0)</f>
        <v>0</v>
      </c>
      <c r="BH143" s="255">
        <f>IF(O143="sníž. přenesená",K143,0)</f>
        <v>0</v>
      </c>
      <c r="BI143" s="255">
        <f>IF(O143="nulová",K143,0)</f>
        <v>0</v>
      </c>
      <c r="BJ143" s="23" t="s">
        <v>83</v>
      </c>
      <c r="BK143" s="255">
        <f>ROUND(P143*H143,2)</f>
        <v>0</v>
      </c>
      <c r="BL143" s="23" t="s">
        <v>603</v>
      </c>
      <c r="BM143" s="23" t="s">
        <v>853</v>
      </c>
    </row>
    <row r="144" spans="2:65" s="1" customFormat="1" ht="16.5" customHeight="1">
      <c r="B144" s="45"/>
      <c r="C144" s="270" t="s">
        <v>653</v>
      </c>
      <c r="D144" s="270" t="s">
        <v>184</v>
      </c>
      <c r="E144" s="271" t="s">
        <v>854</v>
      </c>
      <c r="F144" s="272" t="s">
        <v>855</v>
      </c>
      <c r="G144" s="273" t="s">
        <v>199</v>
      </c>
      <c r="H144" s="274">
        <v>1</v>
      </c>
      <c r="I144" s="275"/>
      <c r="J144" s="276"/>
      <c r="K144" s="277">
        <f>ROUND(P144*H144,2)</f>
        <v>0</v>
      </c>
      <c r="L144" s="272" t="s">
        <v>22</v>
      </c>
      <c r="M144" s="278"/>
      <c r="N144" s="279" t="s">
        <v>22</v>
      </c>
      <c r="O144" s="252" t="s">
        <v>44</v>
      </c>
      <c r="P144" s="174">
        <f>I144+J144</f>
        <v>0</v>
      </c>
      <c r="Q144" s="174">
        <f>ROUND(I144*H144,2)</f>
        <v>0</v>
      </c>
      <c r="R144" s="174">
        <f>ROUND(J144*H144,2)</f>
        <v>0</v>
      </c>
      <c r="S144" s="46"/>
      <c r="T144" s="253">
        <f>S144*H144</f>
        <v>0</v>
      </c>
      <c r="U144" s="253">
        <v>0</v>
      </c>
      <c r="V144" s="253">
        <f>U144*H144</f>
        <v>0</v>
      </c>
      <c r="W144" s="253">
        <v>0</v>
      </c>
      <c r="X144" s="254">
        <f>W144*H144</f>
        <v>0</v>
      </c>
      <c r="AR144" s="23" t="s">
        <v>602</v>
      </c>
      <c r="AT144" s="23" t="s">
        <v>184</v>
      </c>
      <c r="AU144" s="23" t="s">
        <v>83</v>
      </c>
      <c r="AY144" s="23" t="s">
        <v>153</v>
      </c>
      <c r="BE144" s="255">
        <f>IF(O144="základní",K144,0)</f>
        <v>0</v>
      </c>
      <c r="BF144" s="255">
        <f>IF(O144="snížená",K144,0)</f>
        <v>0</v>
      </c>
      <c r="BG144" s="255">
        <f>IF(O144="zákl. přenesená",K144,0)</f>
        <v>0</v>
      </c>
      <c r="BH144" s="255">
        <f>IF(O144="sníž. přenesená",K144,0)</f>
        <v>0</v>
      </c>
      <c r="BI144" s="255">
        <f>IF(O144="nulová",K144,0)</f>
        <v>0</v>
      </c>
      <c r="BJ144" s="23" t="s">
        <v>83</v>
      </c>
      <c r="BK144" s="255">
        <f>ROUND(P144*H144,2)</f>
        <v>0</v>
      </c>
      <c r="BL144" s="23" t="s">
        <v>603</v>
      </c>
      <c r="BM144" s="23" t="s">
        <v>856</v>
      </c>
    </row>
    <row r="145" spans="2:65" s="1" customFormat="1" ht="16.5" customHeight="1">
      <c r="B145" s="45"/>
      <c r="C145" s="270" t="s">
        <v>657</v>
      </c>
      <c r="D145" s="270" t="s">
        <v>184</v>
      </c>
      <c r="E145" s="271" t="s">
        <v>857</v>
      </c>
      <c r="F145" s="272" t="s">
        <v>858</v>
      </c>
      <c r="G145" s="273" t="s">
        <v>199</v>
      </c>
      <c r="H145" s="274">
        <v>1</v>
      </c>
      <c r="I145" s="275"/>
      <c r="J145" s="276"/>
      <c r="K145" s="277">
        <f>ROUND(P145*H145,2)</f>
        <v>0</v>
      </c>
      <c r="L145" s="272" t="s">
        <v>22</v>
      </c>
      <c r="M145" s="278"/>
      <c r="N145" s="279" t="s">
        <v>22</v>
      </c>
      <c r="O145" s="252" t="s">
        <v>44</v>
      </c>
      <c r="P145" s="174">
        <f>I145+J145</f>
        <v>0</v>
      </c>
      <c r="Q145" s="174">
        <f>ROUND(I145*H145,2)</f>
        <v>0</v>
      </c>
      <c r="R145" s="174">
        <f>ROUND(J145*H145,2)</f>
        <v>0</v>
      </c>
      <c r="S145" s="46"/>
      <c r="T145" s="253">
        <f>S145*H145</f>
        <v>0</v>
      </c>
      <c r="U145" s="253">
        <v>0</v>
      </c>
      <c r="V145" s="253">
        <f>U145*H145</f>
        <v>0</v>
      </c>
      <c r="W145" s="253">
        <v>0</v>
      </c>
      <c r="X145" s="254">
        <f>W145*H145</f>
        <v>0</v>
      </c>
      <c r="AR145" s="23" t="s">
        <v>602</v>
      </c>
      <c r="AT145" s="23" t="s">
        <v>184</v>
      </c>
      <c r="AU145" s="23" t="s">
        <v>83</v>
      </c>
      <c r="AY145" s="23" t="s">
        <v>153</v>
      </c>
      <c r="BE145" s="255">
        <f>IF(O145="základní",K145,0)</f>
        <v>0</v>
      </c>
      <c r="BF145" s="255">
        <f>IF(O145="snížená",K145,0)</f>
        <v>0</v>
      </c>
      <c r="BG145" s="255">
        <f>IF(O145="zákl. přenesená",K145,0)</f>
        <v>0</v>
      </c>
      <c r="BH145" s="255">
        <f>IF(O145="sníž. přenesená",K145,0)</f>
        <v>0</v>
      </c>
      <c r="BI145" s="255">
        <f>IF(O145="nulová",K145,0)</f>
        <v>0</v>
      </c>
      <c r="BJ145" s="23" t="s">
        <v>83</v>
      </c>
      <c r="BK145" s="255">
        <f>ROUND(P145*H145,2)</f>
        <v>0</v>
      </c>
      <c r="BL145" s="23" t="s">
        <v>603</v>
      </c>
      <c r="BM145" s="23" t="s">
        <v>859</v>
      </c>
    </row>
    <row r="146" spans="2:65" s="1" customFormat="1" ht="16.5" customHeight="1">
      <c r="B146" s="45"/>
      <c r="C146" s="270" t="s">
        <v>661</v>
      </c>
      <c r="D146" s="270" t="s">
        <v>184</v>
      </c>
      <c r="E146" s="271" t="s">
        <v>860</v>
      </c>
      <c r="F146" s="272" t="s">
        <v>861</v>
      </c>
      <c r="G146" s="273" t="s">
        <v>199</v>
      </c>
      <c r="H146" s="274">
        <v>1</v>
      </c>
      <c r="I146" s="275"/>
      <c r="J146" s="276"/>
      <c r="K146" s="277">
        <f>ROUND(P146*H146,2)</f>
        <v>0</v>
      </c>
      <c r="L146" s="272" t="s">
        <v>22</v>
      </c>
      <c r="M146" s="278"/>
      <c r="N146" s="279" t="s">
        <v>22</v>
      </c>
      <c r="O146" s="252" t="s">
        <v>44</v>
      </c>
      <c r="P146" s="174">
        <f>I146+J146</f>
        <v>0</v>
      </c>
      <c r="Q146" s="174">
        <f>ROUND(I146*H146,2)</f>
        <v>0</v>
      </c>
      <c r="R146" s="174">
        <f>ROUND(J146*H146,2)</f>
        <v>0</v>
      </c>
      <c r="S146" s="46"/>
      <c r="T146" s="253">
        <f>S146*H146</f>
        <v>0</v>
      </c>
      <c r="U146" s="253">
        <v>0</v>
      </c>
      <c r="V146" s="253">
        <f>U146*H146</f>
        <v>0</v>
      </c>
      <c r="W146" s="253">
        <v>0</v>
      </c>
      <c r="X146" s="254">
        <f>W146*H146</f>
        <v>0</v>
      </c>
      <c r="AR146" s="23" t="s">
        <v>602</v>
      </c>
      <c r="AT146" s="23" t="s">
        <v>184</v>
      </c>
      <c r="AU146" s="23" t="s">
        <v>83</v>
      </c>
      <c r="AY146" s="23" t="s">
        <v>153</v>
      </c>
      <c r="BE146" s="255">
        <f>IF(O146="základní",K146,0)</f>
        <v>0</v>
      </c>
      <c r="BF146" s="255">
        <f>IF(O146="snížená",K146,0)</f>
        <v>0</v>
      </c>
      <c r="BG146" s="255">
        <f>IF(O146="zákl. přenesená",K146,0)</f>
        <v>0</v>
      </c>
      <c r="BH146" s="255">
        <f>IF(O146="sníž. přenesená",K146,0)</f>
        <v>0</v>
      </c>
      <c r="BI146" s="255">
        <f>IF(O146="nulová",K146,0)</f>
        <v>0</v>
      </c>
      <c r="BJ146" s="23" t="s">
        <v>83</v>
      </c>
      <c r="BK146" s="255">
        <f>ROUND(P146*H146,2)</f>
        <v>0</v>
      </c>
      <c r="BL146" s="23" t="s">
        <v>603</v>
      </c>
      <c r="BM146" s="23" t="s">
        <v>862</v>
      </c>
    </row>
    <row r="147" spans="2:65" s="1" customFormat="1" ht="16.5" customHeight="1">
      <c r="B147" s="45"/>
      <c r="C147" s="270" t="s">
        <v>665</v>
      </c>
      <c r="D147" s="270" t="s">
        <v>184</v>
      </c>
      <c r="E147" s="271" t="s">
        <v>863</v>
      </c>
      <c r="F147" s="272" t="s">
        <v>864</v>
      </c>
      <c r="G147" s="273" t="s">
        <v>199</v>
      </c>
      <c r="H147" s="274">
        <v>1</v>
      </c>
      <c r="I147" s="275"/>
      <c r="J147" s="276"/>
      <c r="K147" s="277">
        <f>ROUND(P147*H147,2)</f>
        <v>0</v>
      </c>
      <c r="L147" s="272" t="s">
        <v>22</v>
      </c>
      <c r="M147" s="278"/>
      <c r="N147" s="279" t="s">
        <v>22</v>
      </c>
      <c r="O147" s="252" t="s">
        <v>44</v>
      </c>
      <c r="P147" s="174">
        <f>I147+J147</f>
        <v>0</v>
      </c>
      <c r="Q147" s="174">
        <f>ROUND(I147*H147,2)</f>
        <v>0</v>
      </c>
      <c r="R147" s="174">
        <f>ROUND(J147*H147,2)</f>
        <v>0</v>
      </c>
      <c r="S147" s="46"/>
      <c r="T147" s="253">
        <f>S147*H147</f>
        <v>0</v>
      </c>
      <c r="U147" s="253">
        <v>0</v>
      </c>
      <c r="V147" s="253">
        <f>U147*H147</f>
        <v>0</v>
      </c>
      <c r="W147" s="253">
        <v>0</v>
      </c>
      <c r="X147" s="254">
        <f>W147*H147</f>
        <v>0</v>
      </c>
      <c r="AR147" s="23" t="s">
        <v>602</v>
      </c>
      <c r="AT147" s="23" t="s">
        <v>184</v>
      </c>
      <c r="AU147" s="23" t="s">
        <v>83</v>
      </c>
      <c r="AY147" s="23" t="s">
        <v>153</v>
      </c>
      <c r="BE147" s="255">
        <f>IF(O147="základní",K147,0)</f>
        <v>0</v>
      </c>
      <c r="BF147" s="255">
        <f>IF(O147="snížená",K147,0)</f>
        <v>0</v>
      </c>
      <c r="BG147" s="255">
        <f>IF(O147="zákl. přenesená",K147,0)</f>
        <v>0</v>
      </c>
      <c r="BH147" s="255">
        <f>IF(O147="sníž. přenesená",K147,0)</f>
        <v>0</v>
      </c>
      <c r="BI147" s="255">
        <f>IF(O147="nulová",K147,0)</f>
        <v>0</v>
      </c>
      <c r="BJ147" s="23" t="s">
        <v>83</v>
      </c>
      <c r="BK147" s="255">
        <f>ROUND(P147*H147,2)</f>
        <v>0</v>
      </c>
      <c r="BL147" s="23" t="s">
        <v>603</v>
      </c>
      <c r="BM147" s="23" t="s">
        <v>865</v>
      </c>
    </row>
    <row r="148" spans="2:65" s="1" customFormat="1" ht="16.5" customHeight="1">
      <c r="B148" s="45"/>
      <c r="C148" s="270" t="s">
        <v>434</v>
      </c>
      <c r="D148" s="270" t="s">
        <v>184</v>
      </c>
      <c r="E148" s="271" t="s">
        <v>866</v>
      </c>
      <c r="F148" s="272" t="s">
        <v>867</v>
      </c>
      <c r="G148" s="273" t="s">
        <v>199</v>
      </c>
      <c r="H148" s="274">
        <v>1</v>
      </c>
      <c r="I148" s="275"/>
      <c r="J148" s="276"/>
      <c r="K148" s="277">
        <f>ROUND(P148*H148,2)</f>
        <v>0</v>
      </c>
      <c r="L148" s="272" t="s">
        <v>22</v>
      </c>
      <c r="M148" s="278"/>
      <c r="N148" s="279" t="s">
        <v>22</v>
      </c>
      <c r="O148" s="252" t="s">
        <v>44</v>
      </c>
      <c r="P148" s="174">
        <f>I148+J148</f>
        <v>0</v>
      </c>
      <c r="Q148" s="174">
        <f>ROUND(I148*H148,2)</f>
        <v>0</v>
      </c>
      <c r="R148" s="174">
        <f>ROUND(J148*H148,2)</f>
        <v>0</v>
      </c>
      <c r="S148" s="46"/>
      <c r="T148" s="253">
        <f>S148*H148</f>
        <v>0</v>
      </c>
      <c r="U148" s="253">
        <v>0</v>
      </c>
      <c r="V148" s="253">
        <f>U148*H148</f>
        <v>0</v>
      </c>
      <c r="W148" s="253">
        <v>0</v>
      </c>
      <c r="X148" s="254">
        <f>W148*H148</f>
        <v>0</v>
      </c>
      <c r="AR148" s="23" t="s">
        <v>602</v>
      </c>
      <c r="AT148" s="23" t="s">
        <v>184</v>
      </c>
      <c r="AU148" s="23" t="s">
        <v>83</v>
      </c>
      <c r="AY148" s="23" t="s">
        <v>153</v>
      </c>
      <c r="BE148" s="255">
        <f>IF(O148="základní",K148,0)</f>
        <v>0</v>
      </c>
      <c r="BF148" s="255">
        <f>IF(O148="snížená",K148,0)</f>
        <v>0</v>
      </c>
      <c r="BG148" s="255">
        <f>IF(O148="zákl. přenesená",K148,0)</f>
        <v>0</v>
      </c>
      <c r="BH148" s="255">
        <f>IF(O148="sníž. přenesená",K148,0)</f>
        <v>0</v>
      </c>
      <c r="BI148" s="255">
        <f>IF(O148="nulová",K148,0)</f>
        <v>0</v>
      </c>
      <c r="BJ148" s="23" t="s">
        <v>83</v>
      </c>
      <c r="BK148" s="255">
        <f>ROUND(P148*H148,2)</f>
        <v>0</v>
      </c>
      <c r="BL148" s="23" t="s">
        <v>603</v>
      </c>
      <c r="BM148" s="23" t="s">
        <v>868</v>
      </c>
    </row>
    <row r="149" spans="2:65" s="1" customFormat="1" ht="16.5" customHeight="1">
      <c r="B149" s="45"/>
      <c r="C149" s="270" t="s">
        <v>672</v>
      </c>
      <c r="D149" s="270" t="s">
        <v>184</v>
      </c>
      <c r="E149" s="271" t="s">
        <v>307</v>
      </c>
      <c r="F149" s="272" t="s">
        <v>869</v>
      </c>
      <c r="G149" s="273" t="s">
        <v>199</v>
      </c>
      <c r="H149" s="274">
        <v>1</v>
      </c>
      <c r="I149" s="275"/>
      <c r="J149" s="276"/>
      <c r="K149" s="277">
        <f>ROUND(P149*H149,2)</f>
        <v>0</v>
      </c>
      <c r="L149" s="272" t="s">
        <v>22</v>
      </c>
      <c r="M149" s="278"/>
      <c r="N149" s="279" t="s">
        <v>22</v>
      </c>
      <c r="O149" s="252" t="s">
        <v>44</v>
      </c>
      <c r="P149" s="174">
        <f>I149+J149</f>
        <v>0</v>
      </c>
      <c r="Q149" s="174">
        <f>ROUND(I149*H149,2)</f>
        <v>0</v>
      </c>
      <c r="R149" s="174">
        <f>ROUND(J149*H149,2)</f>
        <v>0</v>
      </c>
      <c r="S149" s="46"/>
      <c r="T149" s="253">
        <f>S149*H149</f>
        <v>0</v>
      </c>
      <c r="U149" s="253">
        <v>0</v>
      </c>
      <c r="V149" s="253">
        <f>U149*H149</f>
        <v>0</v>
      </c>
      <c r="W149" s="253">
        <v>0</v>
      </c>
      <c r="X149" s="254">
        <f>W149*H149</f>
        <v>0</v>
      </c>
      <c r="AR149" s="23" t="s">
        <v>602</v>
      </c>
      <c r="AT149" s="23" t="s">
        <v>184</v>
      </c>
      <c r="AU149" s="23" t="s">
        <v>83</v>
      </c>
      <c r="AY149" s="23" t="s">
        <v>153</v>
      </c>
      <c r="BE149" s="255">
        <f>IF(O149="základní",K149,0)</f>
        <v>0</v>
      </c>
      <c r="BF149" s="255">
        <f>IF(O149="snížená",K149,0)</f>
        <v>0</v>
      </c>
      <c r="BG149" s="255">
        <f>IF(O149="zákl. přenesená",K149,0)</f>
        <v>0</v>
      </c>
      <c r="BH149" s="255">
        <f>IF(O149="sníž. přenesená",K149,0)</f>
        <v>0</v>
      </c>
      <c r="BI149" s="255">
        <f>IF(O149="nulová",K149,0)</f>
        <v>0</v>
      </c>
      <c r="BJ149" s="23" t="s">
        <v>83</v>
      </c>
      <c r="BK149" s="255">
        <f>ROUND(P149*H149,2)</f>
        <v>0</v>
      </c>
      <c r="BL149" s="23" t="s">
        <v>603</v>
      </c>
      <c r="BM149" s="23" t="s">
        <v>870</v>
      </c>
    </row>
    <row r="150" spans="2:65" s="1" customFormat="1" ht="16.5" customHeight="1">
      <c r="B150" s="45"/>
      <c r="C150" s="270" t="s">
        <v>676</v>
      </c>
      <c r="D150" s="270" t="s">
        <v>184</v>
      </c>
      <c r="E150" s="271" t="s">
        <v>283</v>
      </c>
      <c r="F150" s="272" t="s">
        <v>871</v>
      </c>
      <c r="G150" s="273" t="s">
        <v>199</v>
      </c>
      <c r="H150" s="274">
        <v>1</v>
      </c>
      <c r="I150" s="275"/>
      <c r="J150" s="276"/>
      <c r="K150" s="277">
        <f>ROUND(P150*H150,2)</f>
        <v>0</v>
      </c>
      <c r="L150" s="272" t="s">
        <v>22</v>
      </c>
      <c r="M150" s="278"/>
      <c r="N150" s="279" t="s">
        <v>22</v>
      </c>
      <c r="O150" s="252" t="s">
        <v>44</v>
      </c>
      <c r="P150" s="174">
        <f>I150+J150</f>
        <v>0</v>
      </c>
      <c r="Q150" s="174">
        <f>ROUND(I150*H150,2)</f>
        <v>0</v>
      </c>
      <c r="R150" s="174">
        <f>ROUND(J150*H150,2)</f>
        <v>0</v>
      </c>
      <c r="S150" s="46"/>
      <c r="T150" s="253">
        <f>S150*H150</f>
        <v>0</v>
      </c>
      <c r="U150" s="253">
        <v>0</v>
      </c>
      <c r="V150" s="253">
        <f>U150*H150</f>
        <v>0</v>
      </c>
      <c r="W150" s="253">
        <v>0</v>
      </c>
      <c r="X150" s="254">
        <f>W150*H150</f>
        <v>0</v>
      </c>
      <c r="AR150" s="23" t="s">
        <v>602</v>
      </c>
      <c r="AT150" s="23" t="s">
        <v>184</v>
      </c>
      <c r="AU150" s="23" t="s">
        <v>83</v>
      </c>
      <c r="AY150" s="23" t="s">
        <v>153</v>
      </c>
      <c r="BE150" s="255">
        <f>IF(O150="základní",K150,0)</f>
        <v>0</v>
      </c>
      <c r="BF150" s="255">
        <f>IF(O150="snížená",K150,0)</f>
        <v>0</v>
      </c>
      <c r="BG150" s="255">
        <f>IF(O150="zákl. přenesená",K150,0)</f>
        <v>0</v>
      </c>
      <c r="BH150" s="255">
        <f>IF(O150="sníž. přenesená",K150,0)</f>
        <v>0</v>
      </c>
      <c r="BI150" s="255">
        <f>IF(O150="nulová",K150,0)</f>
        <v>0</v>
      </c>
      <c r="BJ150" s="23" t="s">
        <v>83</v>
      </c>
      <c r="BK150" s="255">
        <f>ROUND(P150*H150,2)</f>
        <v>0</v>
      </c>
      <c r="BL150" s="23" t="s">
        <v>603</v>
      </c>
      <c r="BM150" s="23" t="s">
        <v>872</v>
      </c>
    </row>
    <row r="151" spans="2:65" s="1" customFormat="1" ht="16.5" customHeight="1">
      <c r="B151" s="45"/>
      <c r="C151" s="270" t="s">
        <v>680</v>
      </c>
      <c r="D151" s="270" t="s">
        <v>184</v>
      </c>
      <c r="E151" s="271" t="s">
        <v>288</v>
      </c>
      <c r="F151" s="272" t="s">
        <v>873</v>
      </c>
      <c r="G151" s="273" t="s">
        <v>199</v>
      </c>
      <c r="H151" s="274">
        <v>1</v>
      </c>
      <c r="I151" s="275"/>
      <c r="J151" s="276"/>
      <c r="K151" s="277">
        <f>ROUND(P151*H151,2)</f>
        <v>0</v>
      </c>
      <c r="L151" s="272" t="s">
        <v>22</v>
      </c>
      <c r="M151" s="278"/>
      <c r="N151" s="279" t="s">
        <v>22</v>
      </c>
      <c r="O151" s="252" t="s">
        <v>44</v>
      </c>
      <c r="P151" s="174">
        <f>I151+J151</f>
        <v>0</v>
      </c>
      <c r="Q151" s="174">
        <f>ROUND(I151*H151,2)</f>
        <v>0</v>
      </c>
      <c r="R151" s="174">
        <f>ROUND(J151*H151,2)</f>
        <v>0</v>
      </c>
      <c r="S151" s="46"/>
      <c r="T151" s="253">
        <f>S151*H151</f>
        <v>0</v>
      </c>
      <c r="U151" s="253">
        <v>0</v>
      </c>
      <c r="V151" s="253">
        <f>U151*H151</f>
        <v>0</v>
      </c>
      <c r="W151" s="253">
        <v>0</v>
      </c>
      <c r="X151" s="254">
        <f>W151*H151</f>
        <v>0</v>
      </c>
      <c r="AR151" s="23" t="s">
        <v>602</v>
      </c>
      <c r="AT151" s="23" t="s">
        <v>184</v>
      </c>
      <c r="AU151" s="23" t="s">
        <v>83</v>
      </c>
      <c r="AY151" s="23" t="s">
        <v>153</v>
      </c>
      <c r="BE151" s="255">
        <f>IF(O151="základní",K151,0)</f>
        <v>0</v>
      </c>
      <c r="BF151" s="255">
        <f>IF(O151="snížená",K151,0)</f>
        <v>0</v>
      </c>
      <c r="BG151" s="255">
        <f>IF(O151="zákl. přenesená",K151,0)</f>
        <v>0</v>
      </c>
      <c r="BH151" s="255">
        <f>IF(O151="sníž. přenesená",K151,0)</f>
        <v>0</v>
      </c>
      <c r="BI151" s="255">
        <f>IF(O151="nulová",K151,0)</f>
        <v>0</v>
      </c>
      <c r="BJ151" s="23" t="s">
        <v>83</v>
      </c>
      <c r="BK151" s="255">
        <f>ROUND(P151*H151,2)</f>
        <v>0</v>
      </c>
      <c r="BL151" s="23" t="s">
        <v>603</v>
      </c>
      <c r="BM151" s="23" t="s">
        <v>874</v>
      </c>
    </row>
    <row r="152" spans="2:65" s="1" customFormat="1" ht="16.5" customHeight="1">
      <c r="B152" s="45"/>
      <c r="C152" s="270" t="s">
        <v>684</v>
      </c>
      <c r="D152" s="270" t="s">
        <v>184</v>
      </c>
      <c r="E152" s="271" t="s">
        <v>875</v>
      </c>
      <c r="F152" s="272" t="s">
        <v>876</v>
      </c>
      <c r="G152" s="273" t="s">
        <v>199</v>
      </c>
      <c r="H152" s="274">
        <v>1</v>
      </c>
      <c r="I152" s="275"/>
      <c r="J152" s="276"/>
      <c r="K152" s="277">
        <f>ROUND(P152*H152,2)</f>
        <v>0</v>
      </c>
      <c r="L152" s="272" t="s">
        <v>22</v>
      </c>
      <c r="M152" s="278"/>
      <c r="N152" s="279" t="s">
        <v>22</v>
      </c>
      <c r="O152" s="252" t="s">
        <v>44</v>
      </c>
      <c r="P152" s="174">
        <f>I152+J152</f>
        <v>0</v>
      </c>
      <c r="Q152" s="174">
        <f>ROUND(I152*H152,2)</f>
        <v>0</v>
      </c>
      <c r="R152" s="174">
        <f>ROUND(J152*H152,2)</f>
        <v>0</v>
      </c>
      <c r="S152" s="46"/>
      <c r="T152" s="253">
        <f>S152*H152</f>
        <v>0</v>
      </c>
      <c r="U152" s="253">
        <v>0</v>
      </c>
      <c r="V152" s="253">
        <f>U152*H152</f>
        <v>0</v>
      </c>
      <c r="W152" s="253">
        <v>0</v>
      </c>
      <c r="X152" s="254">
        <f>W152*H152</f>
        <v>0</v>
      </c>
      <c r="AR152" s="23" t="s">
        <v>602</v>
      </c>
      <c r="AT152" s="23" t="s">
        <v>184</v>
      </c>
      <c r="AU152" s="23" t="s">
        <v>83</v>
      </c>
      <c r="AY152" s="23" t="s">
        <v>153</v>
      </c>
      <c r="BE152" s="255">
        <f>IF(O152="základní",K152,0)</f>
        <v>0</v>
      </c>
      <c r="BF152" s="255">
        <f>IF(O152="snížená",K152,0)</f>
        <v>0</v>
      </c>
      <c r="BG152" s="255">
        <f>IF(O152="zákl. přenesená",K152,0)</f>
        <v>0</v>
      </c>
      <c r="BH152" s="255">
        <f>IF(O152="sníž. přenesená",K152,0)</f>
        <v>0</v>
      </c>
      <c r="BI152" s="255">
        <f>IF(O152="nulová",K152,0)</f>
        <v>0</v>
      </c>
      <c r="BJ152" s="23" t="s">
        <v>83</v>
      </c>
      <c r="BK152" s="255">
        <f>ROUND(P152*H152,2)</f>
        <v>0</v>
      </c>
      <c r="BL152" s="23" t="s">
        <v>603</v>
      </c>
      <c r="BM152" s="23" t="s">
        <v>877</v>
      </c>
    </row>
    <row r="153" spans="2:65" s="1" customFormat="1" ht="16.5" customHeight="1">
      <c r="B153" s="45"/>
      <c r="C153" s="270" t="s">
        <v>688</v>
      </c>
      <c r="D153" s="270" t="s">
        <v>184</v>
      </c>
      <c r="E153" s="271" t="s">
        <v>878</v>
      </c>
      <c r="F153" s="272" t="s">
        <v>879</v>
      </c>
      <c r="G153" s="273" t="s">
        <v>199</v>
      </c>
      <c r="H153" s="274">
        <v>1</v>
      </c>
      <c r="I153" s="275"/>
      <c r="J153" s="276"/>
      <c r="K153" s="277">
        <f>ROUND(P153*H153,2)</f>
        <v>0</v>
      </c>
      <c r="L153" s="272" t="s">
        <v>22</v>
      </c>
      <c r="M153" s="278"/>
      <c r="N153" s="279" t="s">
        <v>22</v>
      </c>
      <c r="O153" s="252" t="s">
        <v>44</v>
      </c>
      <c r="P153" s="174">
        <f>I153+J153</f>
        <v>0</v>
      </c>
      <c r="Q153" s="174">
        <f>ROUND(I153*H153,2)</f>
        <v>0</v>
      </c>
      <c r="R153" s="174">
        <f>ROUND(J153*H153,2)</f>
        <v>0</v>
      </c>
      <c r="S153" s="46"/>
      <c r="T153" s="253">
        <f>S153*H153</f>
        <v>0</v>
      </c>
      <c r="U153" s="253">
        <v>0</v>
      </c>
      <c r="V153" s="253">
        <f>U153*H153</f>
        <v>0</v>
      </c>
      <c r="W153" s="253">
        <v>0</v>
      </c>
      <c r="X153" s="254">
        <f>W153*H153</f>
        <v>0</v>
      </c>
      <c r="AR153" s="23" t="s">
        <v>602</v>
      </c>
      <c r="AT153" s="23" t="s">
        <v>184</v>
      </c>
      <c r="AU153" s="23" t="s">
        <v>83</v>
      </c>
      <c r="AY153" s="23" t="s">
        <v>153</v>
      </c>
      <c r="BE153" s="255">
        <f>IF(O153="základní",K153,0)</f>
        <v>0</v>
      </c>
      <c r="BF153" s="255">
        <f>IF(O153="snížená",K153,0)</f>
        <v>0</v>
      </c>
      <c r="BG153" s="255">
        <f>IF(O153="zákl. přenesená",K153,0)</f>
        <v>0</v>
      </c>
      <c r="BH153" s="255">
        <f>IF(O153="sníž. přenesená",K153,0)</f>
        <v>0</v>
      </c>
      <c r="BI153" s="255">
        <f>IF(O153="nulová",K153,0)</f>
        <v>0</v>
      </c>
      <c r="BJ153" s="23" t="s">
        <v>83</v>
      </c>
      <c r="BK153" s="255">
        <f>ROUND(P153*H153,2)</f>
        <v>0</v>
      </c>
      <c r="BL153" s="23" t="s">
        <v>603</v>
      </c>
      <c r="BM153" s="23" t="s">
        <v>880</v>
      </c>
    </row>
    <row r="154" spans="2:65" s="1" customFormat="1" ht="16.5" customHeight="1">
      <c r="B154" s="45"/>
      <c r="C154" s="270" t="s">
        <v>692</v>
      </c>
      <c r="D154" s="270" t="s">
        <v>184</v>
      </c>
      <c r="E154" s="271" t="s">
        <v>881</v>
      </c>
      <c r="F154" s="272" t="s">
        <v>882</v>
      </c>
      <c r="G154" s="273" t="s">
        <v>199</v>
      </c>
      <c r="H154" s="274">
        <v>1</v>
      </c>
      <c r="I154" s="275"/>
      <c r="J154" s="276"/>
      <c r="K154" s="277">
        <f>ROUND(P154*H154,2)</f>
        <v>0</v>
      </c>
      <c r="L154" s="272" t="s">
        <v>22</v>
      </c>
      <c r="M154" s="278"/>
      <c r="N154" s="279" t="s">
        <v>22</v>
      </c>
      <c r="O154" s="252" t="s">
        <v>44</v>
      </c>
      <c r="P154" s="174">
        <f>I154+J154</f>
        <v>0</v>
      </c>
      <c r="Q154" s="174">
        <f>ROUND(I154*H154,2)</f>
        <v>0</v>
      </c>
      <c r="R154" s="174">
        <f>ROUND(J154*H154,2)</f>
        <v>0</v>
      </c>
      <c r="S154" s="46"/>
      <c r="T154" s="253">
        <f>S154*H154</f>
        <v>0</v>
      </c>
      <c r="U154" s="253">
        <v>0</v>
      </c>
      <c r="V154" s="253">
        <f>U154*H154</f>
        <v>0</v>
      </c>
      <c r="W154" s="253">
        <v>0</v>
      </c>
      <c r="X154" s="254">
        <f>W154*H154</f>
        <v>0</v>
      </c>
      <c r="AR154" s="23" t="s">
        <v>602</v>
      </c>
      <c r="AT154" s="23" t="s">
        <v>184</v>
      </c>
      <c r="AU154" s="23" t="s">
        <v>83</v>
      </c>
      <c r="AY154" s="23" t="s">
        <v>153</v>
      </c>
      <c r="BE154" s="255">
        <f>IF(O154="základní",K154,0)</f>
        <v>0</v>
      </c>
      <c r="BF154" s="255">
        <f>IF(O154="snížená",K154,0)</f>
        <v>0</v>
      </c>
      <c r="BG154" s="255">
        <f>IF(O154="zákl. přenesená",K154,0)</f>
        <v>0</v>
      </c>
      <c r="BH154" s="255">
        <f>IF(O154="sníž. přenesená",K154,0)</f>
        <v>0</v>
      </c>
      <c r="BI154" s="255">
        <f>IF(O154="nulová",K154,0)</f>
        <v>0</v>
      </c>
      <c r="BJ154" s="23" t="s">
        <v>83</v>
      </c>
      <c r="BK154" s="255">
        <f>ROUND(P154*H154,2)</f>
        <v>0</v>
      </c>
      <c r="BL154" s="23" t="s">
        <v>603</v>
      </c>
      <c r="BM154" s="23" t="s">
        <v>883</v>
      </c>
    </row>
    <row r="155" spans="2:65" s="1" customFormat="1" ht="16.5" customHeight="1">
      <c r="B155" s="45"/>
      <c r="C155" s="270" t="s">
        <v>696</v>
      </c>
      <c r="D155" s="270" t="s">
        <v>184</v>
      </c>
      <c r="E155" s="271" t="s">
        <v>884</v>
      </c>
      <c r="F155" s="272" t="s">
        <v>885</v>
      </c>
      <c r="G155" s="273" t="s">
        <v>199</v>
      </c>
      <c r="H155" s="274">
        <v>1</v>
      </c>
      <c r="I155" s="275"/>
      <c r="J155" s="276"/>
      <c r="K155" s="277">
        <f>ROUND(P155*H155,2)</f>
        <v>0</v>
      </c>
      <c r="L155" s="272" t="s">
        <v>22</v>
      </c>
      <c r="M155" s="278"/>
      <c r="N155" s="279" t="s">
        <v>22</v>
      </c>
      <c r="O155" s="252" t="s">
        <v>44</v>
      </c>
      <c r="P155" s="174">
        <f>I155+J155</f>
        <v>0</v>
      </c>
      <c r="Q155" s="174">
        <f>ROUND(I155*H155,2)</f>
        <v>0</v>
      </c>
      <c r="R155" s="174">
        <f>ROUND(J155*H155,2)</f>
        <v>0</v>
      </c>
      <c r="S155" s="46"/>
      <c r="T155" s="253">
        <f>S155*H155</f>
        <v>0</v>
      </c>
      <c r="U155" s="253">
        <v>0</v>
      </c>
      <c r="V155" s="253">
        <f>U155*H155</f>
        <v>0</v>
      </c>
      <c r="W155" s="253">
        <v>0</v>
      </c>
      <c r="X155" s="254">
        <f>W155*H155</f>
        <v>0</v>
      </c>
      <c r="AR155" s="23" t="s">
        <v>602</v>
      </c>
      <c r="AT155" s="23" t="s">
        <v>184</v>
      </c>
      <c r="AU155" s="23" t="s">
        <v>83</v>
      </c>
      <c r="AY155" s="23" t="s">
        <v>153</v>
      </c>
      <c r="BE155" s="255">
        <f>IF(O155="základní",K155,0)</f>
        <v>0</v>
      </c>
      <c r="BF155" s="255">
        <f>IF(O155="snížená",K155,0)</f>
        <v>0</v>
      </c>
      <c r="BG155" s="255">
        <f>IF(O155="zákl. přenesená",K155,0)</f>
        <v>0</v>
      </c>
      <c r="BH155" s="255">
        <f>IF(O155="sníž. přenesená",K155,0)</f>
        <v>0</v>
      </c>
      <c r="BI155" s="255">
        <f>IF(O155="nulová",K155,0)</f>
        <v>0</v>
      </c>
      <c r="BJ155" s="23" t="s">
        <v>83</v>
      </c>
      <c r="BK155" s="255">
        <f>ROUND(P155*H155,2)</f>
        <v>0</v>
      </c>
      <c r="BL155" s="23" t="s">
        <v>603</v>
      </c>
      <c r="BM155" s="23" t="s">
        <v>886</v>
      </c>
    </row>
    <row r="156" spans="2:65" s="1" customFormat="1" ht="16.5" customHeight="1">
      <c r="B156" s="45"/>
      <c r="C156" s="270" t="s">
        <v>700</v>
      </c>
      <c r="D156" s="270" t="s">
        <v>184</v>
      </c>
      <c r="E156" s="271" t="s">
        <v>745</v>
      </c>
      <c r="F156" s="272" t="s">
        <v>887</v>
      </c>
      <c r="G156" s="273" t="s">
        <v>199</v>
      </c>
      <c r="H156" s="274">
        <v>3</v>
      </c>
      <c r="I156" s="275"/>
      <c r="J156" s="276"/>
      <c r="K156" s="277">
        <f>ROUND(P156*H156,2)</f>
        <v>0</v>
      </c>
      <c r="L156" s="272" t="s">
        <v>22</v>
      </c>
      <c r="M156" s="278"/>
      <c r="N156" s="279" t="s">
        <v>22</v>
      </c>
      <c r="O156" s="252" t="s">
        <v>44</v>
      </c>
      <c r="P156" s="174">
        <f>I156+J156</f>
        <v>0</v>
      </c>
      <c r="Q156" s="174">
        <f>ROUND(I156*H156,2)</f>
        <v>0</v>
      </c>
      <c r="R156" s="174">
        <f>ROUND(J156*H156,2)</f>
        <v>0</v>
      </c>
      <c r="S156" s="46"/>
      <c r="T156" s="253">
        <f>S156*H156</f>
        <v>0</v>
      </c>
      <c r="U156" s="253">
        <v>0</v>
      </c>
      <c r="V156" s="253">
        <f>U156*H156</f>
        <v>0</v>
      </c>
      <c r="W156" s="253">
        <v>0</v>
      </c>
      <c r="X156" s="254">
        <f>W156*H156</f>
        <v>0</v>
      </c>
      <c r="AR156" s="23" t="s">
        <v>602</v>
      </c>
      <c r="AT156" s="23" t="s">
        <v>184</v>
      </c>
      <c r="AU156" s="23" t="s">
        <v>83</v>
      </c>
      <c r="AY156" s="23" t="s">
        <v>153</v>
      </c>
      <c r="BE156" s="255">
        <f>IF(O156="základní",K156,0)</f>
        <v>0</v>
      </c>
      <c r="BF156" s="255">
        <f>IF(O156="snížená",K156,0)</f>
        <v>0</v>
      </c>
      <c r="BG156" s="255">
        <f>IF(O156="zákl. přenesená",K156,0)</f>
        <v>0</v>
      </c>
      <c r="BH156" s="255">
        <f>IF(O156="sníž. přenesená",K156,0)</f>
        <v>0</v>
      </c>
      <c r="BI156" s="255">
        <f>IF(O156="nulová",K156,0)</f>
        <v>0</v>
      </c>
      <c r="BJ156" s="23" t="s">
        <v>83</v>
      </c>
      <c r="BK156" s="255">
        <f>ROUND(P156*H156,2)</f>
        <v>0</v>
      </c>
      <c r="BL156" s="23" t="s">
        <v>603</v>
      </c>
      <c r="BM156" s="23" t="s">
        <v>888</v>
      </c>
    </row>
    <row r="157" spans="2:65" s="1" customFormat="1" ht="16.5" customHeight="1">
      <c r="B157" s="45"/>
      <c r="C157" s="270" t="s">
        <v>704</v>
      </c>
      <c r="D157" s="270" t="s">
        <v>184</v>
      </c>
      <c r="E157" s="271" t="s">
        <v>749</v>
      </c>
      <c r="F157" s="272" t="s">
        <v>889</v>
      </c>
      <c r="G157" s="273" t="s">
        <v>199</v>
      </c>
      <c r="H157" s="274">
        <v>2</v>
      </c>
      <c r="I157" s="275"/>
      <c r="J157" s="276"/>
      <c r="K157" s="277">
        <f>ROUND(P157*H157,2)</f>
        <v>0</v>
      </c>
      <c r="L157" s="272" t="s">
        <v>22</v>
      </c>
      <c r="M157" s="278"/>
      <c r="N157" s="279" t="s">
        <v>22</v>
      </c>
      <c r="O157" s="252" t="s">
        <v>44</v>
      </c>
      <c r="P157" s="174">
        <f>I157+J157</f>
        <v>0</v>
      </c>
      <c r="Q157" s="174">
        <f>ROUND(I157*H157,2)</f>
        <v>0</v>
      </c>
      <c r="R157" s="174">
        <f>ROUND(J157*H157,2)</f>
        <v>0</v>
      </c>
      <c r="S157" s="46"/>
      <c r="T157" s="253">
        <f>S157*H157</f>
        <v>0</v>
      </c>
      <c r="U157" s="253">
        <v>0</v>
      </c>
      <c r="V157" s="253">
        <f>U157*H157</f>
        <v>0</v>
      </c>
      <c r="W157" s="253">
        <v>0</v>
      </c>
      <c r="X157" s="254">
        <f>W157*H157</f>
        <v>0</v>
      </c>
      <c r="AR157" s="23" t="s">
        <v>602</v>
      </c>
      <c r="AT157" s="23" t="s">
        <v>184</v>
      </c>
      <c r="AU157" s="23" t="s">
        <v>83</v>
      </c>
      <c r="AY157" s="23" t="s">
        <v>153</v>
      </c>
      <c r="BE157" s="255">
        <f>IF(O157="základní",K157,0)</f>
        <v>0</v>
      </c>
      <c r="BF157" s="255">
        <f>IF(O157="snížená",K157,0)</f>
        <v>0</v>
      </c>
      <c r="BG157" s="255">
        <f>IF(O157="zákl. přenesená",K157,0)</f>
        <v>0</v>
      </c>
      <c r="BH157" s="255">
        <f>IF(O157="sníž. přenesená",K157,0)</f>
        <v>0</v>
      </c>
      <c r="BI157" s="255">
        <f>IF(O157="nulová",K157,0)</f>
        <v>0</v>
      </c>
      <c r="BJ157" s="23" t="s">
        <v>83</v>
      </c>
      <c r="BK157" s="255">
        <f>ROUND(P157*H157,2)</f>
        <v>0</v>
      </c>
      <c r="BL157" s="23" t="s">
        <v>603</v>
      </c>
      <c r="BM157" s="23" t="s">
        <v>890</v>
      </c>
    </row>
    <row r="158" spans="2:65" s="1" customFormat="1" ht="16.5" customHeight="1">
      <c r="B158" s="45"/>
      <c r="C158" s="270" t="s">
        <v>708</v>
      </c>
      <c r="D158" s="270" t="s">
        <v>184</v>
      </c>
      <c r="E158" s="271" t="s">
        <v>891</v>
      </c>
      <c r="F158" s="272" t="s">
        <v>892</v>
      </c>
      <c r="G158" s="273" t="s">
        <v>199</v>
      </c>
      <c r="H158" s="274">
        <v>2</v>
      </c>
      <c r="I158" s="275"/>
      <c r="J158" s="276"/>
      <c r="K158" s="277">
        <f>ROUND(P158*H158,2)</f>
        <v>0</v>
      </c>
      <c r="L158" s="272" t="s">
        <v>22</v>
      </c>
      <c r="M158" s="278"/>
      <c r="N158" s="279" t="s">
        <v>22</v>
      </c>
      <c r="O158" s="252" t="s">
        <v>44</v>
      </c>
      <c r="P158" s="174">
        <f>I158+J158</f>
        <v>0</v>
      </c>
      <c r="Q158" s="174">
        <f>ROUND(I158*H158,2)</f>
        <v>0</v>
      </c>
      <c r="R158" s="174">
        <f>ROUND(J158*H158,2)</f>
        <v>0</v>
      </c>
      <c r="S158" s="46"/>
      <c r="T158" s="253">
        <f>S158*H158</f>
        <v>0</v>
      </c>
      <c r="U158" s="253">
        <v>0</v>
      </c>
      <c r="V158" s="253">
        <f>U158*H158</f>
        <v>0</v>
      </c>
      <c r="W158" s="253">
        <v>0</v>
      </c>
      <c r="X158" s="254">
        <f>W158*H158</f>
        <v>0</v>
      </c>
      <c r="AR158" s="23" t="s">
        <v>602</v>
      </c>
      <c r="AT158" s="23" t="s">
        <v>184</v>
      </c>
      <c r="AU158" s="23" t="s">
        <v>83</v>
      </c>
      <c r="AY158" s="23" t="s">
        <v>153</v>
      </c>
      <c r="BE158" s="255">
        <f>IF(O158="základní",K158,0)</f>
        <v>0</v>
      </c>
      <c r="BF158" s="255">
        <f>IF(O158="snížená",K158,0)</f>
        <v>0</v>
      </c>
      <c r="BG158" s="255">
        <f>IF(O158="zákl. přenesená",K158,0)</f>
        <v>0</v>
      </c>
      <c r="BH158" s="255">
        <f>IF(O158="sníž. přenesená",K158,0)</f>
        <v>0</v>
      </c>
      <c r="BI158" s="255">
        <f>IF(O158="nulová",K158,0)</f>
        <v>0</v>
      </c>
      <c r="BJ158" s="23" t="s">
        <v>83</v>
      </c>
      <c r="BK158" s="255">
        <f>ROUND(P158*H158,2)</f>
        <v>0</v>
      </c>
      <c r="BL158" s="23" t="s">
        <v>603</v>
      </c>
      <c r="BM158" s="23" t="s">
        <v>893</v>
      </c>
    </row>
    <row r="159" spans="2:65" s="1" customFormat="1" ht="16.5" customHeight="1">
      <c r="B159" s="45"/>
      <c r="C159" s="270" t="s">
        <v>712</v>
      </c>
      <c r="D159" s="270" t="s">
        <v>184</v>
      </c>
      <c r="E159" s="271" t="s">
        <v>894</v>
      </c>
      <c r="F159" s="272" t="s">
        <v>895</v>
      </c>
      <c r="G159" s="273" t="s">
        <v>199</v>
      </c>
      <c r="H159" s="274">
        <v>2</v>
      </c>
      <c r="I159" s="275"/>
      <c r="J159" s="276"/>
      <c r="K159" s="277">
        <f>ROUND(P159*H159,2)</f>
        <v>0</v>
      </c>
      <c r="L159" s="272" t="s">
        <v>22</v>
      </c>
      <c r="M159" s="278"/>
      <c r="N159" s="279" t="s">
        <v>22</v>
      </c>
      <c r="O159" s="252" t="s">
        <v>44</v>
      </c>
      <c r="P159" s="174">
        <f>I159+J159</f>
        <v>0</v>
      </c>
      <c r="Q159" s="174">
        <f>ROUND(I159*H159,2)</f>
        <v>0</v>
      </c>
      <c r="R159" s="174">
        <f>ROUND(J159*H159,2)</f>
        <v>0</v>
      </c>
      <c r="S159" s="46"/>
      <c r="T159" s="253">
        <f>S159*H159</f>
        <v>0</v>
      </c>
      <c r="U159" s="253">
        <v>0</v>
      </c>
      <c r="V159" s="253">
        <f>U159*H159</f>
        <v>0</v>
      </c>
      <c r="W159" s="253">
        <v>0</v>
      </c>
      <c r="X159" s="254">
        <f>W159*H159</f>
        <v>0</v>
      </c>
      <c r="AR159" s="23" t="s">
        <v>602</v>
      </c>
      <c r="AT159" s="23" t="s">
        <v>184</v>
      </c>
      <c r="AU159" s="23" t="s">
        <v>83</v>
      </c>
      <c r="AY159" s="23" t="s">
        <v>153</v>
      </c>
      <c r="BE159" s="255">
        <f>IF(O159="základní",K159,0)</f>
        <v>0</v>
      </c>
      <c r="BF159" s="255">
        <f>IF(O159="snížená",K159,0)</f>
        <v>0</v>
      </c>
      <c r="BG159" s="255">
        <f>IF(O159="zákl. přenesená",K159,0)</f>
        <v>0</v>
      </c>
      <c r="BH159" s="255">
        <f>IF(O159="sníž. přenesená",K159,0)</f>
        <v>0</v>
      </c>
      <c r="BI159" s="255">
        <f>IF(O159="nulová",K159,0)</f>
        <v>0</v>
      </c>
      <c r="BJ159" s="23" t="s">
        <v>83</v>
      </c>
      <c r="BK159" s="255">
        <f>ROUND(P159*H159,2)</f>
        <v>0</v>
      </c>
      <c r="BL159" s="23" t="s">
        <v>603</v>
      </c>
      <c r="BM159" s="23" t="s">
        <v>896</v>
      </c>
    </row>
    <row r="160" spans="2:65" s="1" customFormat="1" ht="16.5" customHeight="1">
      <c r="B160" s="45"/>
      <c r="C160" s="270" t="s">
        <v>716</v>
      </c>
      <c r="D160" s="270" t="s">
        <v>184</v>
      </c>
      <c r="E160" s="271" t="s">
        <v>897</v>
      </c>
      <c r="F160" s="272" t="s">
        <v>898</v>
      </c>
      <c r="G160" s="273" t="s">
        <v>199</v>
      </c>
      <c r="H160" s="274">
        <v>2</v>
      </c>
      <c r="I160" s="275"/>
      <c r="J160" s="276"/>
      <c r="K160" s="277">
        <f>ROUND(P160*H160,2)</f>
        <v>0</v>
      </c>
      <c r="L160" s="272" t="s">
        <v>22</v>
      </c>
      <c r="M160" s="278"/>
      <c r="N160" s="279" t="s">
        <v>22</v>
      </c>
      <c r="O160" s="252" t="s">
        <v>44</v>
      </c>
      <c r="P160" s="174">
        <f>I160+J160</f>
        <v>0</v>
      </c>
      <c r="Q160" s="174">
        <f>ROUND(I160*H160,2)</f>
        <v>0</v>
      </c>
      <c r="R160" s="174">
        <f>ROUND(J160*H160,2)</f>
        <v>0</v>
      </c>
      <c r="S160" s="46"/>
      <c r="T160" s="253">
        <f>S160*H160</f>
        <v>0</v>
      </c>
      <c r="U160" s="253">
        <v>0</v>
      </c>
      <c r="V160" s="253">
        <f>U160*H160</f>
        <v>0</v>
      </c>
      <c r="W160" s="253">
        <v>0</v>
      </c>
      <c r="X160" s="254">
        <f>W160*H160</f>
        <v>0</v>
      </c>
      <c r="AR160" s="23" t="s">
        <v>602</v>
      </c>
      <c r="AT160" s="23" t="s">
        <v>184</v>
      </c>
      <c r="AU160" s="23" t="s">
        <v>83</v>
      </c>
      <c r="AY160" s="23" t="s">
        <v>153</v>
      </c>
      <c r="BE160" s="255">
        <f>IF(O160="základní",K160,0)</f>
        <v>0</v>
      </c>
      <c r="BF160" s="255">
        <f>IF(O160="snížená",K160,0)</f>
        <v>0</v>
      </c>
      <c r="BG160" s="255">
        <f>IF(O160="zákl. přenesená",K160,0)</f>
        <v>0</v>
      </c>
      <c r="BH160" s="255">
        <f>IF(O160="sníž. přenesená",K160,0)</f>
        <v>0</v>
      </c>
      <c r="BI160" s="255">
        <f>IF(O160="nulová",K160,0)</f>
        <v>0</v>
      </c>
      <c r="BJ160" s="23" t="s">
        <v>83</v>
      </c>
      <c r="BK160" s="255">
        <f>ROUND(P160*H160,2)</f>
        <v>0</v>
      </c>
      <c r="BL160" s="23" t="s">
        <v>603</v>
      </c>
      <c r="BM160" s="23" t="s">
        <v>899</v>
      </c>
    </row>
    <row r="161" spans="2:65" s="1" customFormat="1" ht="16.5" customHeight="1">
      <c r="B161" s="45"/>
      <c r="C161" s="270" t="s">
        <v>720</v>
      </c>
      <c r="D161" s="270" t="s">
        <v>184</v>
      </c>
      <c r="E161" s="271" t="s">
        <v>900</v>
      </c>
      <c r="F161" s="272" t="s">
        <v>901</v>
      </c>
      <c r="G161" s="273" t="s">
        <v>199</v>
      </c>
      <c r="H161" s="274">
        <v>2</v>
      </c>
      <c r="I161" s="275"/>
      <c r="J161" s="276"/>
      <c r="K161" s="277">
        <f>ROUND(P161*H161,2)</f>
        <v>0</v>
      </c>
      <c r="L161" s="272" t="s">
        <v>22</v>
      </c>
      <c r="M161" s="278"/>
      <c r="N161" s="279" t="s">
        <v>22</v>
      </c>
      <c r="O161" s="252" t="s">
        <v>44</v>
      </c>
      <c r="P161" s="174">
        <f>I161+J161</f>
        <v>0</v>
      </c>
      <c r="Q161" s="174">
        <f>ROUND(I161*H161,2)</f>
        <v>0</v>
      </c>
      <c r="R161" s="174">
        <f>ROUND(J161*H161,2)</f>
        <v>0</v>
      </c>
      <c r="S161" s="46"/>
      <c r="T161" s="253">
        <f>S161*H161</f>
        <v>0</v>
      </c>
      <c r="U161" s="253">
        <v>0</v>
      </c>
      <c r="V161" s="253">
        <f>U161*H161</f>
        <v>0</v>
      </c>
      <c r="W161" s="253">
        <v>0</v>
      </c>
      <c r="X161" s="254">
        <f>W161*H161</f>
        <v>0</v>
      </c>
      <c r="AR161" s="23" t="s">
        <v>602</v>
      </c>
      <c r="AT161" s="23" t="s">
        <v>184</v>
      </c>
      <c r="AU161" s="23" t="s">
        <v>83</v>
      </c>
      <c r="AY161" s="23" t="s">
        <v>153</v>
      </c>
      <c r="BE161" s="255">
        <f>IF(O161="základní",K161,0)</f>
        <v>0</v>
      </c>
      <c r="BF161" s="255">
        <f>IF(O161="snížená",K161,0)</f>
        <v>0</v>
      </c>
      <c r="BG161" s="255">
        <f>IF(O161="zákl. přenesená",K161,0)</f>
        <v>0</v>
      </c>
      <c r="BH161" s="255">
        <f>IF(O161="sníž. přenesená",K161,0)</f>
        <v>0</v>
      </c>
      <c r="BI161" s="255">
        <f>IF(O161="nulová",K161,0)</f>
        <v>0</v>
      </c>
      <c r="BJ161" s="23" t="s">
        <v>83</v>
      </c>
      <c r="BK161" s="255">
        <f>ROUND(P161*H161,2)</f>
        <v>0</v>
      </c>
      <c r="BL161" s="23" t="s">
        <v>603</v>
      </c>
      <c r="BM161" s="23" t="s">
        <v>902</v>
      </c>
    </row>
    <row r="162" spans="2:65" s="1" customFormat="1" ht="16.5" customHeight="1">
      <c r="B162" s="45"/>
      <c r="C162" s="270" t="s">
        <v>724</v>
      </c>
      <c r="D162" s="270" t="s">
        <v>184</v>
      </c>
      <c r="E162" s="271" t="s">
        <v>903</v>
      </c>
      <c r="F162" s="272" t="s">
        <v>904</v>
      </c>
      <c r="G162" s="273" t="s">
        <v>199</v>
      </c>
      <c r="H162" s="274">
        <v>2</v>
      </c>
      <c r="I162" s="275"/>
      <c r="J162" s="276"/>
      <c r="K162" s="277">
        <f>ROUND(P162*H162,2)</f>
        <v>0</v>
      </c>
      <c r="L162" s="272" t="s">
        <v>22</v>
      </c>
      <c r="M162" s="278"/>
      <c r="N162" s="279" t="s">
        <v>22</v>
      </c>
      <c r="O162" s="252" t="s">
        <v>44</v>
      </c>
      <c r="P162" s="174">
        <f>I162+J162</f>
        <v>0</v>
      </c>
      <c r="Q162" s="174">
        <f>ROUND(I162*H162,2)</f>
        <v>0</v>
      </c>
      <c r="R162" s="174">
        <f>ROUND(J162*H162,2)</f>
        <v>0</v>
      </c>
      <c r="S162" s="46"/>
      <c r="T162" s="253">
        <f>S162*H162</f>
        <v>0</v>
      </c>
      <c r="U162" s="253">
        <v>0</v>
      </c>
      <c r="V162" s="253">
        <f>U162*H162</f>
        <v>0</v>
      </c>
      <c r="W162" s="253">
        <v>0</v>
      </c>
      <c r="X162" s="254">
        <f>W162*H162</f>
        <v>0</v>
      </c>
      <c r="AR162" s="23" t="s">
        <v>602</v>
      </c>
      <c r="AT162" s="23" t="s">
        <v>184</v>
      </c>
      <c r="AU162" s="23" t="s">
        <v>83</v>
      </c>
      <c r="AY162" s="23" t="s">
        <v>153</v>
      </c>
      <c r="BE162" s="255">
        <f>IF(O162="základní",K162,0)</f>
        <v>0</v>
      </c>
      <c r="BF162" s="255">
        <f>IF(O162="snížená",K162,0)</f>
        <v>0</v>
      </c>
      <c r="BG162" s="255">
        <f>IF(O162="zákl. přenesená",K162,0)</f>
        <v>0</v>
      </c>
      <c r="BH162" s="255">
        <f>IF(O162="sníž. přenesená",K162,0)</f>
        <v>0</v>
      </c>
      <c r="BI162" s="255">
        <f>IF(O162="nulová",K162,0)</f>
        <v>0</v>
      </c>
      <c r="BJ162" s="23" t="s">
        <v>83</v>
      </c>
      <c r="BK162" s="255">
        <f>ROUND(P162*H162,2)</f>
        <v>0</v>
      </c>
      <c r="BL162" s="23" t="s">
        <v>603</v>
      </c>
      <c r="BM162" s="23" t="s">
        <v>905</v>
      </c>
    </row>
    <row r="163" spans="2:65" s="1" customFormat="1" ht="16.5" customHeight="1">
      <c r="B163" s="45"/>
      <c r="C163" s="244" t="s">
        <v>728</v>
      </c>
      <c r="D163" s="244" t="s">
        <v>155</v>
      </c>
      <c r="E163" s="245" t="s">
        <v>201</v>
      </c>
      <c r="F163" s="246" t="s">
        <v>753</v>
      </c>
      <c r="G163" s="247" t="s">
        <v>252</v>
      </c>
      <c r="H163" s="248">
        <v>1</v>
      </c>
      <c r="I163" s="249"/>
      <c r="J163" s="249"/>
      <c r="K163" s="250">
        <f>ROUND(P163*H163,2)</f>
        <v>0</v>
      </c>
      <c r="L163" s="246" t="s">
        <v>22</v>
      </c>
      <c r="M163" s="71"/>
      <c r="N163" s="251" t="s">
        <v>22</v>
      </c>
      <c r="O163" s="252" t="s">
        <v>44</v>
      </c>
      <c r="P163" s="174">
        <f>I163+J163</f>
        <v>0</v>
      </c>
      <c r="Q163" s="174">
        <f>ROUND(I163*H163,2)</f>
        <v>0</v>
      </c>
      <c r="R163" s="174">
        <f>ROUND(J163*H163,2)</f>
        <v>0</v>
      </c>
      <c r="S163" s="46"/>
      <c r="T163" s="253">
        <f>S163*H163</f>
        <v>0</v>
      </c>
      <c r="U163" s="253">
        <v>0</v>
      </c>
      <c r="V163" s="253">
        <f>U163*H163</f>
        <v>0</v>
      </c>
      <c r="W163" s="253">
        <v>0</v>
      </c>
      <c r="X163" s="254">
        <f>W163*H163</f>
        <v>0</v>
      </c>
      <c r="AR163" s="23" t="s">
        <v>603</v>
      </c>
      <c r="AT163" s="23" t="s">
        <v>155</v>
      </c>
      <c r="AU163" s="23" t="s">
        <v>83</v>
      </c>
      <c r="AY163" s="23" t="s">
        <v>153</v>
      </c>
      <c r="BE163" s="255">
        <f>IF(O163="základní",K163,0)</f>
        <v>0</v>
      </c>
      <c r="BF163" s="255">
        <f>IF(O163="snížená",K163,0)</f>
        <v>0</v>
      </c>
      <c r="BG163" s="255">
        <f>IF(O163="zákl. přenesená",K163,0)</f>
        <v>0</v>
      </c>
      <c r="BH163" s="255">
        <f>IF(O163="sníž. přenesená",K163,0)</f>
        <v>0</v>
      </c>
      <c r="BI163" s="255">
        <f>IF(O163="nulová",K163,0)</f>
        <v>0</v>
      </c>
      <c r="BJ163" s="23" t="s">
        <v>83</v>
      </c>
      <c r="BK163" s="255">
        <f>ROUND(P163*H163,2)</f>
        <v>0</v>
      </c>
      <c r="BL163" s="23" t="s">
        <v>603</v>
      </c>
      <c r="BM163" s="23" t="s">
        <v>906</v>
      </c>
    </row>
    <row r="164" spans="2:65" s="1" customFormat="1" ht="16.5" customHeight="1">
      <c r="B164" s="45"/>
      <c r="C164" s="244" t="s">
        <v>732</v>
      </c>
      <c r="D164" s="244" t="s">
        <v>155</v>
      </c>
      <c r="E164" s="245" t="s">
        <v>417</v>
      </c>
      <c r="F164" s="246" t="s">
        <v>907</v>
      </c>
      <c r="G164" s="247" t="s">
        <v>252</v>
      </c>
      <c r="H164" s="248">
        <v>1</v>
      </c>
      <c r="I164" s="249"/>
      <c r="J164" s="249"/>
      <c r="K164" s="250">
        <f>ROUND(P164*H164,2)</f>
        <v>0</v>
      </c>
      <c r="L164" s="246" t="s">
        <v>22</v>
      </c>
      <c r="M164" s="71"/>
      <c r="N164" s="251" t="s">
        <v>22</v>
      </c>
      <c r="O164" s="294" t="s">
        <v>44</v>
      </c>
      <c r="P164" s="295">
        <f>I164+J164</f>
        <v>0</v>
      </c>
      <c r="Q164" s="295">
        <f>ROUND(I164*H164,2)</f>
        <v>0</v>
      </c>
      <c r="R164" s="295">
        <f>ROUND(J164*H164,2)</f>
        <v>0</v>
      </c>
      <c r="S164" s="296"/>
      <c r="T164" s="297">
        <f>S164*H164</f>
        <v>0</v>
      </c>
      <c r="U164" s="297">
        <v>0</v>
      </c>
      <c r="V164" s="297">
        <f>U164*H164</f>
        <v>0</v>
      </c>
      <c r="W164" s="297">
        <v>0</v>
      </c>
      <c r="X164" s="298">
        <f>W164*H164</f>
        <v>0</v>
      </c>
      <c r="AR164" s="23" t="s">
        <v>603</v>
      </c>
      <c r="AT164" s="23" t="s">
        <v>155</v>
      </c>
      <c r="AU164" s="23" t="s">
        <v>83</v>
      </c>
      <c r="AY164" s="23" t="s">
        <v>153</v>
      </c>
      <c r="BE164" s="255">
        <f>IF(O164="základní",K164,0)</f>
        <v>0</v>
      </c>
      <c r="BF164" s="255">
        <f>IF(O164="snížená",K164,0)</f>
        <v>0</v>
      </c>
      <c r="BG164" s="255">
        <f>IF(O164="zákl. přenesená",K164,0)</f>
        <v>0</v>
      </c>
      <c r="BH164" s="255">
        <f>IF(O164="sníž. přenesená",K164,0)</f>
        <v>0</v>
      </c>
      <c r="BI164" s="255">
        <f>IF(O164="nulová",K164,0)</f>
        <v>0</v>
      </c>
      <c r="BJ164" s="23" t="s">
        <v>83</v>
      </c>
      <c r="BK164" s="255">
        <f>ROUND(P164*H164,2)</f>
        <v>0</v>
      </c>
      <c r="BL164" s="23" t="s">
        <v>603</v>
      </c>
      <c r="BM164" s="23" t="s">
        <v>908</v>
      </c>
    </row>
    <row r="165" spans="2:13" s="1" customFormat="1" ht="6.95" customHeight="1">
      <c r="B165" s="66"/>
      <c r="C165" s="67"/>
      <c r="D165" s="67"/>
      <c r="E165" s="67"/>
      <c r="F165" s="67"/>
      <c r="G165" s="67"/>
      <c r="H165" s="67"/>
      <c r="I165" s="183"/>
      <c r="J165" s="183"/>
      <c r="K165" s="67"/>
      <c r="L165" s="67"/>
      <c r="M165" s="71"/>
    </row>
  </sheetData>
  <sheetProtection password="CC35" sheet="1" objects="1" scenarios="1" formatColumns="0" formatRows="0" autoFilter="0"/>
  <autoFilter ref="C86:L164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75:H75"/>
    <mergeCell ref="E77:H77"/>
    <mergeCell ref="E79:H79"/>
    <mergeCell ref="G1:H1"/>
    <mergeCell ref="M2:Z2"/>
  </mergeCells>
  <hyperlinks>
    <hyperlink ref="F1:G1" location="C2" display="1) Krycí list soupisu"/>
    <hyperlink ref="G1:H1" location="C6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Nikola-PC\Nikola</dc:creator>
  <cp:keywords/>
  <dc:description/>
  <cp:lastModifiedBy>Nikola-PC\Nikola</cp:lastModifiedBy>
  <dcterms:created xsi:type="dcterms:W3CDTF">2018-08-27T06:13:11Z</dcterms:created>
  <dcterms:modified xsi:type="dcterms:W3CDTF">2018-08-27T06:13:28Z</dcterms:modified>
  <cp:category/>
  <cp:version/>
  <cp:contentType/>
  <cp:contentStatus/>
</cp:coreProperties>
</file>