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7495" windowHeight="11190" activeTab="1"/>
  </bookViews>
  <sheets>
    <sheet name="Rekapitulace stavby" sheetId="1" r:id="rId1"/>
    <sheet name="A - Způsobilé výdaje - A ..." sheetId="2" r:id="rId2"/>
    <sheet name="B - Způsobilé výdaje - B ..." sheetId="3" r:id="rId3"/>
    <sheet name="C - Nezpůsobilé výda - C ..." sheetId="4" r:id="rId4"/>
    <sheet name="Pokyny pro vyplnění" sheetId="5" r:id="rId5"/>
  </sheets>
  <definedNames>
    <definedName name="_xlnm._FilterDatabase" localSheetId="1" hidden="1">'A - Způsobilé výdaje - A ...'!$C$103:$K$888</definedName>
    <definedName name="_xlnm._FilterDatabase" localSheetId="2" hidden="1">'B - Způsobilé výdaje - B ...'!$C$76:$K$79</definedName>
    <definedName name="_xlnm._FilterDatabase" localSheetId="3" hidden="1">'C - Nezpůsobilé výda - C ...'!$C$84:$K$126</definedName>
    <definedName name="_xlnm.Print_Area" localSheetId="1">'A - Způsobilé výdaje - A ...'!$C$4:$J$36,'A - Způsobilé výdaje - A ...'!$C$42:$J$85,'A - Způsobilé výdaje - A ...'!$C$91:$K$888</definedName>
    <definedName name="_xlnm.Print_Area" localSheetId="2">'B - Způsobilé výdaje - B ...'!$C$4:$J$36,'B - Způsobilé výdaje - B ...'!$C$42:$J$58,'B - Způsobilé výdaje - B ...'!$C$64:$K$79</definedName>
    <definedName name="_xlnm.Print_Area" localSheetId="3">'C - Nezpůsobilé výda - C ...'!$C$4:$J$36,'C - Nezpůsobilé výda - C ...'!$C$42:$J$66,'C - Nezpůsobilé výda - C ...'!$C$72:$K$126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'A - Způsobilé výdaje - A ...'!$103:$103</definedName>
    <definedName name="_xlnm.Print_Titles" localSheetId="2">'B - Způsobilé výdaje - B ...'!$76:$76</definedName>
    <definedName name="_xlnm.Print_Titles" localSheetId="3">'C - Nezpůsobilé výda - C ...'!$84:$84</definedName>
  </definedNames>
  <calcPr calcId="145621"/>
</workbook>
</file>

<file path=xl/sharedStrings.xml><?xml version="1.0" encoding="utf-8"?>
<sst xmlns="http://schemas.openxmlformats.org/spreadsheetml/2006/main" count="9825" uniqueCount="1517">
  <si>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</si>
  <si>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</si>
  <si>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</si>
  <si>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</si>
  <si>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</si>
  <si>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</si>
  <si>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</si>
  <si>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{6c6c2e18-da16-4652-b370-e75a7975f059}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</si>
  <si>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</si>
  <si>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</si>
  <si>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</si>
  <si>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</si>
  <si>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</si>
  <si>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</si>
  <si>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</si>
  <si>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</si>
  <si>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1817M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</si>
  <si>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</si>
  <si>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</si>
  <si>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Mánesova 23 SO 01</t>
  </si>
  <si>
    <t>KSO:</t>
  </si>
  <si>
    <t/>
  </si>
  <si>
    <t>CC-CZ:</t>
  </si>
  <si>
    <t>Místo:</t>
  </si>
  <si>
    <t>Cheb</t>
  </si>
  <si>
    <t>Datum:</t>
  </si>
  <si>
    <t>8. 6. 2018</t>
  </si>
  <si>
    <t>Zadavatel:</t>
  </si>
  <si>
    <t>IČ:</t>
  </si>
  <si>
    <t>Město Cheb</t>
  </si>
  <si>
    <t>DIČ:</t>
  </si>
  <si>
    <t>Uchazeč:</t>
  </si>
  <si>
    <t>Vyplň údaj</t>
  </si>
  <si>
    <t>Projektant:</t>
  </si>
  <si>
    <t>Ing. Ondřej Beránek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</si>
  <si>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</si>
  <si>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</si>
  <si>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</si>
  <si>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</si>
  <si>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</si>
  <si>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</si>
  <si>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</si>
  <si>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</si>
  <si>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</si>
  <si>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</si>
  <si>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</si>
  <si>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</si>
  <si>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</si>
  <si>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</si>
  <si>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</si>
  <si>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</si>
  <si>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</si>
  <si>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</si>
  <si>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</si>
  <si>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</si>
  <si>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</si>
  <si>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</si>
  <si>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</si>
  <si>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</si>
  <si>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</si>
  <si>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</si>
  <si>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</si>
  <si>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</si>
  <si>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</si>
  <si>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</si>
  <si>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</si>
  <si>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</si>
  <si>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</si>
  <si>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</si>
  <si>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</si>
  <si>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</si>
  <si>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</si>
  <si>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</si>
  <si>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</si>
  <si>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</si>
  <si>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</si>
  <si>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 - Způsobilé výdaje</t>
  </si>
  <si>
    <t>A - Způsobilé výdaje hlavní</t>
  </si>
  <si>
    <t>STA</t>
  </si>
  <si>
    <t>1</t>
  </si>
  <si>
    <t>{13780ede-0dfd-4b45-8fe9-c30139d8d69a}</t>
  </si>
  <si>
    <t>2</t>
  </si>
  <si>
    <t>B - Způsobilé výdaje</t>
  </si>
  <si>
    <t>B - Způsobilé výdaje vedl...</t>
  </si>
  <si>
    <t>{3c9d43d0-ac1a-40eb-83aa-4c0862d571f6}</t>
  </si>
  <si>
    <t>C - Nezpůsobilé výda</t>
  </si>
  <si>
    <t>C - Nezpůsobilé výdaje</t>
  </si>
  <si>
    <t>{3ade02f6-3e23-4ef0-89fe-064e64e5bdab}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</si>
  <si>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</si>
  <si>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</si>
  <si>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</si>
  <si>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</si>
  <si>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</si>
  <si>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</si>
  <si>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</si>
  <si>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Způsobilé výdaje - A - Způsobilé výdaje hlavní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</si>
  <si>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</si>
  <si>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</si>
  <si>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</si>
  <si>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</si>
  <si>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</si>
  <si>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</si>
  <si>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</si>
  <si>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</si>
  <si>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</si>
  <si>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</si>
  <si>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</si>
  <si>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</si>
  <si>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suti</t>
  </si>
  <si>
    <t xml:space="preserve">    998 - Přesun hmot</t>
  </si>
  <si>
    <t>M - Práce a dodávky M</t>
  </si>
  <si>
    <t xml:space="preserve">    740 - Elektromontáže</t>
  </si>
  <si>
    <t xml:space="preserve">    M22 - Elektromontáže - demontáže</t>
  </si>
  <si>
    <t xml:space="preserve">    C801-3 - Stavební přípomoce</t>
  </si>
  <si>
    <t xml:space="preserve">    M21 - Elektromontáže - montáže</t>
  </si>
  <si>
    <t xml:space="preserve">    M46 - Zemní práce při elektromontážích</t>
  </si>
  <si>
    <t xml:space="preserve">    M58 - Výchozí revize</t>
  </si>
  <si>
    <t>PSV - Práce a dodávky PSV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</si>
  <si>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</si>
  <si>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</si>
  <si>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</si>
  <si>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</si>
  <si>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</si>
  <si>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</si>
  <si>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</si>
  <si>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</si>
  <si>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7666 - Výplně otvorů</t>
  </si>
  <si>
    <t xml:space="preserve">    767 - Konstrukce zámečnické</t>
  </si>
  <si>
    <t xml:space="preserve">    783 - Dokončovací práce - nátěry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</si>
  <si>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</si>
  <si>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</si>
  <si>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</si>
  <si>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</si>
  <si>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</si>
  <si>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</si>
  <si>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</si>
  <si>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</si>
  <si>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</si>
  <si>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</si>
  <si>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</si>
  <si>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</si>
  <si>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</si>
  <si>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</si>
  <si>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</si>
  <si>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</si>
  <si>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</si>
  <si>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</si>
  <si>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</si>
  <si>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</si>
  <si>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</si>
  <si>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</si>
  <si>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</si>
  <si>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</si>
  <si>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</si>
  <si>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VV</t>
  </si>
  <si>
    <t>23,735*0,5</t>
  </si>
  <si>
    <t>True</t>
  </si>
  <si>
    <t>Součet</t>
  </si>
  <si>
    <t>Vodorovné konstrukce</t>
  </si>
  <si>
    <t>413RSH23122</t>
  </si>
  <si>
    <t>Úprava uložení zhlaví trámů, zednické začištění a nopová folie</t>
  </si>
  <si>
    <t>kus</t>
  </si>
  <si>
    <t>"3" 2*2</t>
  </si>
  <si>
    <t>"5" 2*2</t>
  </si>
  <si>
    <t>5</t>
  </si>
  <si>
    <t>Komunikace</t>
  </si>
  <si>
    <t>3</t>
  </si>
  <si>
    <t>564231111</t>
  </si>
  <si>
    <t>Podklad nebo podsyp ze štěrkopísku ŠP tl 100 mm</t>
  </si>
  <si>
    <t>6</t>
  </si>
  <si>
    <t>"Okapový chodník ve dvoře" 24,16*0,6</t>
  </si>
  <si>
    <t>566201111</t>
  </si>
  <si>
    <t>Úprava krytu z kameniva drceného pro nový kryt s doplněním kameniva drceného do 0,04 m3/m2</t>
  </si>
  <si>
    <t>8</t>
  </si>
  <si>
    <t>Úpravy povrchů, podlahy a osazování výplní</t>
  </si>
  <si>
    <t>600RSH001</t>
  </si>
  <si>
    <t>Čtyřkomorová budka pro rorýsy 1.300x270x230mm, např. Eco plastic, z XPS pro osazení do KZS vč oplechování</t>
  </si>
  <si>
    <t>10</t>
  </si>
  <si>
    <t>600RSH002</t>
  </si>
  <si>
    <t>Dřevocementová budka pro netopýry pro osazení jako skrytá do KZS s přídavnou deskou pro eliminaci tepelných mostů, např. Schwegler 3FE 400x250x100mm</t>
  </si>
  <si>
    <t>12</t>
  </si>
  <si>
    <t>7</t>
  </si>
  <si>
    <t>619995001</t>
  </si>
  <si>
    <t>Začištění omítek kolem oken, dveří, podlah nebo obkladů</t>
  </si>
  <si>
    <t>m</t>
  </si>
  <si>
    <t>14</t>
  </si>
  <si>
    <t>"Do ulice"</t>
  </si>
  <si>
    <t>"1PP" 6*(1,3*1+0,5*2)</t>
  </si>
  <si>
    <t>"1NP" 1*(1,2*1+0,88*2)+1*(1,3*1+1,45*2)+4*(1,45*1+1,6*2)+2*(2,2*1+1,6*2)</t>
  </si>
  <si>
    <t>"2NP" 4*(1,45*1+1,6*2)+2*(2,2*1+2,45*2)+1*(1,85*1+1,6*2)</t>
  </si>
  <si>
    <t>"3NP" 4*(1,45*1+1,6*2)+2*(2,2*1+2,45*2)+1*(1,85*1+1,6*2)</t>
  </si>
  <si>
    <t>"4NP" 4*(1,45*1+1,6*2)+2*(2,2*1+2,45*2)+1*(1,85*1+1,6*2)</t>
  </si>
  <si>
    <t>"5NP" 2*(2,2*1+2,45*2)+3*(1,45*1+1,6*2)</t>
  </si>
  <si>
    <t>"Do dvora"</t>
  </si>
  <si>
    <t>"1NP" 4*(1,5*1+1,6*2)+2*(2,2*1+1,6*2)+1*(1,35*1+1,4*2)</t>
  </si>
  <si>
    <t>"2NP" 4*(1,5*1+1,6*2)+3*(2,2*1+1,6*2)</t>
  </si>
  <si>
    <t>"3NP" 4*(1,5*1+1,6*2)+3*(2,2*1+1,6*2)</t>
  </si>
  <si>
    <t>"4NP" 4*(1,5*1+1,6*2)+3*(2,2*1+1,6*2)</t>
  </si>
  <si>
    <t>"5NP" 4*(1,5*1+1,6*2)+3*(2,2*1+1,6*2)</t>
  </si>
  <si>
    <t>621211011</t>
  </si>
  <si>
    <t>Montáž kontaktního zateplení vnějších podhledů z polystyrénových desek tl do 80 mm</t>
  </si>
  <si>
    <t>16</t>
  </si>
  <si>
    <t>9</t>
  </si>
  <si>
    <t>M</t>
  </si>
  <si>
    <t>283759RSH330</t>
  </si>
  <si>
    <t>deska fasádní polystyrénová tl. 50mm, Lambda 0,039W/m.K, např. ISOVER EPS 70 F</t>
  </si>
  <si>
    <t>18</t>
  </si>
  <si>
    <t>"Zateplení markýzy" 2,3*1,06*2+(0,7*2+1,3*2)*0,2</t>
  </si>
  <si>
    <t>5,676*1,02 "Přepočtené koeficientem množství</t>
  </si>
  <si>
    <t>622211031</t>
  </si>
  <si>
    <t>Montáž kontaktního zateplení vnějších stěn z polystyrénových desek tl do 160 mm</t>
  </si>
  <si>
    <t>20</t>
  </si>
  <si>
    <t>11</t>
  </si>
  <si>
    <t>283763RSH830</t>
  </si>
  <si>
    <t>deska z polystyrénu se sníženou nasákavostí tl. 140mm, Lambda 0,034W/m.K, např. Isover EPS Perimetr</t>
  </si>
  <si>
    <t>22</t>
  </si>
  <si>
    <t>23,735*(1,15+0,1-0,15)</t>
  </si>
  <si>
    <t>"Odpočet výplní otvorů"</t>
  </si>
  <si>
    <t>"1PP" -(6*(1,3*0,5))</t>
  </si>
  <si>
    <t>22,209*1,02 "Přepočtené koeficientem množství</t>
  </si>
  <si>
    <t>622212051</t>
  </si>
  <si>
    <t>Montáž kontaktního zateplení vnějšího ostění hl. špalety do 400 mm z polystyrenu tl do 40 mm</t>
  </si>
  <si>
    <t>24</t>
  </si>
  <si>
    <t>13</t>
  </si>
  <si>
    <t>283764RSH150</t>
  </si>
  <si>
    <t>deska z extrudovaného polystyrénu tl. 30mm, např. BACHL XPS 300 SF</t>
  </si>
  <si>
    <t>26</t>
  </si>
  <si>
    <t>"1NP" (1,45*4+2,2*4+1,5*4)*0,3</t>
  </si>
  <si>
    <t>"2NP" (1,45*4+2,2*5+1,85*1+1,5*4)*0,3</t>
  </si>
  <si>
    <t>"3NP" (1,45*4+2,2*5+1,85*1+1,5*4)*0,3</t>
  </si>
  <si>
    <t>"4NP" (1,45*4+2,2*5+1,85*1+1,5*4)*0,3</t>
  </si>
  <si>
    <t>"5NP" (2,2*5+1,45*3+1,5*4)*0,3</t>
  </si>
  <si>
    <t>34,77*1,02 "Přepočtené koeficientem množství</t>
  </si>
  <si>
    <t>283759320</t>
  </si>
  <si>
    <t>deska fasádní polystyrénová tl. 40mm, např. EPS 70 F 1000 x 500</t>
  </si>
  <si>
    <t>28</t>
  </si>
  <si>
    <t>"1PP" 6*(1,3*2+0,5*2)*0,3</t>
  </si>
  <si>
    <t>6,48*1,02 "Přepočtené koeficientem množství</t>
  </si>
  <si>
    <t>622221031</t>
  </si>
  <si>
    <t>Montáž kontaktního zateplení vnějších stěn z minerální vlny s podélnou orientací vláken tl do 160 mm</t>
  </si>
  <si>
    <t>30</t>
  </si>
  <si>
    <t>631515RSH380</t>
  </si>
  <si>
    <t>deska minerální izolační tl. 160 mm, Lambda 0,036W/m.K, např. ISOVER TF PROFI</t>
  </si>
  <si>
    <t>32</t>
  </si>
  <si>
    <t>23,735*(12,9+0,15)+17,79*(15,38-12,9)</t>
  </si>
  <si>
    <t>"1NP" -(1*(1,2*0,88)+1*(1,3*1,45)+4*(1,45*1,6)+2*(2,2*1,6))</t>
  </si>
  <si>
    <t>"2NP" -(4*(1,45*1,6)+2*(2,2*2,45)+1*(1,85*1,6))</t>
  </si>
  <si>
    <t>"3NP" -(4*(1,45*1,6)+2*(2,2*2,45)+1*(1,85*1,6))</t>
  </si>
  <si>
    <t>"4NP" -(4*(1,45*1,6)+2*(2,2*2,45)+1*(1,85*1,6))</t>
  </si>
  <si>
    <t>"5NP" -(2*(2,2*2,45)+3*(1,45*1,6))</t>
  </si>
  <si>
    <t>Mezisoučet</t>
  </si>
  <si>
    <t>24,16*(15,38+0,55)</t>
  </si>
  <si>
    <t>"1NP" -(4*(1,5*1,6)+2*(2,2*1,6)+1*(1,35*1,4))</t>
  </si>
  <si>
    <t>"2NP" -(4*(1,5*1,6)+3*(2,2*1,6))</t>
  </si>
  <si>
    <t>"3NP" -(4*(1,5*1,6)+3*(2,2*1,6))</t>
  </si>
  <si>
    <t>"4NP" -(4*(1,5*1,6)+3*(2,2*1,6))</t>
  </si>
  <si>
    <t>"5NP" -(4*(1,5*1,6)+3*(2,2*1,6))</t>
  </si>
  <si>
    <t>"Štíty"</t>
  </si>
  <si>
    <t>(4,5+12)+(10,1+11)</t>
  </si>
  <si>
    <t>571,099*1,02 "Přepočtené koeficientem množství</t>
  </si>
  <si>
    <t>17</t>
  </si>
  <si>
    <t>622222051</t>
  </si>
  <si>
    <t>Montáž kontaktního zateplení vnějšího ostění hl. špalety do 400 mm z minerální vlny tl do 40 mm</t>
  </si>
  <si>
    <t>34</t>
  </si>
  <si>
    <t>631515RSH180</t>
  </si>
  <si>
    <t>deska minerální izolační tl. 40mm, Lambda 0,036W/m.K, např. ISOVER TF PROFI</t>
  </si>
  <si>
    <t>36</t>
  </si>
  <si>
    <t>"1NP" 1*(1,2+0,88*2)+1*(1,3+1,45*2)+4*(1,45+1,6*2)+2*(2,2+1,6*2)</t>
  </si>
  <si>
    <t>"2NP" 4*(1,45+1,6*2)+2*(2,2+2,45*2)+1*(1,85+1,6*2)</t>
  </si>
  <si>
    <t>"3NP" 4*(1,45+1,6*2)+2*(2,2+2,45*2)+1*(1,85+1,6*2)</t>
  </si>
  <si>
    <t>"4NP" 4*(1,45+1,6*2)+2*(2,2+2,45*2)+1*(1,85+1,6*2)</t>
  </si>
  <si>
    <t>"5NP" 2*(2,2+2,45*2)+3*(1,45+1,6*2)</t>
  </si>
  <si>
    <t>"1NP" 4*(1,5+1,6*2)+2*(2,2+1,6*2)+1*(1,35+1,4*2)</t>
  </si>
  <si>
    <t>"2NP" 4*(1,5+1,6*2)+3*(2,2+1,6*2)</t>
  </si>
  <si>
    <t>"3NP" 4*(1,5+1,6*2)+3*(2,2+1,6*2)</t>
  </si>
  <si>
    <t>"4NP" 4*(1,5+1,6*2)+3*(2,2+1,6*2)</t>
  </si>
  <si>
    <t>"5NP" 4*(1,5+1,6*2)+3*(2,2+1,6*2)</t>
  </si>
  <si>
    <t>352,01*0,32 "Přepočtené koeficientem množství</t>
  </si>
  <si>
    <t>19</t>
  </si>
  <si>
    <t>622252001</t>
  </si>
  <si>
    <t>Montáž zakládacích soklových lišt kontaktního zateplení</t>
  </si>
  <si>
    <t>38</t>
  </si>
  <si>
    <t>590516510</t>
  </si>
  <si>
    <t>lišta soklová Al s okapničkou, zakládací U 14 cm, 0,95/200 cm</t>
  </si>
  <si>
    <t>40</t>
  </si>
  <si>
    <t>24,16*1,05 "Přepočtené koeficientem množství</t>
  </si>
  <si>
    <t>622252002</t>
  </si>
  <si>
    <t>Montáž ostatních lišt kontaktního zateplení</t>
  </si>
  <si>
    <t>42</t>
  </si>
  <si>
    <t>590514800</t>
  </si>
  <si>
    <t>lišta rohová Al 10/10 cm s tkaninou bal. 2,5 m</t>
  </si>
  <si>
    <t>44</t>
  </si>
  <si>
    <t>(15,38+1,15)*2</t>
  </si>
  <si>
    <t>(15,38+0,55)*2</t>
  </si>
  <si>
    <t>64,92*1,05 "Přepočtené koeficientem množství</t>
  </si>
  <si>
    <t>23</t>
  </si>
  <si>
    <t>590515100</t>
  </si>
  <si>
    <t>profil okenní s nepřiznanou okapnicí LTU plast 2,0 m</t>
  </si>
  <si>
    <t>46</t>
  </si>
  <si>
    <t>"1PP" 6*1,3</t>
  </si>
  <si>
    <t>"1NP" 1*1,2+1*1,3+4*1,45+2*2,2</t>
  </si>
  <si>
    <t>"2NP" 4*1,45+2*2,2+1*1,85</t>
  </si>
  <si>
    <t>"3NP" 4*1,45+2*2,2+1*1,85</t>
  </si>
  <si>
    <t>"4NP" 4*1,45+2*2,2+1*1,85</t>
  </si>
  <si>
    <t>"5NP" 2*2,2+3*1,45</t>
  </si>
  <si>
    <t>"1NP" 4*1,5+2*2,2+1*1,35</t>
  </si>
  <si>
    <t>"2NP" 4*1,5+3*2,2</t>
  </si>
  <si>
    <t>"3NP" 4*1,5+3*2,2</t>
  </si>
  <si>
    <t>"4NP" 4*1,5+3*2,2</t>
  </si>
  <si>
    <t>"5NP" 4*1,5+3*2,2</t>
  </si>
  <si>
    <t>127,55*1,05 "Přepočtené koeficientem množství</t>
  </si>
  <si>
    <t>590514760</t>
  </si>
  <si>
    <t>profil okenní začišťovací s tkaninou -Thermospoj 9 mm/2,4 m</t>
  </si>
  <si>
    <t>48</t>
  </si>
  <si>
    <t>"1PP" 6*(1,3+0,5*2)</t>
  </si>
  <si>
    <t>365,81*1,05 "Přepočtené koeficientem množství</t>
  </si>
  <si>
    <t>25</t>
  </si>
  <si>
    <t>622325102</t>
  </si>
  <si>
    <t>Oprava vnější vápenocementové hladké omítky složitosti 1 stěn v rozsahu do 30%</t>
  </si>
  <si>
    <t>50</t>
  </si>
  <si>
    <t>"Do ulice" 23,735*(12,9+1,15)+17,79*(15,38-12,9)</t>
  </si>
  <si>
    <t>"Do dvora" 24,16*(15,38+2,55)</t>
  </si>
  <si>
    <t>"Štíty" (4,5+12)+(10,1+11)</t>
  </si>
  <si>
    <t>"Odpočet výplní otvorů" -205,231</t>
  </si>
  <si>
    <t>622421143</t>
  </si>
  <si>
    <t>Vnější omítka stěn a štítů vápenná nebo vápenocementová štuková složitosti II - omítka komínu</t>
  </si>
  <si>
    <t>52</t>
  </si>
  <si>
    <t>(0,75*2+1,17*2)*(18,3-17)</t>
  </si>
  <si>
    <t>(1,65*2+0,55*2)*(18,3-17,5)</t>
  </si>
  <si>
    <t>(2,1*2+0,55*2)*(18,3-17,5)</t>
  </si>
  <si>
    <t>(1,65*2+0,55*2)*(18,3-17)</t>
  </si>
  <si>
    <t>27</t>
  </si>
  <si>
    <t>622RSH541011</t>
  </si>
  <si>
    <t>Tenkovrstvá silikonsilikátová zrnitá omítka tl. 1,5 mm včetně penetrace vnějších stěn, se samočistícím efektem (např. Weber.pas extraClean) ve více barevných odstínech</t>
  </si>
  <si>
    <t>54</t>
  </si>
  <si>
    <t>"140mm vata, fasáda" 571,099</t>
  </si>
  <si>
    <t>"40mm vata, špalety" 105,603</t>
  </si>
  <si>
    <t>622RSH541021</t>
  </si>
  <si>
    <t>Tenkovrstvá silikonsilikátová zrnitá omítka tl. 2,0 mm včetně penetrace vnějších stěn se samočistícím efektem (např. Weber.pas extraClean, typ HBW&lt;30)</t>
  </si>
  <si>
    <t>56</t>
  </si>
  <si>
    <t>"Uliční fasáda-sokl" 23,735*(1,15-0,15)</t>
  </si>
  <si>
    <t>"Dvorní fasáda-sokl" 24,160*(2,55-0,55)</t>
  </si>
  <si>
    <t>29</t>
  </si>
  <si>
    <t>629991001</t>
  </si>
  <si>
    <t>Zakrytí podélných ploch fólií volně položenou</t>
  </si>
  <si>
    <t>58</t>
  </si>
  <si>
    <t>"Sousední střechy" 7*2*4</t>
  </si>
  <si>
    <t>"Podélné plochy" 25*2*2</t>
  </si>
  <si>
    <t>629991011</t>
  </si>
  <si>
    <t>Zakrytí výplní otvorů a svislých ploch fólií přilepenou lepící páskou</t>
  </si>
  <si>
    <t>60</t>
  </si>
  <si>
    <t>"1PP" 6*(1,3*0,5)</t>
  </si>
  <si>
    <t>"1NP" 1*(1,2*0,88)+1*(1,3*1,45)+4*(1,45*1,6)+2*(2,2*1,6)</t>
  </si>
  <si>
    <t>"2NP" 4*(1,45*1,6)+2*(2,2*2,45)+1*(1,85*1,6)</t>
  </si>
  <si>
    <t>"3NP" 4*(1,45*1,6)+2*(2,2*2,45)+1*(1,85*1,6)</t>
  </si>
  <si>
    <t>"4NP" 4*(1,45*1,6)+2*(2,2*2,45)+1*(1,85*1,6)</t>
  </si>
  <si>
    <t>"5NP" 2*(2,2*2,45)+3*(1,45*1,6)</t>
  </si>
  <si>
    <t>"1NP" 4*(1,5*1,6)+2*(2,2*1,6)+1*(1,35*1,4)</t>
  </si>
  <si>
    <t>"2NP" 4*(1,5*1,6)+3*(2,2*1,6)</t>
  </si>
  <si>
    <t>"3NP" 4*(1,5*1,6)+3*(2,2*1,6)</t>
  </si>
  <si>
    <t>"4NP" 4*(1,5*1,6)+3*(2,2*1,6)</t>
  </si>
  <si>
    <t>"5NP" 4*(1,5*1,6)+3*(2,2*1,6)</t>
  </si>
  <si>
    <t>31</t>
  </si>
  <si>
    <t>629995101</t>
  </si>
  <si>
    <t>Očištění vnějších ploch tlakovou vodou</t>
  </si>
  <si>
    <t>62</t>
  </si>
  <si>
    <t>629999011</t>
  </si>
  <si>
    <t>Příplatek k úpravám povrchů za provádění styku dvou barev nebo struktur na fasádě</t>
  </si>
  <si>
    <t>64</t>
  </si>
  <si>
    <t>"Do ulice" 23,735+(15,38+0,15)*2</t>
  </si>
  <si>
    <t>"Do dvora" 24,16+(15,38+0,55)*2</t>
  </si>
  <si>
    <t>"Spalety oken"</t>
  </si>
  <si>
    <t>"1NP" 1*(1,2*1+0,88*2)+4*(1,45*1+1,6*2)+2*(2,2*1+1,6*2)</t>
  </si>
  <si>
    <t>Ostatní konstrukce a práce-bourání</t>
  </si>
  <si>
    <t>33</t>
  </si>
  <si>
    <t>941221112</t>
  </si>
  <si>
    <t>Montáž lešení řadového rámového těžkého zatížení do 300 kg/m2 š do 1,2 m v do 25 m</t>
  </si>
  <si>
    <t>66</t>
  </si>
  <si>
    <t>(23,735+2*1,2)*(15,375+1,15+2)</t>
  </si>
  <si>
    <t>(24,16+2*1,2)*(15,375+2,3+2)</t>
  </si>
  <si>
    <t>941221211</t>
  </si>
  <si>
    <t>Příplatek k lešení řadovému rámovému těžkému š 1,2 m v do 25 m za první a ZKD den použití</t>
  </si>
  <si>
    <t>68</t>
  </si>
  <si>
    <t>1006,719*90 "Přepočtené koeficientem množství</t>
  </si>
  <si>
    <t>35</t>
  </si>
  <si>
    <t>941221812</t>
  </si>
  <si>
    <t>Demontáž lešení řadového rámového těžkého zatížení do 300 kg/m2 š do 1,2 m v do 25 m</t>
  </si>
  <si>
    <t>70</t>
  </si>
  <si>
    <t>944511111</t>
  </si>
  <si>
    <t>Montáž ochranné sítě z textilie z umělých vláken</t>
  </si>
  <si>
    <t>72</t>
  </si>
  <si>
    <t>37</t>
  </si>
  <si>
    <t>944511211</t>
  </si>
  <si>
    <t>Příplatek k ochranné síti za první a ZKD den použití</t>
  </si>
  <si>
    <t>74</t>
  </si>
  <si>
    <t>944511811</t>
  </si>
  <si>
    <t>Demontáž ochranné sítě z textilie z umělých vláken</t>
  </si>
  <si>
    <t>76</t>
  </si>
  <si>
    <t>39</t>
  </si>
  <si>
    <t>944711112</t>
  </si>
  <si>
    <t>Montáž záchytné stříšky š do 2 m</t>
  </si>
  <si>
    <t>78</t>
  </si>
  <si>
    <t>2*2</t>
  </si>
  <si>
    <t>944711212</t>
  </si>
  <si>
    <t>Příplatek k záchytné stříšce š do 2 m za první a ZKD den použití</t>
  </si>
  <si>
    <t>80</t>
  </si>
  <si>
    <t>4*90 "Přepočtené koeficientem množství</t>
  </si>
  <si>
    <t>41</t>
  </si>
  <si>
    <t>944711812</t>
  </si>
  <si>
    <t>Demontáž záchytné stříšky š do 2 m</t>
  </si>
  <si>
    <t>82</t>
  </si>
  <si>
    <t>953RSH941110</t>
  </si>
  <si>
    <t>Osazování schodišťového, balkónového nebo jiného zábradlí, vč. kotvení</t>
  </si>
  <si>
    <t>84</t>
  </si>
  <si>
    <t>"Z3" 8*(0,5*2+2,58)</t>
  </si>
  <si>
    <t>"Ztratné 8%" 28,64*0,08</t>
  </si>
  <si>
    <t>43</t>
  </si>
  <si>
    <t>553915RSH340</t>
  </si>
  <si>
    <t>zábradlí balkonů ocelové, práškově lakované, dle výkresu zábradlí D.1.1.c.1</t>
  </si>
  <si>
    <t>kg</t>
  </si>
  <si>
    <t>86</t>
  </si>
  <si>
    <t>"Z3" 8*45,282</t>
  </si>
  <si>
    <t>962031133</t>
  </si>
  <si>
    <t>Bourání příček z cihel pálených na MVC tl do 150 mm</t>
  </si>
  <si>
    <t>88</t>
  </si>
  <si>
    <t>"Štítové stěny" (4,98*3,2+(4,98*2,630)/2)*2</t>
  </si>
  <si>
    <t>"Odpočet z SO02" -(4,98*2,9)*2</t>
  </si>
  <si>
    <t>45</t>
  </si>
  <si>
    <t>964061321</t>
  </si>
  <si>
    <t>Uvolnění zhlaví trámů ze zdiva cihelného průřezu zhlaví do 0,03 m2</t>
  </si>
  <si>
    <t>90</t>
  </si>
  <si>
    <t>966015121</t>
  </si>
  <si>
    <t>Vybourání částí říms z ŽB prefabrikovaných desek</t>
  </si>
  <si>
    <t>92</t>
  </si>
  <si>
    <t>"+12,675" 3+3,2</t>
  </si>
  <si>
    <t>"+14,900" 17,535</t>
  </si>
  <si>
    <t>"+14,900" 24,160</t>
  </si>
  <si>
    <t>47</t>
  </si>
  <si>
    <t>968062374</t>
  </si>
  <si>
    <t>Vybourání dřevěných rámů oken zdvojených včetně křídel pl do 1 m2</t>
  </si>
  <si>
    <t>94</t>
  </si>
  <si>
    <t>"1PP" (1,3*0,5)*12</t>
  </si>
  <si>
    <t>968062376</t>
  </si>
  <si>
    <t>Vybourání dřevěných rámů oken zdvojených včetně křídel pl do 4 m2</t>
  </si>
  <si>
    <t>96</t>
  </si>
  <si>
    <t>"1NP" (1,5*1,6)*4+(2,2*1,6)*4+(1,45*1,6)*4</t>
  </si>
  <si>
    <t>"2NP" (1,5*1,6)*4+(2,2*1,6)*3+(1,45*1,6)*4+(2,2*2,45)*2+(1,85*1,6)*1</t>
  </si>
  <si>
    <t>"3NP" (1,5*1,6)*4+(2,2*1,6)*3+(1,45*1,6)*4+(2,2*2,45)*2+(1,85*1,6)*1</t>
  </si>
  <si>
    <t>"4NP" (1,5*1,6)*4+(2,2*1,6)*3+(1,45*1,6)*4+(2,2*2,45)*2+(1,85*1,6)*1</t>
  </si>
  <si>
    <t>"5NP" (1,5*1,6)*4+(2,2*1,6)*3+(1,45*1,6)*3+(2,2*2,45)*2</t>
  </si>
  <si>
    <t>49</t>
  </si>
  <si>
    <t>968072244</t>
  </si>
  <si>
    <t>Vybourání kovových rámů oken jednoduchých včetně křídel pl do 1 m2</t>
  </si>
  <si>
    <t>98</t>
  </si>
  <si>
    <t>968072456</t>
  </si>
  <si>
    <t>Vybourání kovových dveřních zárubní pl přes 2 m2</t>
  </si>
  <si>
    <t>100</t>
  </si>
  <si>
    <t>"1NP" 1,25*2,35+1,2*2,2</t>
  </si>
  <si>
    <t>51</t>
  </si>
  <si>
    <t>974031664</t>
  </si>
  <si>
    <t>Vysekání rýh ve zdivu cihelném pro vtahování nosníků hl do 150 mm v do 150 mm</t>
  </si>
  <si>
    <t>102</t>
  </si>
  <si>
    <t>"Otvor pro osazení ventilátoru požárního odvětrání"</t>
  </si>
  <si>
    <t>1,15*(0,55/0,15)</t>
  </si>
  <si>
    <t>976071111</t>
  </si>
  <si>
    <t>Vybourání kovových madel a zábradlí</t>
  </si>
  <si>
    <t>104</t>
  </si>
  <si>
    <t>"Balkony 2NP" (0,35*2+2,6)*2</t>
  </si>
  <si>
    <t>"Balkony 3NP" (0,35*2+2,6)*2</t>
  </si>
  <si>
    <t>"Balkony 4NP" (0,35*2+2,6)*2</t>
  </si>
  <si>
    <t>"Balkony 5NP" (0,35*2+2,6)*2</t>
  </si>
  <si>
    <t>53</t>
  </si>
  <si>
    <t>976RSH082131</t>
  </si>
  <si>
    <t>Vybourání objímek, držáků nebo věšáků, veškerých výstupků, kotev, kabelů apod. ze zdiva cihelného</t>
  </si>
  <si>
    <t>106</t>
  </si>
  <si>
    <t>"Předpoklad 50ks" 50</t>
  </si>
  <si>
    <t>977211112</t>
  </si>
  <si>
    <t>Řezání ŽB kcí hl do 350 mm stěnovou pilou do průměru výztuže 16 mm</t>
  </si>
  <si>
    <t>108</t>
  </si>
  <si>
    <t>"Zvětšení výlezového otvoru na půdu"</t>
  </si>
  <si>
    <t>0,9+0,7+(0,7-0,5)+(0,9-0,6)</t>
  </si>
  <si>
    <t>55</t>
  </si>
  <si>
    <t>977211115</t>
  </si>
  <si>
    <t>Řezání ŽB kcí hl do 680 mm stěnovou pilou do průměru výztuže 16 mm</t>
  </si>
  <si>
    <t>110</t>
  </si>
  <si>
    <t>0,85*2+0,55*2</t>
  </si>
  <si>
    <t>978015331</t>
  </si>
  <si>
    <t>Otlučení vnější vápenné nebo vápenocementové vnější omítky stupně členitosti 1 a 2 rozsahu do 20%</t>
  </si>
  <si>
    <t>112</t>
  </si>
  <si>
    <t>"Štíty" 7,3*((1,35+0,7)/2)*2+6,6*((3,4+0,7)/2)*2</t>
  </si>
  <si>
    <t>57</t>
  </si>
  <si>
    <t>978023471</t>
  </si>
  <si>
    <t>Vyškrabání spár zdiva cihelného komínového</t>
  </si>
  <si>
    <t>114</t>
  </si>
  <si>
    <t>978036191</t>
  </si>
  <si>
    <t>Otlučení cementových omítek vnějších ploch rozsahu do 100 %</t>
  </si>
  <si>
    <t>116</t>
  </si>
  <si>
    <t>"Komíny"</t>
  </si>
  <si>
    <t>997</t>
  </si>
  <si>
    <t>Přesun suti</t>
  </si>
  <si>
    <t>59</t>
  </si>
  <si>
    <t>997013215</t>
  </si>
  <si>
    <t>Vnitrostaveništní doprava suti a vybouraných hmot pro budovy v do 18 m ručně</t>
  </si>
  <si>
    <t>t</t>
  </si>
  <si>
    <t>118</t>
  </si>
  <si>
    <t>997013501</t>
  </si>
  <si>
    <t>Odvoz suti a vybouraných hmot na skládku nebo meziskládku do 1 km se složením</t>
  </si>
  <si>
    <t>120</t>
  </si>
  <si>
    <t>61</t>
  </si>
  <si>
    <t>997013509</t>
  </si>
  <si>
    <t>Příplatek k odvozu suti a vybouraných hmot na skládku ZKD 1 km přes 1 km</t>
  </si>
  <si>
    <t>122</t>
  </si>
  <si>
    <t>998</t>
  </si>
  <si>
    <t>Přesun hmot</t>
  </si>
  <si>
    <t>998011003</t>
  </si>
  <si>
    <t>Přesun hmot pro budovy zděné v do 24 m</t>
  </si>
  <si>
    <t>124</t>
  </si>
  <si>
    <t>Práce a dodávky M</t>
  </si>
  <si>
    <t>740</t>
  </si>
  <si>
    <t>Elektromontáže</t>
  </si>
  <si>
    <t>M22</t>
  </si>
  <si>
    <t>Elektromontáže - demontáže</t>
  </si>
  <si>
    <t>63</t>
  </si>
  <si>
    <t>Pol3</t>
  </si>
  <si>
    <t>demontáž</t>
  </si>
  <si>
    <t>hod</t>
  </si>
  <si>
    <t>126</t>
  </si>
  <si>
    <t>C801-3</t>
  </si>
  <si>
    <t>Stavební přípomoce</t>
  </si>
  <si>
    <t>612403399R</t>
  </si>
  <si>
    <t>úprava povrchů stavební práce</t>
  </si>
  <si>
    <t>%</t>
  </si>
  <si>
    <t>128</t>
  </si>
  <si>
    <t>65</t>
  </si>
  <si>
    <t>Pol5</t>
  </si>
  <si>
    <t>pomocné stavební práce</t>
  </si>
  <si>
    <t>130</t>
  </si>
  <si>
    <t>M21</t>
  </si>
  <si>
    <t>Elektromontáže - montáže</t>
  </si>
  <si>
    <t>210010003</t>
  </si>
  <si>
    <t>trubka oheb.el.inst. typ 23 R=23mm (PO)</t>
  </si>
  <si>
    <t>132</t>
  </si>
  <si>
    <t>67</t>
  </si>
  <si>
    <t>10.152.290</t>
  </si>
  <si>
    <t>Trubka oheb.2320/LPE-2 pr.20 125N b.</t>
  </si>
  <si>
    <t>134</t>
  </si>
  <si>
    <t>210100104</t>
  </si>
  <si>
    <t>ukonč. 1 žil. vodičů do 95 mm2</t>
  </si>
  <si>
    <t>ks</t>
  </si>
  <si>
    <t>136</t>
  </si>
  <si>
    <t>69</t>
  </si>
  <si>
    <t>210190002</t>
  </si>
  <si>
    <t>mont.oceloplech.nebo plastových rozvodnic do 50kg</t>
  </si>
  <si>
    <t>138</t>
  </si>
  <si>
    <t>2102000114</t>
  </si>
  <si>
    <t>Svit prisazene 1 zdroj venkovni s cidlem</t>
  </si>
  <si>
    <t>140</t>
  </si>
  <si>
    <t>71</t>
  </si>
  <si>
    <t>10.588.194</t>
  </si>
  <si>
    <t>Žár.hal.   42W 230V E27 64543 P ECO</t>
  </si>
  <si>
    <t>KS</t>
  </si>
  <si>
    <t>142</t>
  </si>
  <si>
    <t>st644017 6</t>
  </si>
  <si>
    <t>svit se senzorem např. STEINEL st644017 6. 180',100W,IP44</t>
  </si>
  <si>
    <t>144</t>
  </si>
  <si>
    <t>73</t>
  </si>
  <si>
    <t>210220022</t>
  </si>
  <si>
    <t>uzem. v zemi FeZn R=8-10 mm vč.svorek;propoj.aj.</t>
  </si>
  <si>
    <t>146</t>
  </si>
  <si>
    <t>01403</t>
  </si>
  <si>
    <t>FeZn R=10mm</t>
  </si>
  <si>
    <t>148</t>
  </si>
  <si>
    <t>75</t>
  </si>
  <si>
    <t>210220101</t>
  </si>
  <si>
    <t>SVODOVE vodiče FeZn R=8-10mm; včetně podpěr</t>
  </si>
  <si>
    <t>150</t>
  </si>
  <si>
    <t>10.049.079</t>
  </si>
  <si>
    <t>Drát uzem. FeZn pozink. pr. 8</t>
  </si>
  <si>
    <t>152</t>
  </si>
  <si>
    <t>77</t>
  </si>
  <si>
    <t>10.046.664</t>
  </si>
  <si>
    <t>Podpěra střecha</t>
  </si>
  <si>
    <t>154</t>
  </si>
  <si>
    <t>10.342.773</t>
  </si>
  <si>
    <t>Podpěra zeď do zatp systému</t>
  </si>
  <si>
    <t>156</t>
  </si>
  <si>
    <t>79</t>
  </si>
  <si>
    <t>2102202011</t>
  </si>
  <si>
    <t>JÍMACÍ tyč 1m délky vč.upevnění do drzaku</t>
  </si>
  <si>
    <t>158</t>
  </si>
  <si>
    <t>10.341.855</t>
  </si>
  <si>
    <t>Tyč jímací M16x1000mm AlMgSi</t>
  </si>
  <si>
    <t>160</t>
  </si>
  <si>
    <t>81</t>
  </si>
  <si>
    <t>210220211</t>
  </si>
  <si>
    <t>jímací tyč do 2m délky do dřeva vč.upevnění</t>
  </si>
  <si>
    <t>162</t>
  </si>
  <si>
    <t>10.038.360</t>
  </si>
  <si>
    <t>Tyč 16x2000mm jímací</t>
  </si>
  <si>
    <t>164</t>
  </si>
  <si>
    <t>83</t>
  </si>
  <si>
    <t>10.342.548</t>
  </si>
  <si>
    <t>Podstavec k jím.tyči-beton</t>
  </si>
  <si>
    <t>166</t>
  </si>
  <si>
    <t>210220301</t>
  </si>
  <si>
    <t>SVORKY hromosvodové do 2 šroubu (SS;SR 03-pásek/vodic)</t>
  </si>
  <si>
    <t>168</t>
  </si>
  <si>
    <t>85</t>
  </si>
  <si>
    <t>10.046.694</t>
  </si>
  <si>
    <t>Svorka SUa nerez</t>
  </si>
  <si>
    <t>170</t>
  </si>
  <si>
    <t>210220302</t>
  </si>
  <si>
    <t>SVORKY hromosv.nad 2 šrouby(SO,SK,SP,SR)</t>
  </si>
  <si>
    <t>172</t>
  </si>
  <si>
    <t>87</t>
  </si>
  <si>
    <t>10.061.286</t>
  </si>
  <si>
    <t>Svorka SOc - nerez</t>
  </si>
  <si>
    <t>174</t>
  </si>
  <si>
    <t>176</t>
  </si>
  <si>
    <t>89</t>
  </si>
  <si>
    <t>10.046.567</t>
  </si>
  <si>
    <t>Svorka SP-nerez</t>
  </si>
  <si>
    <t>178</t>
  </si>
  <si>
    <t>2102203022</t>
  </si>
  <si>
    <t>SVORKY hromosv.nad 2 šrouby SZ</t>
  </si>
  <si>
    <t>180</t>
  </si>
  <si>
    <t>91</t>
  </si>
  <si>
    <t>10.046.559</t>
  </si>
  <si>
    <t>Svorka SZa - nerez</t>
  </si>
  <si>
    <t>182</t>
  </si>
  <si>
    <t>210220361</t>
  </si>
  <si>
    <t>tyčový zemnič vč.zaražení do země a připoj. do 2m</t>
  </si>
  <si>
    <t>184</t>
  </si>
  <si>
    <t>93</t>
  </si>
  <si>
    <t>06170</t>
  </si>
  <si>
    <t>svorka k zemnící tyči SJ 02</t>
  </si>
  <si>
    <t>186</t>
  </si>
  <si>
    <t>13486</t>
  </si>
  <si>
    <t>zemní tyč ZT 1000x28mm</t>
  </si>
  <si>
    <t>188</t>
  </si>
  <si>
    <t>95</t>
  </si>
  <si>
    <t>210220372</t>
  </si>
  <si>
    <t>ochranný úhelník nebo trubka s držáky do zdiva</t>
  </si>
  <si>
    <t>190</t>
  </si>
  <si>
    <t>10.046.505</t>
  </si>
  <si>
    <t>Úhelník ochranný OU 1,7 L</t>
  </si>
  <si>
    <t>192</t>
  </si>
  <si>
    <t>97</t>
  </si>
  <si>
    <t>10.046.623</t>
  </si>
  <si>
    <t>Držák OU do zdi - DOUa-25</t>
  </si>
  <si>
    <t>194</t>
  </si>
  <si>
    <t>210220401</t>
  </si>
  <si>
    <t>označení svodu štítky smalt.;umělá hmota</t>
  </si>
  <si>
    <t>196</t>
  </si>
  <si>
    <t>99</t>
  </si>
  <si>
    <t>01488</t>
  </si>
  <si>
    <t>označovací štítek</t>
  </si>
  <si>
    <t>198</t>
  </si>
  <si>
    <t>2102204311</t>
  </si>
  <si>
    <t>tvarováni mont.dílu-jímače 3x</t>
  </si>
  <si>
    <t>200</t>
  </si>
  <si>
    <t>101</t>
  </si>
  <si>
    <t>10.046.596</t>
  </si>
  <si>
    <t>Svorka SS-nerez</t>
  </si>
  <si>
    <t>202</t>
  </si>
  <si>
    <t>210220463</t>
  </si>
  <si>
    <t>montáž vysouvacího žebříku nad 10m na 1 svod</t>
  </si>
  <si>
    <t>204</t>
  </si>
  <si>
    <t>103</t>
  </si>
  <si>
    <t>215141515</t>
  </si>
  <si>
    <t>mont.vest.zvonk.tabla s el.vrátným 22-tlač.</t>
  </si>
  <si>
    <t>206</t>
  </si>
  <si>
    <t>4002200036</t>
  </si>
  <si>
    <t>Zápustná montážní krabice PD: RZ 3M zápustná</t>
  </si>
  <si>
    <t>208</t>
  </si>
  <si>
    <t>105</t>
  </si>
  <si>
    <t>4004005027</t>
  </si>
  <si>
    <t>Zvonkové tablo DUO plus+: 22 tlačítek (3M) - Do rámku</t>
  </si>
  <si>
    <t>210</t>
  </si>
  <si>
    <t>Pol1</t>
  </si>
  <si>
    <t>Prořez</t>
  </si>
  <si>
    <t>212</t>
  </si>
  <si>
    <t>107</t>
  </si>
  <si>
    <t>Pol2</t>
  </si>
  <si>
    <t>Podružný materiál</t>
  </si>
  <si>
    <t>214</t>
  </si>
  <si>
    <t>M46</t>
  </si>
  <si>
    <t>Zemní práce při elektromontážích</t>
  </si>
  <si>
    <t>460010024</t>
  </si>
  <si>
    <t>vytyč.trati kab.vedení v zastavěném prostoru</t>
  </si>
  <si>
    <t>km</t>
  </si>
  <si>
    <t>216</t>
  </si>
  <si>
    <t>109</t>
  </si>
  <si>
    <t>460030101</t>
  </si>
  <si>
    <t>vytrhání obruby stojaté - písek</t>
  </si>
  <si>
    <t>218</t>
  </si>
  <si>
    <t>460200283</t>
  </si>
  <si>
    <t>kabel.rýha 50cm/šíř. 100cm/hl. zem.tř.3</t>
  </si>
  <si>
    <t>220</t>
  </si>
  <si>
    <t>111</t>
  </si>
  <si>
    <t>460420001</t>
  </si>
  <si>
    <t>kabel.lože z pros.zem.v rýze 65cm tl.5cm</t>
  </si>
  <si>
    <t>222</t>
  </si>
  <si>
    <t>460560916</t>
  </si>
  <si>
    <t>ruč.zához.kab.rýhy 50cm šíř.100cm hl.zem.tř.3</t>
  </si>
  <si>
    <t>224</t>
  </si>
  <si>
    <t>113</t>
  </si>
  <si>
    <t>460620013</t>
  </si>
  <si>
    <t>provizorní úprava terénu zem.tř.3</t>
  </si>
  <si>
    <t>226</t>
  </si>
  <si>
    <t>460680043</t>
  </si>
  <si>
    <t>průraz zdi beton/tvrdý kámen tl.45cm</t>
  </si>
  <si>
    <t>228</t>
  </si>
  <si>
    <t>115</t>
  </si>
  <si>
    <t>Pol4</t>
  </si>
  <si>
    <t>PPV</t>
  </si>
  <si>
    <t>230</t>
  </si>
  <si>
    <t>M58</t>
  </si>
  <si>
    <t>Výchozí revize</t>
  </si>
  <si>
    <t>320410002</t>
  </si>
  <si>
    <t>Celk.prohl.el.zař.a vyhot.zpr.do 250.tis.mont.pr.</t>
  </si>
  <si>
    <t>objem</t>
  </si>
  <si>
    <t>232</t>
  </si>
  <si>
    <t>PSV</t>
  </si>
  <si>
    <t>Práce a dodávky PSV</t>
  </si>
  <si>
    <t>713</t>
  </si>
  <si>
    <t>Izolace tepelné</t>
  </si>
  <si>
    <t>117</t>
  </si>
  <si>
    <t>713121121</t>
  </si>
  <si>
    <t>Montáž izolace tepelné podlah volně kladenými rohožemi, pásy, dílci, deskami 2 vrstvy</t>
  </si>
  <si>
    <t>234</t>
  </si>
  <si>
    <t>631481RSH051</t>
  </si>
  <si>
    <t>deska minerální izolační tl.120mm, Lambda 0,033 W/m.K, např. Isover UNIROL Profi</t>
  </si>
  <si>
    <t>236</t>
  </si>
  <si>
    <t>11,47*17,79</t>
  </si>
  <si>
    <t>8,6*(2,855+2,7)</t>
  </si>
  <si>
    <t>251,824*1,02 "Přepočtené koeficientem množství</t>
  </si>
  <si>
    <t>631481RSH071</t>
  </si>
  <si>
    <t>deska minerální izolační tl.160mm, Lambda 0,033 W/m.K, např. Isover UNIROL Profi</t>
  </si>
  <si>
    <t>238</t>
  </si>
  <si>
    <t>119</t>
  </si>
  <si>
    <t>713151111</t>
  </si>
  <si>
    <t>Montáž izolace tepelné střech šikmých kladené volně mezi krokve rohoží, pásů, desek</t>
  </si>
  <si>
    <t>240</t>
  </si>
  <si>
    <t>631481RSH052</t>
  </si>
  <si>
    <t>242</t>
  </si>
  <si>
    <t>"Boční šikminy" 4*(3+3)</t>
  </si>
  <si>
    <t>24*1,02 "Přepočtené koeficientem množství</t>
  </si>
  <si>
    <t>233</t>
  </si>
  <si>
    <t>631481RSH072</t>
  </si>
  <si>
    <t>244</t>
  </si>
  <si>
    <t>121</t>
  </si>
  <si>
    <t>713151121</t>
  </si>
  <si>
    <t>Montáž izolace tepelné střech šikmých kladené volně pod krokve rohoží, pásů, desek</t>
  </si>
  <si>
    <t>246</t>
  </si>
  <si>
    <t>631481RSH053</t>
  </si>
  <si>
    <t>248</t>
  </si>
  <si>
    <t>631481RSH073</t>
  </si>
  <si>
    <t>250</t>
  </si>
  <si>
    <t>123</t>
  </si>
  <si>
    <t>713191133</t>
  </si>
  <si>
    <t>Montáž izolace tepelné podlah, stropů vrchem nebo střech překrytí fólií s přelepeným spojem</t>
  </si>
  <si>
    <t>252</t>
  </si>
  <si>
    <t>283293380</t>
  </si>
  <si>
    <t>folie difuzní, např. SATJAMFOL WI 135, role 75 m2</t>
  </si>
  <si>
    <t>254</t>
  </si>
  <si>
    <t>251,824*1,2 "Přepočtené koeficientem množství</t>
  </si>
  <si>
    <t>125</t>
  </si>
  <si>
    <t>998713203</t>
  </si>
  <si>
    <t>Přesun hmot procentní pro izolace tepelné v objektech v do 24 m</t>
  </si>
  <si>
    <t>256</t>
  </si>
  <si>
    <t>721</t>
  </si>
  <si>
    <t>Zdravotechnika - vnitřní kanalizace</t>
  </si>
  <si>
    <t>721RSH242117</t>
  </si>
  <si>
    <t>Montáž lapače střešních splavenin litinového se zápachovou klapkou a lapacím košem do DN 150</t>
  </si>
  <si>
    <t>258</t>
  </si>
  <si>
    <t>127</t>
  </si>
  <si>
    <t>721242805</t>
  </si>
  <si>
    <t>Demontáž lapače střešních splavenin DN 150</t>
  </si>
  <si>
    <t>260</t>
  </si>
  <si>
    <t>721RSH2731</t>
  </si>
  <si>
    <t>Hlavice ventilační DN 120 vč. prodloužení dl.100mm ze systému střešní krytiny vč. prostupu do podstřešního prostoru</t>
  </si>
  <si>
    <t>262</t>
  </si>
  <si>
    <t>129</t>
  </si>
  <si>
    <t>721300942</t>
  </si>
  <si>
    <t>Pročištění lapačů střešních splavenin</t>
  </si>
  <si>
    <t>264</t>
  </si>
  <si>
    <t>998721203</t>
  </si>
  <si>
    <t>Přesun hmot procentní pro vnitřní kanalizace v objektech v do 24 m</t>
  </si>
  <si>
    <t>266</t>
  </si>
  <si>
    <t>723</t>
  </si>
  <si>
    <t>Zdravotechnika - vnitřní plynovod</t>
  </si>
  <si>
    <t>131</t>
  </si>
  <si>
    <t>723RSH001</t>
  </si>
  <si>
    <t>Přetrasování stávajícího odfuku plynového zařízení</t>
  </si>
  <si>
    <t>kpl</t>
  </si>
  <si>
    <t>268</t>
  </si>
  <si>
    <t>998723203</t>
  </si>
  <si>
    <t>Přesun hmot procentní pro vnitřní plynovod v objektech v do 24 m</t>
  </si>
  <si>
    <t>270</t>
  </si>
  <si>
    <t>762</t>
  </si>
  <si>
    <t>Konstrukce tesařské</t>
  </si>
  <si>
    <t>133</t>
  </si>
  <si>
    <t>762RSH001</t>
  </si>
  <si>
    <t>Prověření stavu celé konstrukce krovu</t>
  </si>
  <si>
    <t>272</t>
  </si>
  <si>
    <t>762RSH003</t>
  </si>
  <si>
    <t>Montáž obslužné lávky krovu z desek OSB P+D tl. 15mm, výška boční strany 265mm, PÚ fungicidním nátěrem, dle technické zprávy - půdorysná plocha</t>
  </si>
  <si>
    <t>274</t>
  </si>
  <si>
    <t>(0,625*1,5)*4</t>
  </si>
  <si>
    <t>15,8*0,625</t>
  </si>
  <si>
    <t>135</t>
  </si>
  <si>
    <t>762083121</t>
  </si>
  <si>
    <t>Impregnace řeziva proti dřevokaznému hmyzu, houbám a plísním máčením třída ohrožení 1 a 2</t>
  </si>
  <si>
    <t>m3</t>
  </si>
  <si>
    <t>276</t>
  </si>
  <si>
    <t>4,986+1,099+2,588+0,976</t>
  </si>
  <si>
    <t>762331811</t>
  </si>
  <si>
    <t>Demontáž vázaných kcí krovů z hranolů průřezové plochy do 120 cm2</t>
  </si>
  <si>
    <t>278</t>
  </si>
  <si>
    <t xml:space="preserve">"Vazničky" </t>
  </si>
  <si>
    <t>"2" 7*17,79+7*23,4+7*2,55+7*2,63</t>
  </si>
  <si>
    <t>"4" 2,5+17,39+2,5+23,07</t>
  </si>
  <si>
    <t>"7" 22*1</t>
  </si>
  <si>
    <t>"9" 12*5,8+2*4,3</t>
  </si>
  <si>
    <t>"20%"-145,66*0,8</t>
  </si>
  <si>
    <t>137</t>
  </si>
  <si>
    <t>762331812</t>
  </si>
  <si>
    <t>Demontáž vázaných kcí krovů z hranolů průřezové plochy do 224 cm2</t>
  </si>
  <si>
    <t>280</t>
  </si>
  <si>
    <t>"1" 4*6,5+14*7,28</t>
  </si>
  <si>
    <t>"3" 1*17,49+1*23,4</t>
  </si>
  <si>
    <t>"5" 2*2,8</t>
  </si>
  <si>
    <t>"6" 12*2,2</t>
  </si>
  <si>
    <t>"10" 1*22,6</t>
  </si>
  <si>
    <t>"20%" -223,41*0,8</t>
  </si>
  <si>
    <t>762331813</t>
  </si>
  <si>
    <t>Demontáž vázaných kcí krovů z hranolů průřezové plochy do 288 cm2</t>
  </si>
  <si>
    <t>282</t>
  </si>
  <si>
    <t>"8" 1*6</t>
  </si>
  <si>
    <t>"20%" -6*0,8</t>
  </si>
  <si>
    <t>139</t>
  </si>
  <si>
    <t>762RSH332141</t>
  </si>
  <si>
    <t>Montáž vázaných kcí krovů pravidelných z hraněného řeziva plochy do 120 cm2</t>
  </si>
  <si>
    <t>284</t>
  </si>
  <si>
    <t>"Výměna" (1,1*2)*2*2</t>
  </si>
  <si>
    <t>"Koncová vaznička-dolní" 23+24</t>
  </si>
  <si>
    <t>"Koncová vaznička" 3*2</t>
  </si>
  <si>
    <t>605120010</t>
  </si>
  <si>
    <t>řezivo jehličnaté hranol jakost I do 120 cm2</t>
  </si>
  <si>
    <t>286</t>
  </si>
  <si>
    <t>415,522*0,012 "Přepočtené koeficientem množství</t>
  </si>
  <si>
    <t>141</t>
  </si>
  <si>
    <t>762RSH332142</t>
  </si>
  <si>
    <t>Montáž vázaných kcí krovů pravidelných z hraněného řeziva plochy do 224 cm2</t>
  </si>
  <si>
    <t>288</t>
  </si>
  <si>
    <t>"Prodloužení krokve" 1,1*4</t>
  </si>
  <si>
    <t>605120110</t>
  </si>
  <si>
    <t>řezivo jehličnaté hranol jakost I nad 120 cm2</t>
  </si>
  <si>
    <t>290</t>
  </si>
  <si>
    <t>49,082*0,0224 "Přepočtené koeficientem množství</t>
  </si>
  <si>
    <t>143</t>
  </si>
  <si>
    <t>762342214</t>
  </si>
  <si>
    <t>Montáž laťování na střechách jednoduchých sklonu do 60° osové vzdálenosti do 360 mm</t>
  </si>
  <si>
    <t>292</t>
  </si>
  <si>
    <t>144,1+108,1+17,6+17,7</t>
  </si>
  <si>
    <t>605141140</t>
  </si>
  <si>
    <t>řezivo jehličnaté, střešní latě impregnované dl 4 m</t>
  </si>
  <si>
    <t>294</t>
  </si>
  <si>
    <t>287,5*0,009 "Přepočtené koeficientem množství</t>
  </si>
  <si>
    <t>145</t>
  </si>
  <si>
    <t>762342441</t>
  </si>
  <si>
    <t>Montáž lišt trojúhelníkových nebo kontralatí na střechách sklonu do 60°</t>
  </si>
  <si>
    <t>296</t>
  </si>
  <si>
    <t>"Kontralatě"</t>
  </si>
  <si>
    <t>"12" 6,59*(29+21)+7,72*(5+5)</t>
  </si>
  <si>
    <t>298</t>
  </si>
  <si>
    <t>406,7*0,0024 "Přepočtené koeficientem množství</t>
  </si>
  <si>
    <t>147</t>
  </si>
  <si>
    <t>762342813</t>
  </si>
  <si>
    <t>Demontáž laťování střech z latí osové vzdálenosti přes 0,50 m</t>
  </si>
  <si>
    <t>300</t>
  </si>
  <si>
    <t>762395000</t>
  </si>
  <si>
    <t>Spojovací prostředky pro montáž krovu, bednění, laťování, světlíky, klíny</t>
  </si>
  <si>
    <t>302</t>
  </si>
  <si>
    <t>149</t>
  </si>
  <si>
    <t>762RSH43103</t>
  </si>
  <si>
    <t>Obložení stěn z desek OSB typ 3 tl 25 mm broušených na pero a drážku kotvené do CW, UW</t>
  </si>
  <si>
    <t>304</t>
  </si>
  <si>
    <t>998762203</t>
  </si>
  <si>
    <t>Přesun hmot procentní pro kce tesařské v objektech v do 24 m</t>
  </si>
  <si>
    <t>306</t>
  </si>
  <si>
    <t>763</t>
  </si>
  <si>
    <t>Konstrukce suché výstavby</t>
  </si>
  <si>
    <t>151</t>
  </si>
  <si>
    <t>763121453</t>
  </si>
  <si>
    <t>SDK stěna předsazená tl 100 mm profil CW+UW 75 desky 2xDF 12,5 TI 50 mm EI 45</t>
  </si>
  <si>
    <t>308</t>
  </si>
  <si>
    <t>998763202</t>
  </si>
  <si>
    <t>Přesun hmot procentní pro dřevostavby v objektech v do 24 m</t>
  </si>
  <si>
    <t>310</t>
  </si>
  <si>
    <t>764</t>
  </si>
  <si>
    <t>Konstrukce klempířské</t>
  </si>
  <si>
    <t>153</t>
  </si>
  <si>
    <t>764RSH001</t>
  </si>
  <si>
    <t>Demontáž ostatních prvků střech, např. objímek, držáků, odvětrání, antén, nástavců nebo konzol vč. likvidace</t>
  </si>
  <si>
    <t>312</t>
  </si>
  <si>
    <t>764RSH002</t>
  </si>
  <si>
    <t>Oplechování hlavic komínů Zn-Ti tl. 0,7mm, pú dle střešního systému</t>
  </si>
  <si>
    <t>314</t>
  </si>
  <si>
    <t>"K2" 1,62*1</t>
  </si>
  <si>
    <t>"K3" 2*1</t>
  </si>
  <si>
    <t>"K14" 1,5*1</t>
  </si>
  <si>
    <t>155</t>
  </si>
  <si>
    <t>764RSH003</t>
  </si>
  <si>
    <t>Demontáž, úprava a zpětná montáž střešní krytiny (betonové vlnité tašky/alukryt) sousedních objektů pro potřeby realizace stavby vč. zajištění proti zatečení</t>
  </si>
  <si>
    <t>316</t>
  </si>
  <si>
    <t>"Pálené vlnité tašky" (8+8,5)*1</t>
  </si>
  <si>
    <t>"Alukryt" (7+8)*1</t>
  </si>
  <si>
    <t>764001821</t>
  </si>
  <si>
    <t>Demontáž krytiny ze svitků nebo tabulí do suti</t>
  </si>
  <si>
    <t>318</t>
  </si>
  <si>
    <t>"Markýza nad uličním vstupem" 2,3</t>
  </si>
  <si>
    <t>157</t>
  </si>
  <si>
    <t>764001851</t>
  </si>
  <si>
    <t>Demontáž hřebene s větrací mřížkou nebo hřebenovým plechem do suti</t>
  </si>
  <si>
    <t>320</t>
  </si>
  <si>
    <t>23,735</t>
  </si>
  <si>
    <t>764002812</t>
  </si>
  <si>
    <t>Demontáž okapového plechu do suti</t>
  </si>
  <si>
    <t>322</t>
  </si>
  <si>
    <t>23,735+24,16</t>
  </si>
  <si>
    <t>159</t>
  </si>
  <si>
    <t>764RSH00282</t>
  </si>
  <si>
    <t>Demontáž výlezu do suti</t>
  </si>
  <si>
    <t>324</t>
  </si>
  <si>
    <t>764002851</t>
  </si>
  <si>
    <t>Demontáž oplechování parapetů do suti</t>
  </si>
  <si>
    <t>326</t>
  </si>
  <si>
    <t>"1PP" (1,3)*12</t>
  </si>
  <si>
    <t>"1NP" (1,5)*4+(2,2)*4+(1,45)*4</t>
  </si>
  <si>
    <t>"2NP" (1,5)*4+(2,2)*3+(1,45)*4+(2,2)*2+(1,85)*1</t>
  </si>
  <si>
    <t>"3NP" (1,5)*4+(2,2)*3+(1,45)*4+(2,2)*2+(1,85)*1</t>
  </si>
  <si>
    <t>"4NP" (1,5)*4+(2,2)*3+(1,45)*4+(2,2)*2+(1,85)*1</t>
  </si>
  <si>
    <t>"5NP" (1,5)*4+(2,2)*3+(1,45)*3+(2,2)*2</t>
  </si>
  <si>
    <t>161</t>
  </si>
  <si>
    <t>764002861</t>
  </si>
  <si>
    <t>Demontáž oplechování říms a ozdobných prvků do suti</t>
  </si>
  <si>
    <t>328</t>
  </si>
  <si>
    <t>"Římsy fr.oken" 2,65*8</t>
  </si>
  <si>
    <t>"Podstřešní římsa" 23,735+24,16</t>
  </si>
  <si>
    <t>764002871</t>
  </si>
  <si>
    <t>Demontáž lemování zdí do suti</t>
  </si>
  <si>
    <t>330</t>
  </si>
  <si>
    <t>"Střecha" 7,67*2</t>
  </si>
  <si>
    <t>1,17+0,75*2</t>
  </si>
  <si>
    <t>1,65*2+0,55*2</t>
  </si>
  <si>
    <t>2,1*2+0,55*2</t>
  </si>
  <si>
    <t>1,65+0,55</t>
  </si>
  <si>
    <t>163</t>
  </si>
  <si>
    <t>764003801</t>
  </si>
  <si>
    <t>Demontáž lemování trub, konzol, držáků, ventilačních nástavců a jiných kusových prvků do suti</t>
  </si>
  <si>
    <t>332</t>
  </si>
  <si>
    <t>764004801</t>
  </si>
  <si>
    <t>Demontáž podokapního žlabu do suti</t>
  </si>
  <si>
    <t>334</t>
  </si>
  <si>
    <t>165</t>
  </si>
  <si>
    <t>764004861</t>
  </si>
  <si>
    <t>Demontáž svodu do suti</t>
  </si>
  <si>
    <t>336</t>
  </si>
  <si>
    <t>2*(15,38+2,4)</t>
  </si>
  <si>
    <t>2*(12,9+1,15)</t>
  </si>
  <si>
    <t>2*(15,38-12,635)</t>
  </si>
  <si>
    <t>764141311</t>
  </si>
  <si>
    <t>Krytina střechy rovné drážkováním ze svitků z TiZn lesklého plechu rš 670 mm sklonu do 30°</t>
  </si>
  <si>
    <t>338</t>
  </si>
  <si>
    <t>"K15" 0,3*1</t>
  </si>
  <si>
    <t>167</t>
  </si>
  <si>
    <t>764141371</t>
  </si>
  <si>
    <t>Krytina železobetonových desek z TiZn lesklého plechu</t>
  </si>
  <si>
    <t>340</t>
  </si>
  <si>
    <t>"K1" 2,3*1</t>
  </si>
  <si>
    <t>764RSH171486</t>
  </si>
  <si>
    <t>Odvětrávací hlavice Zn-Ti tl.0,7mm vč. průchodky s manžetou průměr 125 mm, výška nad komín 100mm</t>
  </si>
  <si>
    <t>342</t>
  </si>
  <si>
    <t>169</t>
  </si>
  <si>
    <t>764RSH223452</t>
  </si>
  <si>
    <t>Střešní výlez v systému pro krytinu např. Satjam VOU 450x550mm</t>
  </si>
  <si>
    <t>344</t>
  </si>
  <si>
    <t>764241366</t>
  </si>
  <si>
    <t>Oplechování úžlabí z TiZn lesklého plechu rš 500 mm</t>
  </si>
  <si>
    <t>346</t>
  </si>
  <si>
    <t>"K13" 46</t>
  </si>
  <si>
    <t>171</t>
  </si>
  <si>
    <t>764242334</t>
  </si>
  <si>
    <t>Oplechování rovné okapové hrany z TiZn lesklého plechu rš 330 mm</t>
  </si>
  <si>
    <t>348</t>
  </si>
  <si>
    <t>"K5" 48,1</t>
  </si>
  <si>
    <t>764248327</t>
  </si>
  <si>
    <t>Oplechování římsy rovné celoplošně lepené z TiZn lesklého plechu rš 670 mm</t>
  </si>
  <si>
    <t>350</t>
  </si>
  <si>
    <t>"K16" 2,85*8</t>
  </si>
  <si>
    <t>173</t>
  </si>
  <si>
    <t>764248347</t>
  </si>
  <si>
    <t>Příplatek k cenám římsy rovné za zvýšenou pracnost provedení rohu nebo koutu rš přes 400 mm</t>
  </si>
  <si>
    <t>352</t>
  </si>
  <si>
    <t>"K18" 8*2</t>
  </si>
  <si>
    <t>764RSH296520</t>
  </si>
  <si>
    <t>Střešní prvky - připojovací plastový profil pro oplechování (např. Baumit) - napojení oplechování na zateplovací systém</t>
  </si>
  <si>
    <t>354</t>
  </si>
  <si>
    <t>"Zateplení markýzy" 0,7*2+1,3*2</t>
  </si>
  <si>
    <t>175</t>
  </si>
  <si>
    <t>764RSH30614</t>
  </si>
  <si>
    <t>Montáž ventilační turbíny průměru do 400 mm</t>
  </si>
  <si>
    <t>356</t>
  </si>
  <si>
    <t>553810RSH100</t>
  </si>
  <si>
    <t>turbína ventilační např. LOMANCO BIB 14 hlavice, stavitelný krk a základna, průměr 356 mm</t>
  </si>
  <si>
    <t>358</t>
  </si>
  <si>
    <t>177</t>
  </si>
  <si>
    <t>764RSH312321</t>
  </si>
  <si>
    <t>Střešní krytina jednoduchá do 45° na laťování šablona RAL 7024 např. Satjam Rapid, rozteč drážek 510mm, povrch.úprava 25um PE, vč.doplňků ze sortimentu výrobce (průchodky, hřebeny, závětrné lišty, okap.plechy, těsnění, ochr.a větr.pásy proti hmyzu apod.)</t>
  </si>
  <si>
    <t>360</t>
  </si>
  <si>
    <t>17,6+144,1+108,1+17,7</t>
  </si>
  <si>
    <t>764RSH410360</t>
  </si>
  <si>
    <t>Oplechování parapetů Al tl 0,8 mm rš 400 mm včetně rohů a koncovek (např. Gutmann), celoplošně lepené</t>
  </si>
  <si>
    <t>362</t>
  </si>
  <si>
    <t>"K1" 1,3*10</t>
  </si>
  <si>
    <t>"K2" 1,2*1</t>
  </si>
  <si>
    <t>"K3" 1,45*19</t>
  </si>
  <si>
    <t>"K4" 2,2*16</t>
  </si>
  <si>
    <t>"K5" 1,5*19</t>
  </si>
  <si>
    <t>"K6" 1,85*3</t>
  </si>
  <si>
    <t>"K7" 1,3*2</t>
  </si>
  <si>
    <t>"K8" 1,5*1</t>
  </si>
  <si>
    <t>"K9" 2,2*8</t>
  </si>
  <si>
    <t>179</t>
  </si>
  <si>
    <t>764541305</t>
  </si>
  <si>
    <t>Žlab podokapní půlkruhový z TiZn lesklého plechu rš 330 mm</t>
  </si>
  <si>
    <t>364</t>
  </si>
  <si>
    <t>"K5, K9, K10" 48,1</t>
  </si>
  <si>
    <t>764541346</t>
  </si>
  <si>
    <t>Kotlík oválný (trychtýřový) pro podokapní žlaby z TiZn lesklého plechu 330/100 mm</t>
  </si>
  <si>
    <t>366</t>
  </si>
  <si>
    <t>"K7" 6</t>
  </si>
  <si>
    <t>181</t>
  </si>
  <si>
    <t>764548323</t>
  </si>
  <si>
    <t>Svody kruhové včetně objímek, kolen, odskoků z TiZn lesklého plechu průměru 100 mm</t>
  </si>
  <si>
    <t>368</t>
  </si>
  <si>
    <t>"K6, K8" 67</t>
  </si>
  <si>
    <t>998764203</t>
  </si>
  <si>
    <t>Přesun hmot procentní pro konstrukce klempířské v objektech v do 24 m</t>
  </si>
  <si>
    <t>370</t>
  </si>
  <si>
    <t>765</t>
  </si>
  <si>
    <t>Konstrukce pokrývačské</t>
  </si>
  <si>
    <t>183</t>
  </si>
  <si>
    <t>765RSH115402</t>
  </si>
  <si>
    <t>Montáž držáku (mříže sněholamu, kulatiny, tyče) v systému střešní krytiny, komplet</t>
  </si>
  <si>
    <t>372</t>
  </si>
  <si>
    <t>24+2,5*2+17,71+2,5*2</t>
  </si>
  <si>
    <t>596606RSH490</t>
  </si>
  <si>
    <t>komplet protisněhový (držák tyče, sněhová tyč, spojka tyče)</t>
  </si>
  <si>
    <t>374</t>
  </si>
  <si>
    <t>51,71*1,03 "Přepočtené koeficientem množství</t>
  </si>
  <si>
    <t>185</t>
  </si>
  <si>
    <t>765RSH131801</t>
  </si>
  <si>
    <t>Demontáž vláknocementové skládané krytiny s obsahem azbestu sklonu do 30° do suti, hlášení KHS, projekt a plán likvidace, měření koncentrace azbestových vláken v ovzduší, anaýzy</t>
  </si>
  <si>
    <t>376</t>
  </si>
  <si>
    <t>6,59*(17,8+24,16)</t>
  </si>
  <si>
    <t>7,67*(3+3,2)</t>
  </si>
  <si>
    <t>765131841</t>
  </si>
  <si>
    <t>Příplatek k cenám demontáže skládané vláknocementové krytiny za sklon přes 30°</t>
  </si>
  <si>
    <t>378</t>
  </si>
  <si>
    <t>187</t>
  </si>
  <si>
    <t>765191011</t>
  </si>
  <si>
    <t>Montáž pojistné hydroizolační fólie kladené ve sklonu do 30° volně na krokve</t>
  </si>
  <si>
    <t>380</t>
  </si>
  <si>
    <t>108,1+144,1+17,6+17,7</t>
  </si>
  <si>
    <t>382</t>
  </si>
  <si>
    <t>287,5*1,1 "Přepočtené koeficientem množství</t>
  </si>
  <si>
    <t>189</t>
  </si>
  <si>
    <t>765191091</t>
  </si>
  <si>
    <t>Příplatek k cenám montáže pojistné hydroizolační fólie za sklon přes 30°</t>
  </si>
  <si>
    <t>384</t>
  </si>
  <si>
    <t>17,6+17,7</t>
  </si>
  <si>
    <t>998765203</t>
  </si>
  <si>
    <t>Přesun hmot procentní pro krytiny skládané v objektech v do 24 m</t>
  </si>
  <si>
    <t>386</t>
  </si>
  <si>
    <t>766</t>
  </si>
  <si>
    <t>Konstrukce truhlářské</t>
  </si>
  <si>
    <t>191</t>
  </si>
  <si>
    <t>766RSH23111</t>
  </si>
  <si>
    <t>Montáž sklápěcích půdních schodů, včetně montážního materiálu a olištování</t>
  </si>
  <si>
    <t>388</t>
  </si>
  <si>
    <t>612331RSH72</t>
  </si>
  <si>
    <t>protipožární půdní schody např. JAP Kombo PP 900 x 700 mm, provedení dle technické zprávy</t>
  </si>
  <si>
    <t>390</t>
  </si>
  <si>
    <t>193</t>
  </si>
  <si>
    <t>766441821</t>
  </si>
  <si>
    <t>Demontáž parapetních desek dřevěných nebo plastových šířky do 30 cm délky přes 1,0 m</t>
  </si>
  <si>
    <t>392</t>
  </si>
  <si>
    <t>766622831</t>
  </si>
  <si>
    <t>Demontáž rámu zdvojených oken dřevěných nebo plastových do 1m2</t>
  </si>
  <si>
    <t>394</t>
  </si>
  <si>
    <t>"O1" (1,3*0,5)*10</t>
  </si>
  <si>
    <t>"O7" (1,3*0,5)*2</t>
  </si>
  <si>
    <t>195</t>
  </si>
  <si>
    <t>766622832</t>
  </si>
  <si>
    <t>Demontáž rámu zdvojených oken dřevěných nebo plastových do 2m2</t>
  </si>
  <si>
    <t>396</t>
  </si>
  <si>
    <t>"O2" (1,2*0,88)*1</t>
  </si>
  <si>
    <t>766622833</t>
  </si>
  <si>
    <t>Demontáž rámu zdvojených oken dřevěných nebo plastových do 4m2</t>
  </si>
  <si>
    <t>398</t>
  </si>
  <si>
    <t>"O3" (1,45*1,6)*19</t>
  </si>
  <si>
    <t>"O4" (2,2*1,6)*16</t>
  </si>
  <si>
    <t>"O5" (1,5*1,6)*19</t>
  </si>
  <si>
    <t>"O6" (1,85*1,6)*3</t>
  </si>
  <si>
    <t>"O8" (1,5*1,6)*1</t>
  </si>
  <si>
    <t>197</t>
  </si>
  <si>
    <t>766RSH622834</t>
  </si>
  <si>
    <t>Demontáž rámu zdvojených oken dřevěných nebo plastových nad 4m2</t>
  </si>
  <si>
    <t>400</t>
  </si>
  <si>
    <t>"O9" (2,2*2,45)*8</t>
  </si>
  <si>
    <t>766RSH62286</t>
  </si>
  <si>
    <t>Vyvěšení nebo zavěšení křídel dřevěných nebo plastových okenních</t>
  </si>
  <si>
    <t>402</t>
  </si>
  <si>
    <t>"O1" 2*10</t>
  </si>
  <si>
    <t>"O2" 2*1</t>
  </si>
  <si>
    <t>"O3" 4*19</t>
  </si>
  <si>
    <t>"O4" 6*16</t>
  </si>
  <si>
    <t>"O5" 4*19</t>
  </si>
  <si>
    <t>"O6" 6*3</t>
  </si>
  <si>
    <t>"O7" 1*2</t>
  </si>
  <si>
    <t>"O8" 4*1</t>
  </si>
  <si>
    <t>"O9" 6*8</t>
  </si>
  <si>
    <t>199</t>
  </si>
  <si>
    <t>766671321</t>
  </si>
  <si>
    <t>Úprava ostění u střešního okna</t>
  </si>
  <si>
    <t>404</t>
  </si>
  <si>
    <t>(0,8*2+1,2*2)*2</t>
  </si>
  <si>
    <t>766RSH671454</t>
  </si>
  <si>
    <t>Střešní okna např. VELUX typ GZL 78 x 118 cm včetně montáže okenního rámu a lemování do krytiny ploché</t>
  </si>
  <si>
    <t>406</t>
  </si>
  <si>
    <t>201</t>
  </si>
  <si>
    <t>766671514</t>
  </si>
  <si>
    <t>Montáž parotěsné zábrany k oknu rozměru 78 x 118 cm</t>
  </si>
  <si>
    <t>408</t>
  </si>
  <si>
    <t>590712RSH470</t>
  </si>
  <si>
    <t>fólie okenní exteriér bílá např. ME510 s butylem 70 mm EW, role 50 m</t>
  </si>
  <si>
    <t>410</t>
  </si>
  <si>
    <t>0,51*1,96 "Přepočtené koeficientem množství</t>
  </si>
  <si>
    <t>203</t>
  </si>
  <si>
    <t>998766203</t>
  </si>
  <si>
    <t>Přesun hmot procentní pro konstrukce truhlářské v objektech v do 24 m</t>
  </si>
  <si>
    <t>412</t>
  </si>
  <si>
    <t>7666</t>
  </si>
  <si>
    <t>Výplně otvorů</t>
  </si>
  <si>
    <t>766621101</t>
  </si>
  <si>
    <t>Montáž dřevěných oken plochy přes 1 m2 špaletových výšky do 1,5 m s rámem do dřevěné kce</t>
  </si>
  <si>
    <t>414</t>
  </si>
  <si>
    <t>"O1" (1,3*0,5)*12</t>
  </si>
  <si>
    <t>205</t>
  </si>
  <si>
    <t>766 O1</t>
  </si>
  <si>
    <t>okno plastové 1kř S s iz.2sklem, bezpečnostní, neprůhledné, 1.300x500mm, Uw=1,1 W/m2K, odstín RAL7015, celoobvodové kování, klika standard</t>
  </si>
  <si>
    <t>416</t>
  </si>
  <si>
    <t>"1PP" 12</t>
  </si>
  <si>
    <t>766 O2</t>
  </si>
  <si>
    <t>okno plastové 1kř pevné s iz.2sklem, čiré, 1.200x880mm, Uw=1,1 W/m2K, odstín RAL9010, celoobvodové kování, klika standard</t>
  </si>
  <si>
    <t>418</t>
  </si>
  <si>
    <t>"1NP" 1</t>
  </si>
  <si>
    <t>207</t>
  </si>
  <si>
    <t>766621102</t>
  </si>
  <si>
    <t>Montáž dřevěných oken plochy přes 1 m2 špaletových výšky do 2,5 m s rámem do dřevěné kce</t>
  </si>
  <si>
    <t>420</t>
  </si>
  <si>
    <t>"O5" (1,5*1,6)*20</t>
  </si>
  <si>
    <t>766 O3</t>
  </si>
  <si>
    <t>okno plastové 2kř O/S s iz.2sklem, čiré, 1.450x1.600mm, Uw=1,1 W/m2K, odstín RAL9010, celoobvodové kování, klika standard</t>
  </si>
  <si>
    <t>422</t>
  </si>
  <si>
    <t>"1NP" 4</t>
  </si>
  <si>
    <t>"2NP" 4</t>
  </si>
  <si>
    <t>"3NP" 4</t>
  </si>
  <si>
    <t>"4NP" 4</t>
  </si>
  <si>
    <t>"5NP" 3</t>
  </si>
  <si>
    <t>209</t>
  </si>
  <si>
    <t>766 O4</t>
  </si>
  <si>
    <t>okno plastové 3kř O/S s iz.2sklem, čiré, 2.200x1.600mm, Uw=1,1 W/m2K, odstín RAL9010, celoobvodové kování, klika standard</t>
  </si>
  <si>
    <t>424</t>
  </si>
  <si>
    <t>"2NP" 3</t>
  </si>
  <si>
    <t>"3NP" 3</t>
  </si>
  <si>
    <t>"4NP" 3</t>
  </si>
  <si>
    <t>766 O5</t>
  </si>
  <si>
    <t>okno plastové 2kř O/S s iz.2sklem, čiré, 1.500x1.600mm, Uw=1,1 W/m2K, odstín RAL9010, celoobvodové kování, klika standard</t>
  </si>
  <si>
    <t>426</t>
  </si>
  <si>
    <t>"5NP" 4</t>
  </si>
  <si>
    <t>211</t>
  </si>
  <si>
    <t>766 O6</t>
  </si>
  <si>
    <t>okno plastové 3kř O/S s iz.2sklem, čiré, 1.850x1.600mm, Uw=1,1 W/m2K, odstín RAL9010, celoobvodové kování, klika standard</t>
  </si>
  <si>
    <t>428</t>
  </si>
  <si>
    <t>"2NP" 1</t>
  </si>
  <si>
    <t>"3NP" 1</t>
  </si>
  <si>
    <t>"4NP" 1</t>
  </si>
  <si>
    <t>766 O9</t>
  </si>
  <si>
    <t>okno plastové "francouzské" 3kř O/S s iz.2sklem, čiré, 2.200x2.450mm, Uw=1,1 W/m2K, odstín RAL9010, celoobvodové kování, klika standard</t>
  </si>
  <si>
    <t>430</t>
  </si>
  <si>
    <t>"2NP" 2</t>
  </si>
  <si>
    <t>"3NP" 2</t>
  </si>
  <si>
    <t>"4NP" 2</t>
  </si>
  <si>
    <t>"5NP" 2</t>
  </si>
  <si>
    <t>213</t>
  </si>
  <si>
    <t>766660471</t>
  </si>
  <si>
    <t>Montáž vchodových dveří 2křídlových s pevnými bočními díly do zdiva</t>
  </si>
  <si>
    <t>432</t>
  </si>
  <si>
    <t>"D1" 1</t>
  </si>
  <si>
    <t>"D2" 1</t>
  </si>
  <si>
    <t>766 D1</t>
  </si>
  <si>
    <t>dveře hliník.2kř.prosklené bezpečnostní neprůhledné dle výkazu dveřních výplní, výkres D1.1.C.6, pozice D1</t>
  </si>
  <si>
    <t>434</t>
  </si>
  <si>
    <t>215</t>
  </si>
  <si>
    <t>766 D2</t>
  </si>
  <si>
    <t>dveře hliník.2kř.prosklené bezpečnostní neprůhledné, dle výkazu dveřních výplní, výkres D1.1.C.6, pozice D2</t>
  </si>
  <si>
    <t>436</t>
  </si>
  <si>
    <t>766RSH67151</t>
  </si>
  <si>
    <t>Montáž parotěsné, paropropustné a komprimační zábrany k utěsnění připojovací spáry</t>
  </si>
  <si>
    <t>438</t>
  </si>
  <si>
    <t>"O1" nepožadováno</t>
  </si>
  <si>
    <t>"O2" (1,2*2+0,88*2)*1</t>
  </si>
  <si>
    <t>"O3" (1,45*2+1,6*2)*19</t>
  </si>
  <si>
    <t>"O4" (2,2*2+1,6*2)*16</t>
  </si>
  <si>
    <t>"O5" (1,5*2+1,6*2)*20</t>
  </si>
  <si>
    <t>"O6" (1,85*2+1,6*2)*3</t>
  </si>
  <si>
    <t>"O9" (2,2*2+2,45*2)*8</t>
  </si>
  <si>
    <t>217</t>
  </si>
  <si>
    <t>440</t>
  </si>
  <si>
    <t>767</t>
  </si>
  <si>
    <t>Konstrukce zámečnické</t>
  </si>
  <si>
    <t>767RSH640223</t>
  </si>
  <si>
    <t>Montáž dveří ocelových vchodových dvoukřídlových s pevným bočním dílem, kompletace</t>
  </si>
  <si>
    <t>442</t>
  </si>
  <si>
    <t>219</t>
  </si>
  <si>
    <t>767 001</t>
  </si>
  <si>
    <t>vnější hliníkové 2kř.dveře 1.150x2.200mm, křídlo 900mm, RAL9006, bezpečnostní neprůhledné iz.2sklo, spodní část plná neprůhledná, bezpečnostní kování, koule-klika, fab zámek, panikové kování, samozavírač, příprava na el.vrátného, stáv.otvor 1.300x2.300mm</t>
  </si>
  <si>
    <t>444</t>
  </si>
  <si>
    <t>767 002</t>
  </si>
  <si>
    <t>vnější hliníkové 2kř.dveře 1.300x2.250mm, křídlo 900mm, RAL9006, bezpečnostní neprůhledné iz.2sklo, spodní část plná neprůhledná, bezpečnostní kování, koule-klika, fab zámek, panikové kování, samozavírač, příprava na el.vrátného, stáv.otvor 1.450x2.350mm</t>
  </si>
  <si>
    <t>446</t>
  </si>
  <si>
    <t>221</t>
  </si>
  <si>
    <t>767691822</t>
  </si>
  <si>
    <t>Vyvěšení nebo zavěšení kovových křídel dveří do 2 m2</t>
  </si>
  <si>
    <t>448</t>
  </si>
  <si>
    <t>"1NP-vyvěšení" 2*2</t>
  </si>
  <si>
    <t>767691823</t>
  </si>
  <si>
    <t>Vyvěšení nebo zavěšení kovových křídel dveří přes 2 m2</t>
  </si>
  <si>
    <t>450</t>
  </si>
  <si>
    <t>223</t>
  </si>
  <si>
    <t>767812611</t>
  </si>
  <si>
    <t>Montáž markýz fasádních 2000 mm, kotvení kotvami pro distanční montáž, např. Fischer Thermax 10/140 M6</t>
  </si>
  <si>
    <t>452</t>
  </si>
  <si>
    <t>553465420</t>
  </si>
  <si>
    <t>markýza např. Easy-Top, nerez konzole, čirou výplň akrylátovou deskou, dle technické zprávy</t>
  </si>
  <si>
    <t>454</t>
  </si>
  <si>
    <t>225</t>
  </si>
  <si>
    <t>767RSH851103</t>
  </si>
  <si>
    <t>Montáž lávek komínových - kompletní celé lávky</t>
  </si>
  <si>
    <t>456</t>
  </si>
  <si>
    <t>"5" 5*1,2</t>
  </si>
  <si>
    <t>"6" 4*0,6</t>
  </si>
  <si>
    <t>533029RSH570</t>
  </si>
  <si>
    <t>střešní lávka dl 1200 mm, kompletní systém dle dodavatele střešní krytiny</t>
  </si>
  <si>
    <t>458</t>
  </si>
  <si>
    <t>"5" 5</t>
  </si>
  <si>
    <t>227</t>
  </si>
  <si>
    <t>533029RSH580</t>
  </si>
  <si>
    <t>střešní lávka dl 600 mm, kompletní systém dle dodavatele střešní krytiny</t>
  </si>
  <si>
    <t>460</t>
  </si>
  <si>
    <t>"6" 4</t>
  </si>
  <si>
    <t>998767203</t>
  </si>
  <si>
    <t>Přesun hmot procentní pro zámečnické konstrukce v objektech v do 24 m</t>
  </si>
  <si>
    <t>462</t>
  </si>
  <si>
    <t>783</t>
  </si>
  <si>
    <t>Dokončovací práce - nátěry</t>
  </si>
  <si>
    <t>229</t>
  </si>
  <si>
    <t>783213121</t>
  </si>
  <si>
    <t>Napouštěcí dvojnásobný syntetický fungicidní nátěr tesařských konstrukcí zabudovaných do konstrukce</t>
  </si>
  <si>
    <t>464</t>
  </si>
  <si>
    <t>ost</t>
  </si>
  <si>
    <t>Ostatní</t>
  </si>
  <si>
    <t>OST03</t>
  </si>
  <si>
    <t>Průzkumy potřebné k provedení stavby</t>
  </si>
  <si>
    <t>262144</t>
  </si>
  <si>
    <t>466</t>
  </si>
  <si>
    <t>231</t>
  </si>
  <si>
    <t>OST06</t>
  </si>
  <si>
    <t>Informační tabule, publikační činnost</t>
  </si>
  <si>
    <t>468</t>
  </si>
  <si>
    <t>B - Způsobilé výdaje - B - Způsobilé výdaje vedl...</t>
  </si>
  <si>
    <t>OST01</t>
  </si>
  <si>
    <t>Dokumentace skutečného provedení</t>
  </si>
  <si>
    <t>C - Nezpůsobilé výda - C - Nezpůsobilé výdaje</t>
  </si>
  <si>
    <t xml:space="preserve">    771 - Podlahy z dlaždic</t>
  </si>
  <si>
    <t>596211210</t>
  </si>
  <si>
    <t>Kladení zámkové dlažby komunikací pro pěší tl 80 mm skupiny A pl do 50 m2</t>
  </si>
  <si>
    <t>637RSH21111</t>
  </si>
  <si>
    <t>Okapový chodník z betonových dlaždic tl 80 mm na MC 10 do betonového lože tl. 100mm</t>
  </si>
  <si>
    <t>"Ve dvoře" 24,16*0,6</t>
  </si>
  <si>
    <t>592277RSH250</t>
  </si>
  <si>
    <t>příložná deska např. BEST 8 x 33 x 50</t>
  </si>
  <si>
    <t>900RSH002</t>
  </si>
  <si>
    <t>Zaslepení nevyužívaných průduchů komínových těles a vyspravení betonových hlav</t>
  </si>
  <si>
    <t>979RSH098231</t>
  </si>
  <si>
    <t>Poplatek za uložení stavebního směsného odpadu na skládce (skládkovné)</t>
  </si>
  <si>
    <t>997013821</t>
  </si>
  <si>
    <t>Poplatek za uložení stavebního odpadu s azbestem na skládce (skládkovné)</t>
  </si>
  <si>
    <t>997013831</t>
  </si>
  <si>
    <t>771</t>
  </si>
  <si>
    <t>Podlahy z dlaždic</t>
  </si>
  <si>
    <t>771274123</t>
  </si>
  <si>
    <t>Montáž obkladů stupnic z dlaždic protiskluzných keramických flexibilní lepidlo š do 300 mm</t>
  </si>
  <si>
    <t>"Vstupní schodiště" 1,51</t>
  </si>
  <si>
    <t>597612RSH901</t>
  </si>
  <si>
    <t>dlaždice keramické - vstupní schodiště, mrazuvzdorné, protiskluzné dle technické zprávy</t>
  </si>
  <si>
    <t>0,527*0,275 "Přepočtené koeficientem množství</t>
  </si>
  <si>
    <t>771274232</t>
  </si>
  <si>
    <t>Montáž obkladů podstupnic z dlaždic hladkých keramických flexibilní lepidlo v do 200 mm</t>
  </si>
  <si>
    <t>597612RSH902</t>
  </si>
  <si>
    <t>1,51*0,16 "Přepočtené koeficientem množství</t>
  </si>
  <si>
    <t>771474113</t>
  </si>
  <si>
    <t>Montáž soklíků z dlaždic keramických rovných flexibilní lepidlo v do 120 mm</t>
  </si>
  <si>
    <t>"Vstupní schodiště" 0,4*2</t>
  </si>
  <si>
    <t>597611RSH162</t>
  </si>
  <si>
    <t>soklík - vstupní schodiště, mrazuvzdorný dle technické zprávy</t>
  </si>
  <si>
    <t>0,8*7,5 "Přepočtené koeficientem množství</t>
  </si>
  <si>
    <t>998771203</t>
  </si>
  <si>
    <t>Přesun hmot procentní pro podlahy z dlaždic v objektech v do 24 m</t>
  </si>
  <si>
    <t>OST05</t>
  </si>
  <si>
    <t>Pojištění dodavatele a pojištění díla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</si>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</sst>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9"/>
      <c r="AQ5" s="31"/>
      <c r="BE5" s="341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9"/>
      <c r="AQ6" s="31"/>
      <c r="BE6" s="342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2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2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2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2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2"/>
      <c r="BS13" s="24" t="s">
        <v>8</v>
      </c>
    </row>
    <row r="14" spans="2:71" ht="13.5">
      <c r="B14" s="28"/>
      <c r="C14" s="29"/>
      <c r="D14" s="29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2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2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2"/>
      <c r="BS17" s="24" t="s">
        <v>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57" customHeight="1">
      <c r="B20" s="28"/>
      <c r="C20" s="29"/>
      <c r="D20" s="29"/>
      <c r="E20" s="348" t="s">
        <v>36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9"/>
      <c r="AP20" s="29"/>
      <c r="AQ20" s="31"/>
      <c r="BE20" s="342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9">
        <f>ROUND(AG51,2)</f>
        <v>0</v>
      </c>
      <c r="AL23" s="350"/>
      <c r="AM23" s="350"/>
      <c r="AN23" s="350"/>
      <c r="AO23" s="350"/>
      <c r="AP23" s="42"/>
      <c r="AQ23" s="45"/>
      <c r="BE23" s="34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1" t="s">
        <v>38</v>
      </c>
      <c r="M25" s="351"/>
      <c r="N25" s="351"/>
      <c r="O25" s="351"/>
      <c r="P25" s="42"/>
      <c r="Q25" s="42"/>
      <c r="R25" s="42"/>
      <c r="S25" s="42"/>
      <c r="T25" s="42"/>
      <c r="U25" s="42"/>
      <c r="V25" s="42"/>
      <c r="W25" s="351" t="s">
        <v>39</v>
      </c>
      <c r="X25" s="351"/>
      <c r="Y25" s="351"/>
      <c r="Z25" s="351"/>
      <c r="AA25" s="351"/>
      <c r="AB25" s="351"/>
      <c r="AC25" s="351"/>
      <c r="AD25" s="351"/>
      <c r="AE25" s="351"/>
      <c r="AF25" s="42"/>
      <c r="AG25" s="42"/>
      <c r="AH25" s="42"/>
      <c r="AI25" s="42"/>
      <c r="AJ25" s="42"/>
      <c r="AK25" s="351" t="s">
        <v>40</v>
      </c>
      <c r="AL25" s="351"/>
      <c r="AM25" s="351"/>
      <c r="AN25" s="351"/>
      <c r="AO25" s="351"/>
      <c r="AP25" s="42"/>
      <c r="AQ25" s="45"/>
      <c r="BE25" s="342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52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4">
        <f>ROUND(AV51,2)</f>
        <v>0</v>
      </c>
      <c r="AL26" s="353"/>
      <c r="AM26" s="353"/>
      <c r="AN26" s="353"/>
      <c r="AO26" s="353"/>
      <c r="AP26" s="48"/>
      <c r="AQ26" s="50"/>
      <c r="BE26" s="342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52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4">
        <f>ROUND(AW51,2)</f>
        <v>0</v>
      </c>
      <c r="AL27" s="353"/>
      <c r="AM27" s="353"/>
      <c r="AN27" s="353"/>
      <c r="AO27" s="353"/>
      <c r="AP27" s="48"/>
      <c r="AQ27" s="50"/>
      <c r="BE27" s="342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52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4">
        <v>0</v>
      </c>
      <c r="AL28" s="353"/>
      <c r="AM28" s="353"/>
      <c r="AN28" s="353"/>
      <c r="AO28" s="353"/>
      <c r="AP28" s="48"/>
      <c r="AQ28" s="50"/>
      <c r="BE28" s="342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52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4">
        <v>0</v>
      </c>
      <c r="AL29" s="353"/>
      <c r="AM29" s="353"/>
      <c r="AN29" s="353"/>
      <c r="AO29" s="353"/>
      <c r="AP29" s="48"/>
      <c r="AQ29" s="50"/>
      <c r="BE29" s="342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52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4">
        <v>0</v>
      </c>
      <c r="AL30" s="353"/>
      <c r="AM30" s="353"/>
      <c r="AN30" s="353"/>
      <c r="AO30" s="353"/>
      <c r="AP30" s="48"/>
      <c r="AQ30" s="50"/>
      <c r="BE30" s="34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55" t="s">
        <v>49</v>
      </c>
      <c r="Y32" s="356"/>
      <c r="Z32" s="356"/>
      <c r="AA32" s="356"/>
      <c r="AB32" s="356"/>
      <c r="AC32" s="53"/>
      <c r="AD32" s="53"/>
      <c r="AE32" s="53"/>
      <c r="AF32" s="53"/>
      <c r="AG32" s="53"/>
      <c r="AH32" s="53"/>
      <c r="AI32" s="53"/>
      <c r="AJ32" s="53"/>
      <c r="AK32" s="357">
        <f>SUM(AK23:AK30)</f>
        <v>0</v>
      </c>
      <c r="AL32" s="356"/>
      <c r="AM32" s="356"/>
      <c r="AN32" s="356"/>
      <c r="AO32" s="358"/>
      <c r="AP32" s="51"/>
      <c r="AQ32" s="55"/>
      <c r="BE32" s="34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1817M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Mánesova 23 SO 01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Cheb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1" t="str">
        <f>IF(AN8="","",AN8)</f>
        <v>8. 6. 2018</v>
      </c>
      <c r="AN44" s="36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Cheb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2" t="str">
        <f>IF(E17="","",E17)</f>
        <v>Ing. Ondřej Beránek</v>
      </c>
      <c r="AN46" s="362"/>
      <c r="AO46" s="362"/>
      <c r="AP46" s="362"/>
      <c r="AQ46" s="63"/>
      <c r="AR46" s="61"/>
      <c r="AS46" s="363" t="s">
        <v>51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52</v>
      </c>
      <c r="D49" s="370"/>
      <c r="E49" s="370"/>
      <c r="F49" s="370"/>
      <c r="G49" s="370"/>
      <c r="H49" s="79"/>
      <c r="I49" s="371" t="s">
        <v>53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54</v>
      </c>
      <c r="AH49" s="370"/>
      <c r="AI49" s="370"/>
      <c r="AJ49" s="370"/>
      <c r="AK49" s="370"/>
      <c r="AL49" s="370"/>
      <c r="AM49" s="370"/>
      <c r="AN49" s="371" t="s">
        <v>55</v>
      </c>
      <c r="AO49" s="370"/>
      <c r="AP49" s="370"/>
      <c r="AQ49" s="80" t="s">
        <v>56</v>
      </c>
      <c r="AR49" s="61"/>
      <c r="AS49" s="81" t="s">
        <v>57</v>
      </c>
      <c r="AT49" s="82" t="s">
        <v>58</v>
      </c>
      <c r="AU49" s="82" t="s">
        <v>59</v>
      </c>
      <c r="AV49" s="82" t="s">
        <v>60</v>
      </c>
      <c r="AW49" s="82" t="s">
        <v>61</v>
      </c>
      <c r="AX49" s="82" t="s">
        <v>62</v>
      </c>
      <c r="AY49" s="82" t="s">
        <v>63</v>
      </c>
      <c r="AZ49" s="82" t="s">
        <v>64</v>
      </c>
      <c r="BA49" s="82" t="s">
        <v>65</v>
      </c>
      <c r="BB49" s="82" t="s">
        <v>66</v>
      </c>
      <c r="BC49" s="82" t="s">
        <v>67</v>
      </c>
      <c r="BD49" s="83" t="s">
        <v>68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69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6">
        <f>ROUND(SUM(AG52:AG54),2)</f>
        <v>0</v>
      </c>
      <c r="AH51" s="376"/>
      <c r="AI51" s="376"/>
      <c r="AJ51" s="376"/>
      <c r="AK51" s="376"/>
      <c r="AL51" s="376"/>
      <c r="AM51" s="376"/>
      <c r="AN51" s="377">
        <f>SUM(AG51,AT51)</f>
        <v>0</v>
      </c>
      <c r="AO51" s="377"/>
      <c r="AP51" s="377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70</v>
      </c>
      <c r="BT51" s="94" t="s">
        <v>71</v>
      </c>
      <c r="BU51" s="95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1" s="5" customFormat="1" ht="63" customHeight="1">
      <c r="A52" s="96" t="s">
        <v>75</v>
      </c>
      <c r="B52" s="97"/>
      <c r="C52" s="98"/>
      <c r="D52" s="375" t="s">
        <v>76</v>
      </c>
      <c r="E52" s="375"/>
      <c r="F52" s="375"/>
      <c r="G52" s="375"/>
      <c r="H52" s="375"/>
      <c r="I52" s="99"/>
      <c r="J52" s="375" t="s">
        <v>77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'A - Způsobilé výdaje - A ...'!J27</f>
        <v>0</v>
      </c>
      <c r="AH52" s="374"/>
      <c r="AI52" s="374"/>
      <c r="AJ52" s="374"/>
      <c r="AK52" s="374"/>
      <c r="AL52" s="374"/>
      <c r="AM52" s="374"/>
      <c r="AN52" s="373">
        <f>SUM(AG52,AT52)</f>
        <v>0</v>
      </c>
      <c r="AO52" s="374"/>
      <c r="AP52" s="374"/>
      <c r="AQ52" s="100" t="s">
        <v>78</v>
      </c>
      <c r="AR52" s="101"/>
      <c r="AS52" s="102">
        <v>0</v>
      </c>
      <c r="AT52" s="103">
        <f>ROUND(SUM(AV52:AW52),2)</f>
        <v>0</v>
      </c>
      <c r="AU52" s="104">
        <f>'A - Způsobilé výdaje - A ...'!P104</f>
        <v>0</v>
      </c>
      <c r="AV52" s="103">
        <f>'A - Způsobilé výdaje - A ...'!J30</f>
        <v>0</v>
      </c>
      <c r="AW52" s="103">
        <f>'A - Způsobilé výdaje - A ...'!J31</f>
        <v>0</v>
      </c>
      <c r="AX52" s="103">
        <f>'A - Způsobilé výdaje - A ...'!J32</f>
        <v>0</v>
      </c>
      <c r="AY52" s="103">
        <f>'A - Způsobilé výdaje - A ...'!J33</f>
        <v>0</v>
      </c>
      <c r="AZ52" s="103">
        <f>'A - Způsobilé výdaje - A ...'!F30</f>
        <v>0</v>
      </c>
      <c r="BA52" s="103">
        <f>'A - Způsobilé výdaje - A ...'!F31</f>
        <v>0</v>
      </c>
      <c r="BB52" s="103">
        <f>'A - Způsobilé výdaje - A ...'!F32</f>
        <v>0</v>
      </c>
      <c r="BC52" s="103">
        <f>'A - Způsobilé výdaje - A ...'!F33</f>
        <v>0</v>
      </c>
      <c r="BD52" s="105">
        <f>'A - Způsobilé výdaje - A ...'!F34</f>
        <v>0</v>
      </c>
      <c r="BT52" s="106" t="s">
        <v>79</v>
      </c>
      <c r="BV52" s="106" t="s">
        <v>73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63" customHeight="1">
      <c r="A53" s="96" t="s">
        <v>75</v>
      </c>
      <c r="B53" s="97"/>
      <c r="C53" s="98"/>
      <c r="D53" s="375" t="s">
        <v>82</v>
      </c>
      <c r="E53" s="375"/>
      <c r="F53" s="375"/>
      <c r="G53" s="375"/>
      <c r="H53" s="375"/>
      <c r="I53" s="99"/>
      <c r="J53" s="375" t="s">
        <v>83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'B - Způsobilé výdaje - B ...'!J27</f>
        <v>0</v>
      </c>
      <c r="AH53" s="374"/>
      <c r="AI53" s="374"/>
      <c r="AJ53" s="374"/>
      <c r="AK53" s="374"/>
      <c r="AL53" s="374"/>
      <c r="AM53" s="374"/>
      <c r="AN53" s="373">
        <f>SUM(AG53,AT53)</f>
        <v>0</v>
      </c>
      <c r="AO53" s="374"/>
      <c r="AP53" s="374"/>
      <c r="AQ53" s="100" t="s">
        <v>78</v>
      </c>
      <c r="AR53" s="101"/>
      <c r="AS53" s="102">
        <v>0</v>
      </c>
      <c r="AT53" s="103">
        <f>ROUND(SUM(AV53:AW53),2)</f>
        <v>0</v>
      </c>
      <c r="AU53" s="104">
        <f>'B - Způsobilé výdaje - B ...'!P77</f>
        <v>0</v>
      </c>
      <c r="AV53" s="103">
        <f>'B - Způsobilé výdaje - B ...'!J30</f>
        <v>0</v>
      </c>
      <c r="AW53" s="103">
        <f>'B - Způsobilé výdaje - B ...'!J31</f>
        <v>0</v>
      </c>
      <c r="AX53" s="103">
        <f>'B - Způsobilé výdaje - B ...'!J32</f>
        <v>0</v>
      </c>
      <c r="AY53" s="103">
        <f>'B - Způsobilé výdaje - B ...'!J33</f>
        <v>0</v>
      </c>
      <c r="AZ53" s="103">
        <f>'B - Způsobilé výdaje - B ...'!F30</f>
        <v>0</v>
      </c>
      <c r="BA53" s="103">
        <f>'B - Způsobilé výdaje - B ...'!F31</f>
        <v>0</v>
      </c>
      <c r="BB53" s="103">
        <f>'B - Způsobilé výdaje - B ...'!F32</f>
        <v>0</v>
      </c>
      <c r="BC53" s="103">
        <f>'B - Způsobilé výdaje - B ...'!F33</f>
        <v>0</v>
      </c>
      <c r="BD53" s="105">
        <f>'B - Způsobilé výdaje - B ...'!F34</f>
        <v>0</v>
      </c>
      <c r="BT53" s="106" t="s">
        <v>79</v>
      </c>
      <c r="BV53" s="106" t="s">
        <v>73</v>
      </c>
      <c r="BW53" s="106" t="s">
        <v>84</v>
      </c>
      <c r="BX53" s="106" t="s">
        <v>7</v>
      </c>
      <c r="CL53" s="106" t="s">
        <v>21</v>
      </c>
      <c r="CM53" s="106" t="s">
        <v>81</v>
      </c>
    </row>
    <row r="54" spans="1:91" s="5" customFormat="1" ht="63" customHeight="1">
      <c r="A54" s="96" t="s">
        <v>75</v>
      </c>
      <c r="B54" s="97"/>
      <c r="C54" s="98"/>
      <c r="D54" s="375" t="s">
        <v>85</v>
      </c>
      <c r="E54" s="375"/>
      <c r="F54" s="375"/>
      <c r="G54" s="375"/>
      <c r="H54" s="375"/>
      <c r="I54" s="99"/>
      <c r="J54" s="375" t="s">
        <v>86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'C - Nezpůsobilé výda - C ...'!J27</f>
        <v>0</v>
      </c>
      <c r="AH54" s="374"/>
      <c r="AI54" s="374"/>
      <c r="AJ54" s="374"/>
      <c r="AK54" s="374"/>
      <c r="AL54" s="374"/>
      <c r="AM54" s="374"/>
      <c r="AN54" s="373">
        <f>SUM(AG54,AT54)</f>
        <v>0</v>
      </c>
      <c r="AO54" s="374"/>
      <c r="AP54" s="374"/>
      <c r="AQ54" s="100" t="s">
        <v>78</v>
      </c>
      <c r="AR54" s="101"/>
      <c r="AS54" s="107">
        <v>0</v>
      </c>
      <c r="AT54" s="108">
        <f>ROUND(SUM(AV54:AW54),2)</f>
        <v>0</v>
      </c>
      <c r="AU54" s="109">
        <f>'C - Nezpůsobilé výda - C ...'!P85</f>
        <v>0</v>
      </c>
      <c r="AV54" s="108">
        <f>'C - Nezpůsobilé výda - C ...'!J30</f>
        <v>0</v>
      </c>
      <c r="AW54" s="108">
        <f>'C - Nezpůsobilé výda - C ...'!J31</f>
        <v>0</v>
      </c>
      <c r="AX54" s="108">
        <f>'C - Nezpůsobilé výda - C ...'!J32</f>
        <v>0</v>
      </c>
      <c r="AY54" s="108">
        <f>'C - Nezpůsobilé výda - C ...'!J33</f>
        <v>0</v>
      </c>
      <c r="AZ54" s="108">
        <f>'C - Nezpůsobilé výda - C ...'!F30</f>
        <v>0</v>
      </c>
      <c r="BA54" s="108">
        <f>'C - Nezpůsobilé výda - C ...'!F31</f>
        <v>0</v>
      </c>
      <c r="BB54" s="108">
        <f>'C - Nezpůsobilé výda - C ...'!F32</f>
        <v>0</v>
      </c>
      <c r="BC54" s="108">
        <f>'C - Nezpůsobilé výda - C ...'!F33</f>
        <v>0</v>
      </c>
      <c r="BD54" s="110">
        <f>'C - Nezpůsobilé výda - C ...'!F34</f>
        <v>0</v>
      </c>
      <c r="BT54" s="106" t="s">
        <v>79</v>
      </c>
      <c r="BV54" s="106" t="s">
        <v>73</v>
      </c>
      <c r="BW54" s="106" t="s">
        <v>87</v>
      </c>
      <c r="BX54" s="106" t="s">
        <v>7</v>
      </c>
      <c r="CL54" s="106" t="s">
        <v>21</v>
      </c>
      <c r="CM54" s="106" t="s">
        <v>81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algorithmName="SHA-512" hashValue="rxwAsQH3wdVQla2iXeOolcBcSe09YVbwyw91YnEkXxifZOMD4liUf+EK0l/Qbr/ESRWxzQbIF4mJHz6R5nH5HQ==" saltValue="V+K/j2lM3qwFtWvipCS+VR4vZlkbyj7cNM81vL3jwzLa9FMPe87PyVDu6x0+WMKsqyM1j7EI65neb181iXp8/A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 Způsobilé výdaje - A ...'!C2" display="/"/>
    <hyperlink ref="A53" location="'B - Způsobilé výdaje - B ...'!C2" display="/"/>
    <hyperlink ref="A54" location="'C - Nezpůsobilé výda - C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9"/>
  <sheetViews>
    <sheetView showGridLines="0" tabSelected="1" workbookViewId="0" topLeftCell="A1">
      <pane ySplit="1" topLeftCell="A82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95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ROUND(J104,2)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ROUND(SUM(BE104:BE888),2)</f>
        <v>0</v>
      </c>
      <c r="G30" s="42"/>
      <c r="H30" s="42"/>
      <c r="I30" s="131">
        <v>0.21</v>
      </c>
      <c r="J30" s="130">
        <f>ROUND(ROUND((SUM(BE104:BE888)),2)*I30,2)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ROUND(SUM(BF104:BF888),2)</f>
        <v>0</v>
      </c>
      <c r="G31" s="42"/>
      <c r="H31" s="42"/>
      <c r="I31" s="131">
        <v>0.15</v>
      </c>
      <c r="J31" s="130">
        <f>ROUND(ROUND((SUM(BF104:BF888)),2)*I31,2)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ROUND(SUM(BG104:BG888),2)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ROUND(SUM(BH104:BH888),2)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ROUND(SUM(BI104:BI888),2)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A - Způsobilé výdaje - A - Způsobilé výdaje hlavní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J104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J105</f>
        <v>0</v>
      </c>
      <c r="K57" s="155"/>
    </row>
    <row r="58" spans="2:11" s="8" customFormat="1" ht="19.9" customHeight="1">
      <c r="B58" s="156"/>
      <c r="C58" s="157"/>
      <c r="D58" s="158" t="s">
        <v>103</v>
      </c>
      <c r="E58" s="159"/>
      <c r="F58" s="159"/>
      <c r="G58" s="159"/>
      <c r="H58" s="159"/>
      <c r="I58" s="160"/>
      <c r="J58" s="161">
        <f>J106</f>
        <v>0</v>
      </c>
      <c r="K58" s="162"/>
    </row>
    <row r="59" spans="2:11" s="8" customFormat="1" ht="19.9" customHeight="1">
      <c r="B59" s="156"/>
      <c r="C59" s="157"/>
      <c r="D59" s="158" t="s">
        <v>104</v>
      </c>
      <c r="E59" s="159"/>
      <c r="F59" s="159"/>
      <c r="G59" s="159"/>
      <c r="H59" s="159"/>
      <c r="I59" s="160"/>
      <c r="J59" s="161">
        <f>J110</f>
        <v>0</v>
      </c>
      <c r="K59" s="162"/>
    </row>
    <row r="60" spans="2:11" s="8" customFormat="1" ht="19.9" customHeight="1">
      <c r="B60" s="156"/>
      <c r="C60" s="157"/>
      <c r="D60" s="158" t="s">
        <v>105</v>
      </c>
      <c r="E60" s="159"/>
      <c r="F60" s="159"/>
      <c r="G60" s="159"/>
      <c r="H60" s="159"/>
      <c r="I60" s="160"/>
      <c r="J60" s="161">
        <f>J115</f>
        <v>0</v>
      </c>
      <c r="K60" s="162"/>
    </row>
    <row r="61" spans="2:11" s="8" customFormat="1" ht="19.9" customHeight="1">
      <c r="B61" s="156"/>
      <c r="C61" s="157"/>
      <c r="D61" s="158" t="s">
        <v>106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11" s="8" customFormat="1" ht="19.9" customHeight="1">
      <c r="B62" s="156"/>
      <c r="C62" s="157"/>
      <c r="D62" s="158" t="s">
        <v>107</v>
      </c>
      <c r="E62" s="159"/>
      <c r="F62" s="159"/>
      <c r="G62" s="159"/>
      <c r="H62" s="159"/>
      <c r="I62" s="160"/>
      <c r="J62" s="161">
        <f>J321</f>
        <v>0</v>
      </c>
      <c r="K62" s="162"/>
    </row>
    <row r="63" spans="2:11" s="8" customFormat="1" ht="19.9" customHeight="1">
      <c r="B63" s="156"/>
      <c r="C63" s="157"/>
      <c r="D63" s="158" t="s">
        <v>108</v>
      </c>
      <c r="E63" s="159"/>
      <c r="F63" s="159"/>
      <c r="G63" s="159"/>
      <c r="H63" s="159"/>
      <c r="I63" s="160"/>
      <c r="J63" s="161">
        <f>J418</f>
        <v>0</v>
      </c>
      <c r="K63" s="162"/>
    </row>
    <row r="64" spans="2:11" s="8" customFormat="1" ht="19.9" customHeight="1">
      <c r="B64" s="156"/>
      <c r="C64" s="157"/>
      <c r="D64" s="158" t="s">
        <v>109</v>
      </c>
      <c r="E64" s="159"/>
      <c r="F64" s="159"/>
      <c r="G64" s="159"/>
      <c r="H64" s="159"/>
      <c r="I64" s="160"/>
      <c r="J64" s="161">
        <f>J422</f>
        <v>0</v>
      </c>
      <c r="K64" s="162"/>
    </row>
    <row r="65" spans="2:11" s="7" customFormat="1" ht="24.95" customHeight="1">
      <c r="B65" s="149"/>
      <c r="C65" s="150"/>
      <c r="D65" s="151" t="s">
        <v>110</v>
      </c>
      <c r="E65" s="152"/>
      <c r="F65" s="152"/>
      <c r="G65" s="152"/>
      <c r="H65" s="152"/>
      <c r="I65" s="153"/>
      <c r="J65" s="154">
        <f>J424</f>
        <v>0</v>
      </c>
      <c r="K65" s="155"/>
    </row>
    <row r="66" spans="2:11" s="8" customFormat="1" ht="19.9" customHeight="1">
      <c r="B66" s="156"/>
      <c r="C66" s="157"/>
      <c r="D66" s="158" t="s">
        <v>111</v>
      </c>
      <c r="E66" s="159"/>
      <c r="F66" s="159"/>
      <c r="G66" s="159"/>
      <c r="H66" s="159"/>
      <c r="I66" s="160"/>
      <c r="J66" s="161">
        <f>J425</f>
        <v>0</v>
      </c>
      <c r="K66" s="162"/>
    </row>
    <row r="67" spans="2:11" s="8" customFormat="1" ht="19.9" customHeight="1">
      <c r="B67" s="156"/>
      <c r="C67" s="157"/>
      <c r="D67" s="158" t="s">
        <v>112</v>
      </c>
      <c r="E67" s="159"/>
      <c r="F67" s="159"/>
      <c r="G67" s="159"/>
      <c r="H67" s="159"/>
      <c r="I67" s="160"/>
      <c r="J67" s="161">
        <f>J426</f>
        <v>0</v>
      </c>
      <c r="K67" s="162"/>
    </row>
    <row r="68" spans="2:11" s="8" customFormat="1" ht="19.9" customHeight="1">
      <c r="B68" s="156"/>
      <c r="C68" s="157"/>
      <c r="D68" s="158" t="s">
        <v>113</v>
      </c>
      <c r="E68" s="159"/>
      <c r="F68" s="159"/>
      <c r="G68" s="159"/>
      <c r="H68" s="159"/>
      <c r="I68" s="160"/>
      <c r="J68" s="161">
        <f>J428</f>
        <v>0</v>
      </c>
      <c r="K68" s="162"/>
    </row>
    <row r="69" spans="2:11" s="8" customFormat="1" ht="19.9" customHeight="1">
      <c r="B69" s="156"/>
      <c r="C69" s="157"/>
      <c r="D69" s="158" t="s">
        <v>114</v>
      </c>
      <c r="E69" s="159"/>
      <c r="F69" s="159"/>
      <c r="G69" s="159"/>
      <c r="H69" s="159"/>
      <c r="I69" s="160"/>
      <c r="J69" s="161">
        <f>J431</f>
        <v>0</v>
      </c>
      <c r="K69" s="162"/>
    </row>
    <row r="70" spans="2:11" s="8" customFormat="1" ht="19.9" customHeight="1">
      <c r="B70" s="156"/>
      <c r="C70" s="157"/>
      <c r="D70" s="158" t="s">
        <v>115</v>
      </c>
      <c r="E70" s="159"/>
      <c r="F70" s="159"/>
      <c r="G70" s="159"/>
      <c r="H70" s="159"/>
      <c r="I70" s="160"/>
      <c r="J70" s="161">
        <f>J474</f>
        <v>0</v>
      </c>
      <c r="K70" s="162"/>
    </row>
    <row r="71" spans="2:11" s="8" customFormat="1" ht="19.9" customHeight="1">
      <c r="B71" s="156"/>
      <c r="C71" s="157"/>
      <c r="D71" s="158" t="s">
        <v>116</v>
      </c>
      <c r="E71" s="159"/>
      <c r="F71" s="159"/>
      <c r="G71" s="159"/>
      <c r="H71" s="159"/>
      <c r="I71" s="160"/>
      <c r="J71" s="161">
        <f>J483</f>
        <v>0</v>
      </c>
      <c r="K71" s="162"/>
    </row>
    <row r="72" spans="2:11" s="7" customFormat="1" ht="24.95" customHeight="1">
      <c r="B72" s="149"/>
      <c r="C72" s="150"/>
      <c r="D72" s="151" t="s">
        <v>117</v>
      </c>
      <c r="E72" s="152"/>
      <c r="F72" s="152"/>
      <c r="G72" s="152"/>
      <c r="H72" s="152"/>
      <c r="I72" s="153"/>
      <c r="J72" s="154">
        <f>J485</f>
        <v>0</v>
      </c>
      <c r="K72" s="155"/>
    </row>
    <row r="73" spans="2:11" s="8" customFormat="1" ht="19.9" customHeight="1">
      <c r="B73" s="156"/>
      <c r="C73" s="157"/>
      <c r="D73" s="158" t="s">
        <v>118</v>
      </c>
      <c r="E73" s="159"/>
      <c r="F73" s="159"/>
      <c r="G73" s="159"/>
      <c r="H73" s="159"/>
      <c r="I73" s="160"/>
      <c r="J73" s="161">
        <f>J486</f>
        <v>0</v>
      </c>
      <c r="K73" s="162"/>
    </row>
    <row r="74" spans="2:11" s="8" customFormat="1" ht="19.9" customHeight="1">
      <c r="B74" s="156"/>
      <c r="C74" s="157"/>
      <c r="D74" s="158" t="s">
        <v>119</v>
      </c>
      <c r="E74" s="159"/>
      <c r="F74" s="159"/>
      <c r="G74" s="159"/>
      <c r="H74" s="159"/>
      <c r="I74" s="160"/>
      <c r="J74" s="161">
        <f>J523</f>
        <v>0</v>
      </c>
      <c r="K74" s="162"/>
    </row>
    <row r="75" spans="2:11" s="8" customFormat="1" ht="19.9" customHeight="1">
      <c r="B75" s="156"/>
      <c r="C75" s="157"/>
      <c r="D75" s="158" t="s">
        <v>120</v>
      </c>
      <c r="E75" s="159"/>
      <c r="F75" s="159"/>
      <c r="G75" s="159"/>
      <c r="H75" s="159"/>
      <c r="I75" s="160"/>
      <c r="J75" s="161">
        <f>J529</f>
        <v>0</v>
      </c>
      <c r="K75" s="162"/>
    </row>
    <row r="76" spans="2:11" s="8" customFormat="1" ht="19.9" customHeight="1">
      <c r="B76" s="156"/>
      <c r="C76" s="157"/>
      <c r="D76" s="158" t="s">
        <v>121</v>
      </c>
      <c r="E76" s="159"/>
      <c r="F76" s="159"/>
      <c r="G76" s="159"/>
      <c r="H76" s="159"/>
      <c r="I76" s="160"/>
      <c r="J76" s="161">
        <f>J532</f>
        <v>0</v>
      </c>
      <c r="K76" s="162"/>
    </row>
    <row r="77" spans="2:11" s="8" customFormat="1" ht="19.9" customHeight="1">
      <c r="B77" s="156"/>
      <c r="C77" s="157"/>
      <c r="D77" s="158" t="s">
        <v>122</v>
      </c>
      <c r="E77" s="159"/>
      <c r="F77" s="159"/>
      <c r="G77" s="159"/>
      <c r="H77" s="159"/>
      <c r="I77" s="160"/>
      <c r="J77" s="161">
        <f>J616</f>
        <v>0</v>
      </c>
      <c r="K77" s="162"/>
    </row>
    <row r="78" spans="2:11" s="8" customFormat="1" ht="19.9" customHeight="1">
      <c r="B78" s="156"/>
      <c r="C78" s="157"/>
      <c r="D78" s="158" t="s">
        <v>123</v>
      </c>
      <c r="E78" s="159"/>
      <c r="F78" s="159"/>
      <c r="G78" s="159"/>
      <c r="H78" s="159"/>
      <c r="I78" s="160"/>
      <c r="J78" s="161">
        <f>J622</f>
        <v>0</v>
      </c>
      <c r="K78" s="162"/>
    </row>
    <row r="79" spans="2:11" s="8" customFormat="1" ht="19.9" customHeight="1">
      <c r="B79" s="156"/>
      <c r="C79" s="157"/>
      <c r="D79" s="158" t="s">
        <v>124</v>
      </c>
      <c r="E79" s="159"/>
      <c r="F79" s="159"/>
      <c r="G79" s="159"/>
      <c r="H79" s="159"/>
      <c r="I79" s="160"/>
      <c r="J79" s="161">
        <f>J721</f>
        <v>0</v>
      </c>
      <c r="K79" s="162"/>
    </row>
    <row r="80" spans="2:11" s="8" customFormat="1" ht="19.9" customHeight="1">
      <c r="B80" s="156"/>
      <c r="C80" s="157"/>
      <c r="D80" s="158" t="s">
        <v>125</v>
      </c>
      <c r="E80" s="159"/>
      <c r="F80" s="159"/>
      <c r="G80" s="159"/>
      <c r="H80" s="159"/>
      <c r="I80" s="160"/>
      <c r="J80" s="161">
        <f>J745</f>
        <v>0</v>
      </c>
      <c r="K80" s="162"/>
    </row>
    <row r="81" spans="2:11" s="8" customFormat="1" ht="19.9" customHeight="1">
      <c r="B81" s="156"/>
      <c r="C81" s="157"/>
      <c r="D81" s="158" t="s">
        <v>126</v>
      </c>
      <c r="E81" s="159"/>
      <c r="F81" s="159"/>
      <c r="G81" s="159"/>
      <c r="H81" s="159"/>
      <c r="I81" s="160"/>
      <c r="J81" s="161">
        <f>J793</f>
        <v>0</v>
      </c>
      <c r="K81" s="162"/>
    </row>
    <row r="82" spans="2:11" s="8" customFormat="1" ht="19.9" customHeight="1">
      <c r="B82" s="156"/>
      <c r="C82" s="157"/>
      <c r="D82" s="158" t="s">
        <v>127</v>
      </c>
      <c r="E82" s="159"/>
      <c r="F82" s="159"/>
      <c r="G82" s="159"/>
      <c r="H82" s="159"/>
      <c r="I82" s="160"/>
      <c r="J82" s="161">
        <f>J863</f>
        <v>0</v>
      </c>
      <c r="K82" s="162"/>
    </row>
    <row r="83" spans="2:11" s="8" customFormat="1" ht="19.9" customHeight="1">
      <c r="B83" s="156"/>
      <c r="C83" s="157"/>
      <c r="D83" s="158" t="s">
        <v>128</v>
      </c>
      <c r="E83" s="159"/>
      <c r="F83" s="159"/>
      <c r="G83" s="159"/>
      <c r="H83" s="159"/>
      <c r="I83" s="160"/>
      <c r="J83" s="161">
        <f>J884</f>
        <v>0</v>
      </c>
      <c r="K83" s="162"/>
    </row>
    <row r="84" spans="2:11" s="7" customFormat="1" ht="24.95" customHeight="1">
      <c r="B84" s="149"/>
      <c r="C84" s="150"/>
      <c r="D84" s="151" t="s">
        <v>129</v>
      </c>
      <c r="E84" s="152"/>
      <c r="F84" s="152"/>
      <c r="G84" s="152"/>
      <c r="H84" s="152"/>
      <c r="I84" s="153"/>
      <c r="J84" s="154">
        <f>J886</f>
        <v>0</v>
      </c>
      <c r="K84" s="155"/>
    </row>
    <row r="85" spans="2:11" s="1" customFormat="1" ht="21.75" customHeight="1">
      <c r="B85" s="41"/>
      <c r="C85" s="42"/>
      <c r="D85" s="42"/>
      <c r="E85" s="42"/>
      <c r="F85" s="42"/>
      <c r="G85" s="42"/>
      <c r="H85" s="42"/>
      <c r="I85" s="118"/>
      <c r="J85" s="42"/>
      <c r="K85" s="45"/>
    </row>
    <row r="86" spans="2:11" s="1" customFormat="1" ht="6.95" customHeight="1">
      <c r="B86" s="56"/>
      <c r="C86" s="57"/>
      <c r="D86" s="57"/>
      <c r="E86" s="57"/>
      <c r="F86" s="57"/>
      <c r="G86" s="57"/>
      <c r="H86" s="57"/>
      <c r="I86" s="139"/>
      <c r="J86" s="57"/>
      <c r="K86" s="58"/>
    </row>
    <row r="90" spans="2:12" s="1" 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      <c r="K90" s="60"/>
      <c r="L90" s="61"/>
    </row>
    <row r="91" spans="2:12" s="1" customFormat="1" ht="36.95" customHeight="1">
      <c r="B91" s="41"/>
      <c r="C91" s="62" t="s">
        <v>130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4.45" customHeight="1">
      <c r="B93" s="41"/>
      <c r="C93" s="65" t="s">
        <v>18</v>
      </c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16.5" customHeight="1">
      <c r="B94" s="41"/>
      <c r="C94" s="63"/>
      <c r="D94" s="63"/>
      <c r="E94" s="384" t="str">
        <f>E7</f>
        <v>Mánesova 23 SO 01</v>
      </c>
      <c r="F94" s="385"/>
      <c r="G94" s="385"/>
      <c r="H94" s="385"/>
      <c r="I94" s="163"/>
      <c r="J94" s="63"/>
      <c r="K94" s="63"/>
      <c r="L94" s="61"/>
    </row>
    <row r="95" spans="2:12" s="1" customFormat="1" ht="14.45" customHeight="1">
      <c r="B95" s="41"/>
      <c r="C95" s="65" t="s">
        <v>94</v>
      </c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17.25" customHeight="1">
      <c r="B96" s="41"/>
      <c r="C96" s="63"/>
      <c r="D96" s="63"/>
      <c r="E96" s="359" t="str">
        <f>E9</f>
        <v>A - Způsobilé výdaje - A - Způsobilé výdaje hlavní</v>
      </c>
      <c r="F96" s="386"/>
      <c r="G96" s="386"/>
      <c r="H96" s="386"/>
      <c r="I96" s="163"/>
      <c r="J96" s="63"/>
      <c r="K96" s="63"/>
      <c r="L96" s="61"/>
    </row>
    <row r="97" spans="2:12" s="1" customFormat="1" ht="6.9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12" s="1" customFormat="1" ht="18" customHeight="1">
      <c r="B98" s="41"/>
      <c r="C98" s="65" t="s">
        <v>23</v>
      </c>
      <c r="D98" s="63"/>
      <c r="E98" s="63"/>
      <c r="F98" s="164" t="str">
        <f>F12</f>
        <v xml:space="preserve"> </v>
      </c>
      <c r="G98" s="63"/>
      <c r="H98" s="63"/>
      <c r="I98" s="165" t="s">
        <v>25</v>
      </c>
      <c r="J98" s="73" t="str">
        <f>IF(J12="","",J12)</f>
        <v>8. 6. 2018</v>
      </c>
      <c r="K98" s="63"/>
      <c r="L98" s="61"/>
    </row>
    <row r="99" spans="2:12" s="1" customFormat="1" ht="6.9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12" s="1" customFormat="1" ht="13.5">
      <c r="B100" s="41"/>
      <c r="C100" s="65" t="s">
        <v>27</v>
      </c>
      <c r="D100" s="63"/>
      <c r="E100" s="63"/>
      <c r="F100" s="164" t="str">
        <f>E15</f>
        <v>Město Cheb</v>
      </c>
      <c r="G100" s="63"/>
      <c r="H100" s="63"/>
      <c r="I100" s="165" t="s">
        <v>33</v>
      </c>
      <c r="J100" s="164" t="str">
        <f>E21</f>
        <v>Ing. Ondřej Beránek</v>
      </c>
      <c r="K100" s="63"/>
      <c r="L100" s="61"/>
    </row>
    <row r="101" spans="2:12" s="1" customFormat="1" ht="14.45" customHeight="1">
      <c r="B101" s="41"/>
      <c r="C101" s="65" t="s">
        <v>31</v>
      </c>
      <c r="D101" s="63"/>
      <c r="E101" s="63"/>
      <c r="F101" s="164" t="str">
        <f>IF(E18="","",E18)</f>
        <v/>
      </c>
      <c r="G101" s="63"/>
      <c r="H101" s="63"/>
      <c r="I101" s="163"/>
      <c r="J101" s="63"/>
      <c r="K101" s="63"/>
      <c r="L101" s="61"/>
    </row>
    <row r="102" spans="2:12" s="1" customFormat="1" ht="10.35" customHeight="1">
      <c r="B102" s="41"/>
      <c r="C102" s="63"/>
      <c r="D102" s="63"/>
      <c r="E102" s="63"/>
      <c r="F102" s="63"/>
      <c r="G102" s="63"/>
      <c r="H102" s="63"/>
      <c r="I102" s="163"/>
      <c r="J102" s="63"/>
      <c r="K102" s="63"/>
      <c r="L102" s="61"/>
    </row>
    <row r="103" spans="2:20" s="9" customFormat="1" ht="29.25" customHeight="1">
      <c r="B103" s="166"/>
      <c r="C103" s="167" t="s">
        <v>131</v>
      </c>
      <c r="D103" s="168" t="s">
        <v>56</v>
      </c>
      <c r="E103" s="168" t="s">
        <v>52</v>
      </c>
      <c r="F103" s="168" t="s">
        <v>132</v>
      </c>
      <c r="G103" s="168" t="s">
        <v>133</v>
      </c>
      <c r="H103" s="168" t="s">
        <v>134</v>
      </c>
      <c r="I103" s="169" t="s">
        <v>135</v>
      </c>
      <c r="J103" s="168" t="s">
        <v>99</v>
      </c>
      <c r="K103" s="170" t="s">
        <v>136</v>
      </c>
      <c r="L103" s="171"/>
      <c r="M103" s="81" t="s">
        <v>137</v>
      </c>
      <c r="N103" s="82" t="s">
        <v>41</v>
      </c>
      <c r="O103" s="82" t="s">
        <v>138</v>
      </c>
      <c r="P103" s="82" t="s">
        <v>139</v>
      </c>
      <c r="Q103" s="82" t="s">
        <v>140</v>
      </c>
      <c r="R103" s="82" t="s">
        <v>141</v>
      </c>
      <c r="S103" s="82" t="s">
        <v>142</v>
      </c>
      <c r="T103" s="83" t="s">
        <v>143</v>
      </c>
    </row>
    <row r="104" spans="2:63" s="1" customFormat="1" ht="29.25" customHeight="1">
      <c r="B104" s="41"/>
      <c r="C104" s="87" t="s">
        <v>100</v>
      </c>
      <c r="D104" s="63"/>
      <c r="E104" s="63"/>
      <c r="F104" s="63"/>
      <c r="G104" s="63"/>
      <c r="H104" s="63"/>
      <c r="I104" s="163"/>
      <c r="J104" s="172">
        <f>BK104</f>
        <v>0</v>
      </c>
      <c r="K104" s="63"/>
      <c r="L104" s="61"/>
      <c r="M104" s="84"/>
      <c r="N104" s="85"/>
      <c r="O104" s="85"/>
      <c r="P104" s="173">
        <f>P105+P424+P485+P886</f>
        <v>0</v>
      </c>
      <c r="Q104" s="85"/>
      <c r="R104" s="173">
        <f>R105+R424+R485+R886</f>
        <v>0</v>
      </c>
      <c r="S104" s="85"/>
      <c r="T104" s="174">
        <f>T105+T424+T485+T886</f>
        <v>0</v>
      </c>
      <c r="AT104" s="24" t="s">
        <v>70</v>
      </c>
      <c r="AU104" s="24" t="s">
        <v>101</v>
      </c>
      <c r="BK104" s="175">
        <f>BK105+BK424+BK485+BK886</f>
        <v>0</v>
      </c>
    </row>
    <row r="105" spans="2:63" s="10" customFormat="1" ht="37.35" customHeight="1">
      <c r="B105" s="176"/>
      <c r="C105" s="177"/>
      <c r="D105" s="178" t="s">
        <v>70</v>
      </c>
      <c r="E105" s="179" t="s">
        <v>144</v>
      </c>
      <c r="F105" s="179" t="s">
        <v>145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P106+P110+P115+P122+P321+P418+P422</f>
        <v>0</v>
      </c>
      <c r="Q105" s="184"/>
      <c r="R105" s="185">
        <f>R106+R110+R115+R122+R321+R418+R422</f>
        <v>0</v>
      </c>
      <c r="S105" s="184"/>
      <c r="T105" s="186">
        <f>T106+T110+T115+T122+T321+T418+T422</f>
        <v>0</v>
      </c>
      <c r="AR105" s="187" t="s">
        <v>79</v>
      </c>
      <c r="AT105" s="188" t="s">
        <v>70</v>
      </c>
      <c r="AU105" s="188" t="s">
        <v>71</v>
      </c>
      <c r="AY105" s="187" t="s">
        <v>146</v>
      </c>
      <c r="BK105" s="189">
        <f>BK106+BK110+BK115+BK122+BK321+BK418+BK422</f>
        <v>0</v>
      </c>
    </row>
    <row r="106" spans="2:63" s="10" customFormat="1" ht="19.9" customHeight="1">
      <c r="B106" s="176"/>
      <c r="C106" s="177"/>
      <c r="D106" s="178" t="s">
        <v>70</v>
      </c>
      <c r="E106" s="190" t="s">
        <v>79</v>
      </c>
      <c r="F106" s="190" t="s">
        <v>147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SUM(P107:P109)</f>
        <v>0</v>
      </c>
      <c r="Q106" s="184"/>
      <c r="R106" s="185">
        <f>SUM(R107:R109)</f>
        <v>0</v>
      </c>
      <c r="S106" s="184"/>
      <c r="T106" s="186">
        <f>SUM(T107:T109)</f>
        <v>0</v>
      </c>
      <c r="AR106" s="187" t="s">
        <v>79</v>
      </c>
      <c r="AT106" s="188" t="s">
        <v>70</v>
      </c>
      <c r="AU106" s="188" t="s">
        <v>79</v>
      </c>
      <c r="AY106" s="187" t="s">
        <v>146</v>
      </c>
      <c r="BK106" s="189">
        <f>SUM(BK107:BK109)</f>
        <v>0</v>
      </c>
    </row>
    <row r="107" spans="2:65" s="1" customFormat="1" ht="16.5" customHeight="1">
      <c r="B107" s="41"/>
      <c r="C107" s="192" t="s">
        <v>79</v>
      </c>
      <c r="D107" s="192" t="s">
        <v>148</v>
      </c>
      <c r="E107" s="193" t="s">
        <v>149</v>
      </c>
      <c r="F107" s="194" t="s">
        <v>150</v>
      </c>
      <c r="G107" s="195" t="s">
        <v>151</v>
      </c>
      <c r="H107" s="196">
        <v>11.868</v>
      </c>
      <c r="I107" s="197"/>
      <c r="J107" s="198">
        <f>ROUND(I107*H107,2)</f>
        <v>0</v>
      </c>
      <c r="K107" s="194" t="s">
        <v>152</v>
      </c>
      <c r="L107" s="61"/>
      <c r="M107" s="199" t="s">
        <v>21</v>
      </c>
      <c r="N107" s="200" t="s">
        <v>42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153</v>
      </c>
      <c r="AT107" s="24" t="s">
        <v>148</v>
      </c>
      <c r="AU107" s="24" t="s">
        <v>81</v>
      </c>
      <c r="AY107" s="24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79</v>
      </c>
      <c r="BK107" s="203">
        <f>ROUND(I107*H107,2)</f>
        <v>0</v>
      </c>
      <c r="BL107" s="24" t="s">
        <v>153</v>
      </c>
      <c r="BM107" s="24" t="s">
        <v>81</v>
      </c>
    </row>
    <row r="108" spans="2:51" s="11" customFormat="1" ht="13.5">
      <c r="B108" s="204"/>
      <c r="C108" s="205"/>
      <c r="D108" s="206" t="s">
        <v>154</v>
      </c>
      <c r="E108" s="207" t="s">
        <v>21</v>
      </c>
      <c r="F108" s="208" t="s">
        <v>155</v>
      </c>
      <c r="G108" s="205"/>
      <c r="H108" s="209">
        <v>11.8675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154</v>
      </c>
      <c r="AU108" s="215" t="s">
        <v>81</v>
      </c>
      <c r="AV108" s="11" t="s">
        <v>81</v>
      </c>
      <c r="AW108" s="11" t="s">
        <v>156</v>
      </c>
      <c r="AX108" s="11" t="s">
        <v>71</v>
      </c>
      <c r="AY108" s="215" t="s">
        <v>146</v>
      </c>
    </row>
    <row r="109" spans="2:51" s="12" customFormat="1" ht="13.5">
      <c r="B109" s="216"/>
      <c r="C109" s="217"/>
      <c r="D109" s="206" t="s">
        <v>154</v>
      </c>
      <c r="E109" s="218" t="s">
        <v>21</v>
      </c>
      <c r="F109" s="219" t="s">
        <v>157</v>
      </c>
      <c r="G109" s="217"/>
      <c r="H109" s="220">
        <v>11.8675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154</v>
      </c>
      <c r="AU109" s="226" t="s">
        <v>81</v>
      </c>
      <c r="AV109" s="12" t="s">
        <v>153</v>
      </c>
      <c r="AW109" s="12" t="s">
        <v>156</v>
      </c>
      <c r="AX109" s="12" t="s">
        <v>79</v>
      </c>
      <c r="AY109" s="226" t="s">
        <v>146</v>
      </c>
    </row>
    <row r="110" spans="2:63" s="10" customFormat="1" ht="29.85" customHeight="1">
      <c r="B110" s="176"/>
      <c r="C110" s="177"/>
      <c r="D110" s="178" t="s">
        <v>70</v>
      </c>
      <c r="E110" s="190" t="s">
        <v>153</v>
      </c>
      <c r="F110" s="190" t="s">
        <v>158</v>
      </c>
      <c r="G110" s="177"/>
      <c r="H110" s="177"/>
      <c r="I110" s="180"/>
      <c r="J110" s="191">
        <f>BK110</f>
        <v>0</v>
      </c>
      <c r="K110" s="177"/>
      <c r="L110" s="182"/>
      <c r="M110" s="183"/>
      <c r="N110" s="184"/>
      <c r="O110" s="184"/>
      <c r="P110" s="185">
        <f>SUM(P111:P114)</f>
        <v>0</v>
      </c>
      <c r="Q110" s="184"/>
      <c r="R110" s="185">
        <f>SUM(R111:R114)</f>
        <v>0</v>
      </c>
      <c r="S110" s="184"/>
      <c r="T110" s="186">
        <f>SUM(T111:T114)</f>
        <v>0</v>
      </c>
      <c r="AR110" s="187" t="s">
        <v>79</v>
      </c>
      <c r="AT110" s="188" t="s">
        <v>70</v>
      </c>
      <c r="AU110" s="188" t="s">
        <v>79</v>
      </c>
      <c r="AY110" s="187" t="s">
        <v>146</v>
      </c>
      <c r="BK110" s="189">
        <f>SUM(BK111:BK114)</f>
        <v>0</v>
      </c>
    </row>
    <row r="111" spans="2:65" s="1" customFormat="1" ht="16.5" customHeight="1">
      <c r="B111" s="41"/>
      <c r="C111" s="192" t="s">
        <v>81</v>
      </c>
      <c r="D111" s="192" t="s">
        <v>148</v>
      </c>
      <c r="E111" s="193" t="s">
        <v>159</v>
      </c>
      <c r="F111" s="194" t="s">
        <v>160</v>
      </c>
      <c r="G111" s="195" t="s">
        <v>161</v>
      </c>
      <c r="H111" s="196">
        <v>8</v>
      </c>
      <c r="I111" s="197"/>
      <c r="J111" s="198">
        <f>ROUND(I111*H111,2)</f>
        <v>0</v>
      </c>
      <c r="K111" s="194" t="s">
        <v>21</v>
      </c>
      <c r="L111" s="61"/>
      <c r="M111" s="199" t="s">
        <v>21</v>
      </c>
      <c r="N111" s="200" t="s">
        <v>42</v>
      </c>
      <c r="O111" s="42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153</v>
      </c>
      <c r="AT111" s="24" t="s">
        <v>148</v>
      </c>
      <c r="AU111" s="24" t="s">
        <v>81</v>
      </c>
      <c r="AY111" s="24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79</v>
      </c>
      <c r="BK111" s="203">
        <f>ROUND(I111*H111,2)</f>
        <v>0</v>
      </c>
      <c r="BL111" s="24" t="s">
        <v>153</v>
      </c>
      <c r="BM111" s="24" t="s">
        <v>153</v>
      </c>
    </row>
    <row r="112" spans="2:51" s="11" customFormat="1" ht="13.5">
      <c r="B112" s="204"/>
      <c r="C112" s="205"/>
      <c r="D112" s="206" t="s">
        <v>154</v>
      </c>
      <c r="E112" s="207" t="s">
        <v>21</v>
      </c>
      <c r="F112" s="208" t="s">
        <v>162</v>
      </c>
      <c r="G112" s="205"/>
      <c r="H112" s="209">
        <v>4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154</v>
      </c>
      <c r="AU112" s="215" t="s">
        <v>81</v>
      </c>
      <c r="AV112" s="11" t="s">
        <v>81</v>
      </c>
      <c r="AW112" s="11" t="s">
        <v>156</v>
      </c>
      <c r="AX112" s="11" t="s">
        <v>71</v>
      </c>
      <c r="AY112" s="215" t="s">
        <v>146</v>
      </c>
    </row>
    <row r="113" spans="2:51" s="11" customFormat="1" ht="13.5">
      <c r="B113" s="204"/>
      <c r="C113" s="205"/>
      <c r="D113" s="206" t="s">
        <v>154</v>
      </c>
      <c r="E113" s="207" t="s">
        <v>21</v>
      </c>
      <c r="F113" s="208" t="s">
        <v>163</v>
      </c>
      <c r="G113" s="205"/>
      <c r="H113" s="209">
        <v>4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154</v>
      </c>
      <c r="AU113" s="215" t="s">
        <v>81</v>
      </c>
      <c r="AV113" s="11" t="s">
        <v>81</v>
      </c>
      <c r="AW113" s="11" t="s">
        <v>156</v>
      </c>
      <c r="AX113" s="11" t="s">
        <v>71</v>
      </c>
      <c r="AY113" s="215" t="s">
        <v>146</v>
      </c>
    </row>
    <row r="114" spans="2:51" s="12" customFormat="1" ht="13.5">
      <c r="B114" s="216"/>
      <c r="C114" s="217"/>
      <c r="D114" s="206" t="s">
        <v>154</v>
      </c>
      <c r="E114" s="218" t="s">
        <v>21</v>
      </c>
      <c r="F114" s="219" t="s">
        <v>157</v>
      </c>
      <c r="G114" s="217"/>
      <c r="H114" s="220">
        <v>8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154</v>
      </c>
      <c r="AU114" s="226" t="s">
        <v>81</v>
      </c>
      <c r="AV114" s="12" t="s">
        <v>153</v>
      </c>
      <c r="AW114" s="12" t="s">
        <v>156</v>
      </c>
      <c r="AX114" s="12" t="s">
        <v>79</v>
      </c>
      <c r="AY114" s="226" t="s">
        <v>146</v>
      </c>
    </row>
    <row r="115" spans="2:63" s="10" customFormat="1" ht="29.85" customHeight="1">
      <c r="B115" s="176"/>
      <c r="C115" s="177"/>
      <c r="D115" s="178" t="s">
        <v>70</v>
      </c>
      <c r="E115" s="190" t="s">
        <v>164</v>
      </c>
      <c r="F115" s="190" t="s">
        <v>165</v>
      </c>
      <c r="G115" s="177"/>
      <c r="H115" s="177"/>
      <c r="I115" s="180"/>
      <c r="J115" s="191">
        <f>BK115</f>
        <v>0</v>
      </c>
      <c r="K115" s="177"/>
      <c r="L115" s="182"/>
      <c r="M115" s="183"/>
      <c r="N115" s="184"/>
      <c r="O115" s="184"/>
      <c r="P115" s="185">
        <f>SUM(P116:P121)</f>
        <v>0</v>
      </c>
      <c r="Q115" s="184"/>
      <c r="R115" s="185">
        <f>SUM(R116:R121)</f>
        <v>0</v>
      </c>
      <c r="S115" s="184"/>
      <c r="T115" s="186">
        <f>SUM(T116:T121)</f>
        <v>0</v>
      </c>
      <c r="AR115" s="187" t="s">
        <v>79</v>
      </c>
      <c r="AT115" s="188" t="s">
        <v>70</v>
      </c>
      <c r="AU115" s="188" t="s">
        <v>79</v>
      </c>
      <c r="AY115" s="187" t="s">
        <v>146</v>
      </c>
      <c r="BK115" s="189">
        <f>SUM(BK116:BK121)</f>
        <v>0</v>
      </c>
    </row>
    <row r="116" spans="2:65" s="1" customFormat="1" ht="16.5" customHeight="1">
      <c r="B116" s="41"/>
      <c r="C116" s="192" t="s">
        <v>166</v>
      </c>
      <c r="D116" s="192" t="s">
        <v>148</v>
      </c>
      <c r="E116" s="193" t="s">
        <v>167</v>
      </c>
      <c r="F116" s="194" t="s">
        <v>168</v>
      </c>
      <c r="G116" s="195" t="s">
        <v>151</v>
      </c>
      <c r="H116" s="196">
        <v>14.496</v>
      </c>
      <c r="I116" s="197"/>
      <c r="J116" s="198">
        <f>ROUND(I116*H116,2)</f>
        <v>0</v>
      </c>
      <c r="K116" s="194" t="s">
        <v>152</v>
      </c>
      <c r="L116" s="61"/>
      <c r="M116" s="199" t="s">
        <v>21</v>
      </c>
      <c r="N116" s="200" t="s">
        <v>42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153</v>
      </c>
      <c r="AT116" s="24" t="s">
        <v>148</v>
      </c>
      <c r="AU116" s="24" t="s">
        <v>81</v>
      </c>
      <c r="AY116" s="24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79</v>
      </c>
      <c r="BK116" s="203">
        <f>ROUND(I116*H116,2)</f>
        <v>0</v>
      </c>
      <c r="BL116" s="24" t="s">
        <v>153</v>
      </c>
      <c r="BM116" s="24" t="s">
        <v>169</v>
      </c>
    </row>
    <row r="117" spans="2:51" s="11" customFormat="1" ht="13.5">
      <c r="B117" s="204"/>
      <c r="C117" s="205"/>
      <c r="D117" s="206" t="s">
        <v>154</v>
      </c>
      <c r="E117" s="207" t="s">
        <v>21</v>
      </c>
      <c r="F117" s="208" t="s">
        <v>170</v>
      </c>
      <c r="G117" s="205"/>
      <c r="H117" s="209">
        <v>14.496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154</v>
      </c>
      <c r="AU117" s="215" t="s">
        <v>81</v>
      </c>
      <c r="AV117" s="11" t="s">
        <v>81</v>
      </c>
      <c r="AW117" s="11" t="s">
        <v>156</v>
      </c>
      <c r="AX117" s="11" t="s">
        <v>71</v>
      </c>
      <c r="AY117" s="215" t="s">
        <v>146</v>
      </c>
    </row>
    <row r="118" spans="2:51" s="12" customFormat="1" ht="13.5">
      <c r="B118" s="216"/>
      <c r="C118" s="217"/>
      <c r="D118" s="206" t="s">
        <v>154</v>
      </c>
      <c r="E118" s="218" t="s">
        <v>21</v>
      </c>
      <c r="F118" s="219" t="s">
        <v>157</v>
      </c>
      <c r="G118" s="217"/>
      <c r="H118" s="220">
        <v>14.496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154</v>
      </c>
      <c r="AU118" s="226" t="s">
        <v>81</v>
      </c>
      <c r="AV118" s="12" t="s">
        <v>153</v>
      </c>
      <c r="AW118" s="12" t="s">
        <v>156</v>
      </c>
      <c r="AX118" s="12" t="s">
        <v>79</v>
      </c>
      <c r="AY118" s="226" t="s">
        <v>146</v>
      </c>
    </row>
    <row r="119" spans="2:65" s="1" customFormat="1" ht="25.5" customHeight="1">
      <c r="B119" s="41"/>
      <c r="C119" s="192" t="s">
        <v>153</v>
      </c>
      <c r="D119" s="192" t="s">
        <v>148</v>
      </c>
      <c r="E119" s="193" t="s">
        <v>171</v>
      </c>
      <c r="F119" s="194" t="s">
        <v>172</v>
      </c>
      <c r="G119" s="195" t="s">
        <v>151</v>
      </c>
      <c r="H119" s="196">
        <v>11.868</v>
      </c>
      <c r="I119" s="197"/>
      <c r="J119" s="198">
        <f>ROUND(I119*H119,2)</f>
        <v>0</v>
      </c>
      <c r="K119" s="194" t="s">
        <v>152</v>
      </c>
      <c r="L119" s="61"/>
      <c r="M119" s="199" t="s">
        <v>21</v>
      </c>
      <c r="N119" s="200" t="s">
        <v>42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153</v>
      </c>
      <c r="AT119" s="24" t="s">
        <v>148</v>
      </c>
      <c r="AU119" s="24" t="s">
        <v>81</v>
      </c>
      <c r="AY119" s="24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79</v>
      </c>
      <c r="BK119" s="203">
        <f>ROUND(I119*H119,2)</f>
        <v>0</v>
      </c>
      <c r="BL119" s="24" t="s">
        <v>153</v>
      </c>
      <c r="BM119" s="24" t="s">
        <v>173</v>
      </c>
    </row>
    <row r="120" spans="2:51" s="11" customFormat="1" ht="13.5">
      <c r="B120" s="204"/>
      <c r="C120" s="205"/>
      <c r="D120" s="206" t="s">
        <v>154</v>
      </c>
      <c r="E120" s="207" t="s">
        <v>21</v>
      </c>
      <c r="F120" s="208" t="s">
        <v>155</v>
      </c>
      <c r="G120" s="205"/>
      <c r="H120" s="209">
        <v>11.8675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154</v>
      </c>
      <c r="AU120" s="215" t="s">
        <v>81</v>
      </c>
      <c r="AV120" s="11" t="s">
        <v>81</v>
      </c>
      <c r="AW120" s="11" t="s">
        <v>156</v>
      </c>
      <c r="AX120" s="11" t="s">
        <v>71</v>
      </c>
      <c r="AY120" s="215" t="s">
        <v>146</v>
      </c>
    </row>
    <row r="121" spans="2:51" s="12" customFormat="1" ht="13.5">
      <c r="B121" s="216"/>
      <c r="C121" s="217"/>
      <c r="D121" s="206" t="s">
        <v>154</v>
      </c>
      <c r="E121" s="218" t="s">
        <v>21</v>
      </c>
      <c r="F121" s="219" t="s">
        <v>157</v>
      </c>
      <c r="G121" s="217"/>
      <c r="H121" s="220">
        <v>11.8675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154</v>
      </c>
      <c r="AU121" s="226" t="s">
        <v>81</v>
      </c>
      <c r="AV121" s="12" t="s">
        <v>153</v>
      </c>
      <c r="AW121" s="12" t="s">
        <v>156</v>
      </c>
      <c r="AX121" s="12" t="s">
        <v>79</v>
      </c>
      <c r="AY121" s="226" t="s">
        <v>146</v>
      </c>
    </row>
    <row r="122" spans="2:63" s="10" customFormat="1" ht="29.85" customHeight="1">
      <c r="B122" s="176"/>
      <c r="C122" s="177"/>
      <c r="D122" s="178" t="s">
        <v>70</v>
      </c>
      <c r="E122" s="190" t="s">
        <v>169</v>
      </c>
      <c r="F122" s="190" t="s">
        <v>174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SUM(P123:P320)</f>
        <v>0</v>
      </c>
      <c r="Q122" s="184"/>
      <c r="R122" s="185">
        <f>SUM(R123:R320)</f>
        <v>0</v>
      </c>
      <c r="S122" s="184"/>
      <c r="T122" s="186">
        <f>SUM(T123:T320)</f>
        <v>0</v>
      </c>
      <c r="AR122" s="187" t="s">
        <v>79</v>
      </c>
      <c r="AT122" s="188" t="s">
        <v>70</v>
      </c>
      <c r="AU122" s="188" t="s">
        <v>79</v>
      </c>
      <c r="AY122" s="187" t="s">
        <v>146</v>
      </c>
      <c r="BK122" s="189">
        <f>SUM(BK123:BK320)</f>
        <v>0</v>
      </c>
    </row>
    <row r="123" spans="2:65" s="1" customFormat="1" ht="25.5" customHeight="1">
      <c r="B123" s="41"/>
      <c r="C123" s="192" t="s">
        <v>164</v>
      </c>
      <c r="D123" s="192" t="s">
        <v>148</v>
      </c>
      <c r="E123" s="193" t="s">
        <v>175</v>
      </c>
      <c r="F123" s="194" t="s">
        <v>176</v>
      </c>
      <c r="G123" s="195" t="s">
        <v>161</v>
      </c>
      <c r="H123" s="196">
        <v>1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42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153</v>
      </c>
      <c r="AT123" s="24" t="s">
        <v>148</v>
      </c>
      <c r="AU123" s="24" t="s">
        <v>81</v>
      </c>
      <c r="AY123" s="24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79</v>
      </c>
      <c r="BK123" s="203">
        <f>ROUND(I123*H123,2)</f>
        <v>0</v>
      </c>
      <c r="BL123" s="24" t="s">
        <v>153</v>
      </c>
      <c r="BM123" s="24" t="s">
        <v>177</v>
      </c>
    </row>
    <row r="124" spans="2:65" s="1" customFormat="1" ht="38.25" customHeight="1">
      <c r="B124" s="41"/>
      <c r="C124" s="192" t="s">
        <v>169</v>
      </c>
      <c r="D124" s="192" t="s">
        <v>148</v>
      </c>
      <c r="E124" s="193" t="s">
        <v>178</v>
      </c>
      <c r="F124" s="194" t="s">
        <v>179</v>
      </c>
      <c r="G124" s="195" t="s">
        <v>161</v>
      </c>
      <c r="H124" s="196">
        <v>4</v>
      </c>
      <c r="I124" s="197"/>
      <c r="J124" s="198">
        <f>ROUND(I124*H124,2)</f>
        <v>0</v>
      </c>
      <c r="K124" s="194" t="s">
        <v>21</v>
      </c>
      <c r="L124" s="61"/>
      <c r="M124" s="199" t="s">
        <v>21</v>
      </c>
      <c r="N124" s="200" t="s">
        <v>42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153</v>
      </c>
      <c r="AT124" s="24" t="s">
        <v>148</v>
      </c>
      <c r="AU124" s="24" t="s">
        <v>81</v>
      </c>
      <c r="AY124" s="24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79</v>
      </c>
      <c r="BK124" s="203">
        <f>ROUND(I124*H124,2)</f>
        <v>0</v>
      </c>
      <c r="BL124" s="24" t="s">
        <v>153</v>
      </c>
      <c r="BM124" s="24" t="s">
        <v>180</v>
      </c>
    </row>
    <row r="125" spans="2:65" s="1" customFormat="1" ht="16.5" customHeight="1">
      <c r="B125" s="41"/>
      <c r="C125" s="192" t="s">
        <v>181</v>
      </c>
      <c r="D125" s="192" t="s">
        <v>148</v>
      </c>
      <c r="E125" s="193" t="s">
        <v>182</v>
      </c>
      <c r="F125" s="194" t="s">
        <v>183</v>
      </c>
      <c r="G125" s="195" t="s">
        <v>184</v>
      </c>
      <c r="H125" s="196">
        <v>365.81</v>
      </c>
      <c r="I125" s="197"/>
      <c r="J125" s="198">
        <f>ROUND(I125*H125,2)</f>
        <v>0</v>
      </c>
      <c r="K125" s="194" t="s">
        <v>152</v>
      </c>
      <c r="L125" s="61"/>
      <c r="M125" s="199" t="s">
        <v>21</v>
      </c>
      <c r="N125" s="200" t="s">
        <v>42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153</v>
      </c>
      <c r="AT125" s="24" t="s">
        <v>148</v>
      </c>
      <c r="AU125" s="24" t="s">
        <v>81</v>
      </c>
      <c r="AY125" s="24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79</v>
      </c>
      <c r="BK125" s="203">
        <f>ROUND(I125*H125,2)</f>
        <v>0</v>
      </c>
      <c r="BL125" s="24" t="s">
        <v>153</v>
      </c>
      <c r="BM125" s="24" t="s">
        <v>185</v>
      </c>
    </row>
    <row r="126" spans="2:51" s="13" customFormat="1" ht="13.5">
      <c r="B126" s="227"/>
      <c r="C126" s="228"/>
      <c r="D126" s="206" t="s">
        <v>154</v>
      </c>
      <c r="E126" s="229" t="s">
        <v>21</v>
      </c>
      <c r="F126" s="230" t="s">
        <v>186</v>
      </c>
      <c r="G126" s="228"/>
      <c r="H126" s="229" t="s">
        <v>21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154</v>
      </c>
      <c r="AU126" s="236" t="s">
        <v>81</v>
      </c>
      <c r="AV126" s="13" t="s">
        <v>79</v>
      </c>
      <c r="AW126" s="13" t="s">
        <v>156</v>
      </c>
      <c r="AX126" s="13" t="s">
        <v>71</v>
      </c>
      <c r="AY126" s="236" t="s">
        <v>146</v>
      </c>
    </row>
    <row r="127" spans="2:51" s="11" customFormat="1" ht="13.5">
      <c r="B127" s="204"/>
      <c r="C127" s="205"/>
      <c r="D127" s="206" t="s">
        <v>154</v>
      </c>
      <c r="E127" s="207" t="s">
        <v>21</v>
      </c>
      <c r="F127" s="208" t="s">
        <v>187</v>
      </c>
      <c r="G127" s="205"/>
      <c r="H127" s="209">
        <v>13.8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154</v>
      </c>
      <c r="AU127" s="215" t="s">
        <v>81</v>
      </c>
      <c r="AV127" s="11" t="s">
        <v>81</v>
      </c>
      <c r="AW127" s="11" t="s">
        <v>156</v>
      </c>
      <c r="AX127" s="11" t="s">
        <v>71</v>
      </c>
      <c r="AY127" s="215" t="s">
        <v>146</v>
      </c>
    </row>
    <row r="128" spans="2:51" s="11" customFormat="1" ht="13.5">
      <c r="B128" s="204"/>
      <c r="C128" s="205"/>
      <c r="D128" s="206" t="s">
        <v>154</v>
      </c>
      <c r="E128" s="207" t="s">
        <v>21</v>
      </c>
      <c r="F128" s="208" t="s">
        <v>188</v>
      </c>
      <c r="G128" s="205"/>
      <c r="H128" s="209">
        <v>36.56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154</v>
      </c>
      <c r="AU128" s="215" t="s">
        <v>81</v>
      </c>
      <c r="AV128" s="11" t="s">
        <v>81</v>
      </c>
      <c r="AW128" s="11" t="s">
        <v>156</v>
      </c>
      <c r="AX128" s="11" t="s">
        <v>71</v>
      </c>
      <c r="AY128" s="215" t="s">
        <v>146</v>
      </c>
    </row>
    <row r="129" spans="2:51" s="11" customFormat="1" ht="13.5">
      <c r="B129" s="204"/>
      <c r="C129" s="205"/>
      <c r="D129" s="206" t="s">
        <v>154</v>
      </c>
      <c r="E129" s="207" t="s">
        <v>21</v>
      </c>
      <c r="F129" s="208" t="s">
        <v>189</v>
      </c>
      <c r="G129" s="205"/>
      <c r="H129" s="209">
        <v>37.85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154</v>
      </c>
      <c r="AU129" s="215" t="s">
        <v>81</v>
      </c>
      <c r="AV129" s="11" t="s">
        <v>81</v>
      </c>
      <c r="AW129" s="11" t="s">
        <v>156</v>
      </c>
      <c r="AX129" s="11" t="s">
        <v>71</v>
      </c>
      <c r="AY129" s="215" t="s">
        <v>146</v>
      </c>
    </row>
    <row r="130" spans="2:51" s="11" customFormat="1" ht="13.5">
      <c r="B130" s="204"/>
      <c r="C130" s="205"/>
      <c r="D130" s="206" t="s">
        <v>154</v>
      </c>
      <c r="E130" s="207" t="s">
        <v>21</v>
      </c>
      <c r="F130" s="208" t="s">
        <v>190</v>
      </c>
      <c r="G130" s="205"/>
      <c r="H130" s="209">
        <v>37.85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154</v>
      </c>
      <c r="AU130" s="215" t="s">
        <v>81</v>
      </c>
      <c r="AV130" s="11" t="s">
        <v>81</v>
      </c>
      <c r="AW130" s="11" t="s">
        <v>156</v>
      </c>
      <c r="AX130" s="11" t="s">
        <v>71</v>
      </c>
      <c r="AY130" s="215" t="s">
        <v>146</v>
      </c>
    </row>
    <row r="131" spans="2:51" s="11" customFormat="1" ht="13.5">
      <c r="B131" s="204"/>
      <c r="C131" s="205"/>
      <c r="D131" s="206" t="s">
        <v>154</v>
      </c>
      <c r="E131" s="207" t="s">
        <v>21</v>
      </c>
      <c r="F131" s="208" t="s">
        <v>191</v>
      </c>
      <c r="G131" s="205"/>
      <c r="H131" s="209">
        <v>37.85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154</v>
      </c>
      <c r="AU131" s="215" t="s">
        <v>81</v>
      </c>
      <c r="AV131" s="11" t="s">
        <v>81</v>
      </c>
      <c r="AW131" s="11" t="s">
        <v>156</v>
      </c>
      <c r="AX131" s="11" t="s">
        <v>71</v>
      </c>
      <c r="AY131" s="215" t="s">
        <v>146</v>
      </c>
    </row>
    <row r="132" spans="2:51" s="11" customFormat="1" ht="13.5">
      <c r="B132" s="204"/>
      <c r="C132" s="205"/>
      <c r="D132" s="206" t="s">
        <v>154</v>
      </c>
      <c r="E132" s="207" t="s">
        <v>21</v>
      </c>
      <c r="F132" s="208" t="s">
        <v>192</v>
      </c>
      <c r="G132" s="205"/>
      <c r="H132" s="209">
        <v>28.15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154</v>
      </c>
      <c r="AU132" s="215" t="s">
        <v>81</v>
      </c>
      <c r="AV132" s="11" t="s">
        <v>81</v>
      </c>
      <c r="AW132" s="11" t="s">
        <v>156</v>
      </c>
      <c r="AX132" s="11" t="s">
        <v>71</v>
      </c>
      <c r="AY132" s="215" t="s">
        <v>146</v>
      </c>
    </row>
    <row r="133" spans="2:51" s="13" customFormat="1" ht="13.5">
      <c r="B133" s="227"/>
      <c r="C133" s="228"/>
      <c r="D133" s="206" t="s">
        <v>154</v>
      </c>
      <c r="E133" s="229" t="s">
        <v>21</v>
      </c>
      <c r="F133" s="230" t="s">
        <v>193</v>
      </c>
      <c r="G133" s="228"/>
      <c r="H133" s="229" t="s">
        <v>21</v>
      </c>
      <c r="I133" s="231"/>
      <c r="J133" s="228"/>
      <c r="K133" s="228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154</v>
      </c>
      <c r="AU133" s="236" t="s">
        <v>81</v>
      </c>
      <c r="AV133" s="13" t="s">
        <v>79</v>
      </c>
      <c r="AW133" s="13" t="s">
        <v>156</v>
      </c>
      <c r="AX133" s="13" t="s">
        <v>71</v>
      </c>
      <c r="AY133" s="236" t="s">
        <v>146</v>
      </c>
    </row>
    <row r="134" spans="2:51" s="11" customFormat="1" ht="13.5">
      <c r="B134" s="204"/>
      <c r="C134" s="205"/>
      <c r="D134" s="206" t="s">
        <v>154</v>
      </c>
      <c r="E134" s="207" t="s">
        <v>21</v>
      </c>
      <c r="F134" s="208" t="s">
        <v>194</v>
      </c>
      <c r="G134" s="205"/>
      <c r="H134" s="209">
        <v>33.75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154</v>
      </c>
      <c r="AU134" s="215" t="s">
        <v>81</v>
      </c>
      <c r="AV134" s="11" t="s">
        <v>81</v>
      </c>
      <c r="AW134" s="11" t="s">
        <v>156</v>
      </c>
      <c r="AX134" s="11" t="s">
        <v>71</v>
      </c>
      <c r="AY134" s="215" t="s">
        <v>146</v>
      </c>
    </row>
    <row r="135" spans="2:51" s="11" customFormat="1" ht="13.5">
      <c r="B135" s="204"/>
      <c r="C135" s="205"/>
      <c r="D135" s="206" t="s">
        <v>154</v>
      </c>
      <c r="E135" s="207" t="s">
        <v>21</v>
      </c>
      <c r="F135" s="208" t="s">
        <v>195</v>
      </c>
      <c r="G135" s="205"/>
      <c r="H135" s="209">
        <v>35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154</v>
      </c>
      <c r="AU135" s="215" t="s">
        <v>81</v>
      </c>
      <c r="AV135" s="11" t="s">
        <v>81</v>
      </c>
      <c r="AW135" s="11" t="s">
        <v>156</v>
      </c>
      <c r="AX135" s="11" t="s">
        <v>71</v>
      </c>
      <c r="AY135" s="215" t="s">
        <v>146</v>
      </c>
    </row>
    <row r="136" spans="2:51" s="11" customFormat="1" ht="13.5">
      <c r="B136" s="204"/>
      <c r="C136" s="205"/>
      <c r="D136" s="206" t="s">
        <v>154</v>
      </c>
      <c r="E136" s="207" t="s">
        <v>21</v>
      </c>
      <c r="F136" s="208" t="s">
        <v>196</v>
      </c>
      <c r="G136" s="205"/>
      <c r="H136" s="209">
        <v>35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154</v>
      </c>
      <c r="AU136" s="215" t="s">
        <v>81</v>
      </c>
      <c r="AV136" s="11" t="s">
        <v>81</v>
      </c>
      <c r="AW136" s="11" t="s">
        <v>156</v>
      </c>
      <c r="AX136" s="11" t="s">
        <v>71</v>
      </c>
      <c r="AY136" s="215" t="s">
        <v>146</v>
      </c>
    </row>
    <row r="137" spans="2:51" s="11" customFormat="1" ht="13.5">
      <c r="B137" s="204"/>
      <c r="C137" s="205"/>
      <c r="D137" s="206" t="s">
        <v>154</v>
      </c>
      <c r="E137" s="207" t="s">
        <v>21</v>
      </c>
      <c r="F137" s="208" t="s">
        <v>197</v>
      </c>
      <c r="G137" s="205"/>
      <c r="H137" s="209">
        <v>35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154</v>
      </c>
      <c r="AU137" s="215" t="s">
        <v>81</v>
      </c>
      <c r="AV137" s="11" t="s">
        <v>81</v>
      </c>
      <c r="AW137" s="11" t="s">
        <v>156</v>
      </c>
      <c r="AX137" s="11" t="s">
        <v>71</v>
      </c>
      <c r="AY137" s="215" t="s">
        <v>146</v>
      </c>
    </row>
    <row r="138" spans="2:51" s="11" customFormat="1" ht="13.5">
      <c r="B138" s="204"/>
      <c r="C138" s="205"/>
      <c r="D138" s="206" t="s">
        <v>154</v>
      </c>
      <c r="E138" s="207" t="s">
        <v>21</v>
      </c>
      <c r="F138" s="208" t="s">
        <v>198</v>
      </c>
      <c r="G138" s="205"/>
      <c r="H138" s="209">
        <v>35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154</v>
      </c>
      <c r="AU138" s="215" t="s">
        <v>81</v>
      </c>
      <c r="AV138" s="11" t="s">
        <v>81</v>
      </c>
      <c r="AW138" s="11" t="s">
        <v>156</v>
      </c>
      <c r="AX138" s="11" t="s">
        <v>71</v>
      </c>
      <c r="AY138" s="215" t="s">
        <v>146</v>
      </c>
    </row>
    <row r="139" spans="2:51" s="12" customFormat="1" ht="13.5">
      <c r="B139" s="216"/>
      <c r="C139" s="217"/>
      <c r="D139" s="206" t="s">
        <v>154</v>
      </c>
      <c r="E139" s="218" t="s">
        <v>21</v>
      </c>
      <c r="F139" s="219" t="s">
        <v>157</v>
      </c>
      <c r="G139" s="217"/>
      <c r="H139" s="220">
        <v>365.81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154</v>
      </c>
      <c r="AU139" s="226" t="s">
        <v>81</v>
      </c>
      <c r="AV139" s="12" t="s">
        <v>153</v>
      </c>
      <c r="AW139" s="12" t="s">
        <v>156</v>
      </c>
      <c r="AX139" s="12" t="s">
        <v>79</v>
      </c>
      <c r="AY139" s="226" t="s">
        <v>146</v>
      </c>
    </row>
    <row r="140" spans="2:65" s="1" customFormat="1" ht="25.5" customHeight="1">
      <c r="B140" s="41"/>
      <c r="C140" s="192" t="s">
        <v>173</v>
      </c>
      <c r="D140" s="192" t="s">
        <v>148</v>
      </c>
      <c r="E140" s="193" t="s">
        <v>199</v>
      </c>
      <c r="F140" s="194" t="s">
        <v>200</v>
      </c>
      <c r="G140" s="195" t="s">
        <v>151</v>
      </c>
      <c r="H140" s="196">
        <v>5.676</v>
      </c>
      <c r="I140" s="197"/>
      <c r="J140" s="198">
        <f>ROUND(I140*H140,2)</f>
        <v>0</v>
      </c>
      <c r="K140" s="194" t="s">
        <v>152</v>
      </c>
      <c r="L140" s="61"/>
      <c r="M140" s="199" t="s">
        <v>21</v>
      </c>
      <c r="N140" s="200" t="s">
        <v>42</v>
      </c>
      <c r="O140" s="4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153</v>
      </c>
      <c r="AT140" s="24" t="s">
        <v>148</v>
      </c>
      <c r="AU140" s="24" t="s">
        <v>81</v>
      </c>
      <c r="AY140" s="24" t="s">
        <v>146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79</v>
      </c>
      <c r="BK140" s="203">
        <f>ROUND(I140*H140,2)</f>
        <v>0</v>
      </c>
      <c r="BL140" s="24" t="s">
        <v>153</v>
      </c>
      <c r="BM140" s="24" t="s">
        <v>201</v>
      </c>
    </row>
    <row r="141" spans="2:65" s="1" customFormat="1" ht="25.5" customHeight="1">
      <c r="B141" s="41"/>
      <c r="C141" s="237" t="s">
        <v>202</v>
      </c>
      <c r="D141" s="237" t="s">
        <v>203</v>
      </c>
      <c r="E141" s="238" t="s">
        <v>204</v>
      </c>
      <c r="F141" s="239" t="s">
        <v>205</v>
      </c>
      <c r="G141" s="240" t="s">
        <v>151</v>
      </c>
      <c r="H141" s="241">
        <v>5.79</v>
      </c>
      <c r="I141" s="242"/>
      <c r="J141" s="243">
        <f>ROUND(I141*H141,2)</f>
        <v>0</v>
      </c>
      <c r="K141" s="239" t="s">
        <v>21</v>
      </c>
      <c r="L141" s="244"/>
      <c r="M141" s="245" t="s">
        <v>21</v>
      </c>
      <c r="N141" s="246" t="s">
        <v>42</v>
      </c>
      <c r="O141" s="4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173</v>
      </c>
      <c r="AT141" s="24" t="s">
        <v>203</v>
      </c>
      <c r="AU141" s="24" t="s">
        <v>81</v>
      </c>
      <c r="AY141" s="24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79</v>
      </c>
      <c r="BK141" s="203">
        <f>ROUND(I141*H141,2)</f>
        <v>0</v>
      </c>
      <c r="BL141" s="24" t="s">
        <v>153</v>
      </c>
      <c r="BM141" s="24" t="s">
        <v>206</v>
      </c>
    </row>
    <row r="142" spans="2:51" s="11" customFormat="1" ht="13.5">
      <c r="B142" s="204"/>
      <c r="C142" s="205"/>
      <c r="D142" s="206" t="s">
        <v>154</v>
      </c>
      <c r="E142" s="207" t="s">
        <v>21</v>
      </c>
      <c r="F142" s="208" t="s">
        <v>207</v>
      </c>
      <c r="G142" s="205"/>
      <c r="H142" s="209">
        <v>5.676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154</v>
      </c>
      <c r="AU142" s="215" t="s">
        <v>81</v>
      </c>
      <c r="AV142" s="11" t="s">
        <v>81</v>
      </c>
      <c r="AW142" s="11" t="s">
        <v>156</v>
      </c>
      <c r="AX142" s="11" t="s">
        <v>71</v>
      </c>
      <c r="AY142" s="215" t="s">
        <v>146</v>
      </c>
    </row>
    <row r="143" spans="2:51" s="12" customFormat="1" ht="13.5">
      <c r="B143" s="216"/>
      <c r="C143" s="217"/>
      <c r="D143" s="206" t="s">
        <v>154</v>
      </c>
      <c r="E143" s="218" t="s">
        <v>21</v>
      </c>
      <c r="F143" s="219" t="s">
        <v>157</v>
      </c>
      <c r="G143" s="217"/>
      <c r="H143" s="220">
        <v>5.676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154</v>
      </c>
      <c r="AU143" s="226" t="s">
        <v>81</v>
      </c>
      <c r="AV143" s="12" t="s">
        <v>153</v>
      </c>
      <c r="AW143" s="12" t="s">
        <v>156</v>
      </c>
      <c r="AX143" s="12" t="s">
        <v>71</v>
      </c>
      <c r="AY143" s="226" t="s">
        <v>146</v>
      </c>
    </row>
    <row r="144" spans="2:51" s="11" customFormat="1" ht="13.5">
      <c r="B144" s="204"/>
      <c r="C144" s="205"/>
      <c r="D144" s="206" t="s">
        <v>154</v>
      </c>
      <c r="E144" s="207" t="s">
        <v>21</v>
      </c>
      <c r="F144" s="208" t="s">
        <v>208</v>
      </c>
      <c r="G144" s="205"/>
      <c r="H144" s="209">
        <v>5.78952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154</v>
      </c>
      <c r="AU144" s="215" t="s">
        <v>81</v>
      </c>
      <c r="AV144" s="11" t="s">
        <v>81</v>
      </c>
      <c r="AW144" s="11" t="s">
        <v>156</v>
      </c>
      <c r="AX144" s="11" t="s">
        <v>71</v>
      </c>
      <c r="AY144" s="215" t="s">
        <v>146</v>
      </c>
    </row>
    <row r="145" spans="2:51" s="12" customFormat="1" ht="13.5">
      <c r="B145" s="216"/>
      <c r="C145" s="217"/>
      <c r="D145" s="206" t="s">
        <v>154</v>
      </c>
      <c r="E145" s="218" t="s">
        <v>21</v>
      </c>
      <c r="F145" s="219" t="s">
        <v>157</v>
      </c>
      <c r="G145" s="217"/>
      <c r="H145" s="220">
        <v>5.78952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154</v>
      </c>
      <c r="AU145" s="226" t="s">
        <v>81</v>
      </c>
      <c r="AV145" s="12" t="s">
        <v>153</v>
      </c>
      <c r="AW145" s="12" t="s">
        <v>156</v>
      </c>
      <c r="AX145" s="12" t="s">
        <v>79</v>
      </c>
      <c r="AY145" s="226" t="s">
        <v>146</v>
      </c>
    </row>
    <row r="146" spans="2:65" s="1" customFormat="1" ht="25.5" customHeight="1">
      <c r="B146" s="41"/>
      <c r="C146" s="192" t="s">
        <v>177</v>
      </c>
      <c r="D146" s="192" t="s">
        <v>148</v>
      </c>
      <c r="E146" s="193" t="s">
        <v>209</v>
      </c>
      <c r="F146" s="194" t="s">
        <v>210</v>
      </c>
      <c r="G146" s="195" t="s">
        <v>151</v>
      </c>
      <c r="H146" s="196">
        <v>22.209</v>
      </c>
      <c r="I146" s="197"/>
      <c r="J146" s="198">
        <f>ROUND(I146*H146,2)</f>
        <v>0</v>
      </c>
      <c r="K146" s="194" t="s">
        <v>152</v>
      </c>
      <c r="L146" s="61"/>
      <c r="M146" s="199" t="s">
        <v>21</v>
      </c>
      <c r="N146" s="200" t="s">
        <v>42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153</v>
      </c>
      <c r="AT146" s="24" t="s">
        <v>148</v>
      </c>
      <c r="AU146" s="24" t="s">
        <v>81</v>
      </c>
      <c r="AY146" s="24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79</v>
      </c>
      <c r="BK146" s="203">
        <f>ROUND(I146*H146,2)</f>
        <v>0</v>
      </c>
      <c r="BL146" s="24" t="s">
        <v>153</v>
      </c>
      <c r="BM146" s="24" t="s">
        <v>211</v>
      </c>
    </row>
    <row r="147" spans="2:65" s="1" customFormat="1" ht="25.5" customHeight="1">
      <c r="B147" s="41"/>
      <c r="C147" s="237" t="s">
        <v>212</v>
      </c>
      <c r="D147" s="237" t="s">
        <v>203</v>
      </c>
      <c r="E147" s="238" t="s">
        <v>213</v>
      </c>
      <c r="F147" s="239" t="s">
        <v>214</v>
      </c>
      <c r="G147" s="240" t="s">
        <v>151</v>
      </c>
      <c r="H147" s="241">
        <v>22.653</v>
      </c>
      <c r="I147" s="242"/>
      <c r="J147" s="243">
        <f>ROUND(I147*H147,2)</f>
        <v>0</v>
      </c>
      <c r="K147" s="239" t="s">
        <v>21</v>
      </c>
      <c r="L147" s="244"/>
      <c r="M147" s="245" t="s">
        <v>21</v>
      </c>
      <c r="N147" s="246" t="s">
        <v>42</v>
      </c>
      <c r="O147" s="42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173</v>
      </c>
      <c r="AT147" s="24" t="s">
        <v>203</v>
      </c>
      <c r="AU147" s="24" t="s">
        <v>81</v>
      </c>
      <c r="AY147" s="24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79</v>
      </c>
      <c r="BK147" s="203">
        <f>ROUND(I147*H147,2)</f>
        <v>0</v>
      </c>
      <c r="BL147" s="24" t="s">
        <v>153</v>
      </c>
      <c r="BM147" s="24" t="s">
        <v>215</v>
      </c>
    </row>
    <row r="148" spans="2:51" s="13" customFormat="1" ht="13.5">
      <c r="B148" s="227"/>
      <c r="C148" s="228"/>
      <c r="D148" s="206" t="s">
        <v>154</v>
      </c>
      <c r="E148" s="229" t="s">
        <v>21</v>
      </c>
      <c r="F148" s="230" t="s">
        <v>186</v>
      </c>
      <c r="G148" s="228"/>
      <c r="H148" s="229" t="s">
        <v>21</v>
      </c>
      <c r="I148" s="231"/>
      <c r="J148" s="228"/>
      <c r="K148" s="228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154</v>
      </c>
      <c r="AU148" s="236" t="s">
        <v>81</v>
      </c>
      <c r="AV148" s="13" t="s">
        <v>79</v>
      </c>
      <c r="AW148" s="13" t="s">
        <v>156</v>
      </c>
      <c r="AX148" s="13" t="s">
        <v>71</v>
      </c>
      <c r="AY148" s="236" t="s">
        <v>146</v>
      </c>
    </row>
    <row r="149" spans="2:51" s="11" customFormat="1" ht="13.5">
      <c r="B149" s="204"/>
      <c r="C149" s="205"/>
      <c r="D149" s="206" t="s">
        <v>154</v>
      </c>
      <c r="E149" s="207" t="s">
        <v>21</v>
      </c>
      <c r="F149" s="208" t="s">
        <v>216</v>
      </c>
      <c r="G149" s="205"/>
      <c r="H149" s="209">
        <v>26.1085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154</v>
      </c>
      <c r="AU149" s="215" t="s">
        <v>81</v>
      </c>
      <c r="AV149" s="11" t="s">
        <v>81</v>
      </c>
      <c r="AW149" s="11" t="s">
        <v>156</v>
      </c>
      <c r="AX149" s="11" t="s">
        <v>71</v>
      </c>
      <c r="AY149" s="215" t="s">
        <v>146</v>
      </c>
    </row>
    <row r="150" spans="2:51" s="13" customFormat="1" ht="13.5">
      <c r="B150" s="227"/>
      <c r="C150" s="228"/>
      <c r="D150" s="206" t="s">
        <v>154</v>
      </c>
      <c r="E150" s="229" t="s">
        <v>21</v>
      </c>
      <c r="F150" s="230" t="s">
        <v>217</v>
      </c>
      <c r="G150" s="228"/>
      <c r="H150" s="229" t="s">
        <v>21</v>
      </c>
      <c r="I150" s="231"/>
      <c r="J150" s="228"/>
      <c r="K150" s="228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154</v>
      </c>
      <c r="AU150" s="236" t="s">
        <v>81</v>
      </c>
      <c r="AV150" s="13" t="s">
        <v>79</v>
      </c>
      <c r="AW150" s="13" t="s">
        <v>156</v>
      </c>
      <c r="AX150" s="13" t="s">
        <v>71</v>
      </c>
      <c r="AY150" s="236" t="s">
        <v>146</v>
      </c>
    </row>
    <row r="151" spans="2:51" s="11" customFormat="1" ht="13.5">
      <c r="B151" s="204"/>
      <c r="C151" s="205"/>
      <c r="D151" s="206" t="s">
        <v>154</v>
      </c>
      <c r="E151" s="207" t="s">
        <v>21</v>
      </c>
      <c r="F151" s="208" t="s">
        <v>218</v>
      </c>
      <c r="G151" s="205"/>
      <c r="H151" s="209">
        <v>-3.9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154</v>
      </c>
      <c r="AU151" s="215" t="s">
        <v>81</v>
      </c>
      <c r="AV151" s="11" t="s">
        <v>81</v>
      </c>
      <c r="AW151" s="11" t="s">
        <v>156</v>
      </c>
      <c r="AX151" s="11" t="s">
        <v>71</v>
      </c>
      <c r="AY151" s="215" t="s">
        <v>146</v>
      </c>
    </row>
    <row r="152" spans="2:51" s="12" customFormat="1" ht="13.5">
      <c r="B152" s="216"/>
      <c r="C152" s="217"/>
      <c r="D152" s="206" t="s">
        <v>154</v>
      </c>
      <c r="E152" s="218" t="s">
        <v>21</v>
      </c>
      <c r="F152" s="219" t="s">
        <v>157</v>
      </c>
      <c r="G152" s="217"/>
      <c r="H152" s="220">
        <v>22.2085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154</v>
      </c>
      <c r="AU152" s="226" t="s">
        <v>81</v>
      </c>
      <c r="AV152" s="12" t="s">
        <v>153</v>
      </c>
      <c r="AW152" s="12" t="s">
        <v>156</v>
      </c>
      <c r="AX152" s="12" t="s">
        <v>71</v>
      </c>
      <c r="AY152" s="226" t="s">
        <v>146</v>
      </c>
    </row>
    <row r="153" spans="2:51" s="11" customFormat="1" ht="13.5">
      <c r="B153" s="204"/>
      <c r="C153" s="205"/>
      <c r="D153" s="206" t="s">
        <v>154</v>
      </c>
      <c r="E153" s="207" t="s">
        <v>21</v>
      </c>
      <c r="F153" s="208" t="s">
        <v>219</v>
      </c>
      <c r="G153" s="205"/>
      <c r="H153" s="209">
        <v>22.65318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154</v>
      </c>
      <c r="AU153" s="215" t="s">
        <v>81</v>
      </c>
      <c r="AV153" s="11" t="s">
        <v>81</v>
      </c>
      <c r="AW153" s="11" t="s">
        <v>156</v>
      </c>
      <c r="AX153" s="11" t="s">
        <v>71</v>
      </c>
      <c r="AY153" s="215" t="s">
        <v>146</v>
      </c>
    </row>
    <row r="154" spans="2:51" s="12" customFormat="1" ht="13.5">
      <c r="B154" s="216"/>
      <c r="C154" s="217"/>
      <c r="D154" s="206" t="s">
        <v>154</v>
      </c>
      <c r="E154" s="218" t="s">
        <v>21</v>
      </c>
      <c r="F154" s="219" t="s">
        <v>157</v>
      </c>
      <c r="G154" s="217"/>
      <c r="H154" s="220">
        <v>22.65318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154</v>
      </c>
      <c r="AU154" s="226" t="s">
        <v>81</v>
      </c>
      <c r="AV154" s="12" t="s">
        <v>153</v>
      </c>
      <c r="AW154" s="12" t="s">
        <v>156</v>
      </c>
      <c r="AX154" s="12" t="s">
        <v>79</v>
      </c>
      <c r="AY154" s="226" t="s">
        <v>146</v>
      </c>
    </row>
    <row r="155" spans="2:65" s="1" customFormat="1" ht="25.5" customHeight="1">
      <c r="B155" s="41"/>
      <c r="C155" s="192" t="s">
        <v>180</v>
      </c>
      <c r="D155" s="192" t="s">
        <v>148</v>
      </c>
      <c r="E155" s="193" t="s">
        <v>220</v>
      </c>
      <c r="F155" s="194" t="s">
        <v>221</v>
      </c>
      <c r="G155" s="195" t="s">
        <v>184</v>
      </c>
      <c r="H155" s="196">
        <v>41.25</v>
      </c>
      <c r="I155" s="197"/>
      <c r="J155" s="198">
        <f>ROUND(I155*H155,2)</f>
        <v>0</v>
      </c>
      <c r="K155" s="194" t="s">
        <v>152</v>
      </c>
      <c r="L155" s="61"/>
      <c r="M155" s="199" t="s">
        <v>21</v>
      </c>
      <c r="N155" s="200" t="s">
        <v>42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153</v>
      </c>
      <c r="AT155" s="24" t="s">
        <v>148</v>
      </c>
      <c r="AU155" s="24" t="s">
        <v>81</v>
      </c>
      <c r="AY155" s="24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79</v>
      </c>
      <c r="BK155" s="203">
        <f>ROUND(I155*H155,2)</f>
        <v>0</v>
      </c>
      <c r="BL155" s="24" t="s">
        <v>153</v>
      </c>
      <c r="BM155" s="24" t="s">
        <v>222</v>
      </c>
    </row>
    <row r="156" spans="2:65" s="1" customFormat="1" ht="25.5" customHeight="1">
      <c r="B156" s="41"/>
      <c r="C156" s="237" t="s">
        <v>223</v>
      </c>
      <c r="D156" s="237" t="s">
        <v>203</v>
      </c>
      <c r="E156" s="238" t="s">
        <v>224</v>
      </c>
      <c r="F156" s="239" t="s">
        <v>225</v>
      </c>
      <c r="G156" s="240" t="s">
        <v>151</v>
      </c>
      <c r="H156" s="241">
        <v>35.465</v>
      </c>
      <c r="I156" s="242"/>
      <c r="J156" s="243">
        <f>ROUND(I156*H156,2)</f>
        <v>0</v>
      </c>
      <c r="K156" s="239" t="s">
        <v>21</v>
      </c>
      <c r="L156" s="244"/>
      <c r="M156" s="245" t="s">
        <v>21</v>
      </c>
      <c r="N156" s="246" t="s">
        <v>42</v>
      </c>
      <c r="O156" s="4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173</v>
      </c>
      <c r="AT156" s="24" t="s">
        <v>203</v>
      </c>
      <c r="AU156" s="24" t="s">
        <v>81</v>
      </c>
      <c r="AY156" s="24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79</v>
      </c>
      <c r="BK156" s="203">
        <f>ROUND(I156*H156,2)</f>
        <v>0</v>
      </c>
      <c r="BL156" s="24" t="s">
        <v>153</v>
      </c>
      <c r="BM156" s="24" t="s">
        <v>226</v>
      </c>
    </row>
    <row r="157" spans="2:51" s="11" customFormat="1" ht="13.5">
      <c r="B157" s="204"/>
      <c r="C157" s="205"/>
      <c r="D157" s="206" t="s">
        <v>154</v>
      </c>
      <c r="E157" s="207" t="s">
        <v>21</v>
      </c>
      <c r="F157" s="208" t="s">
        <v>227</v>
      </c>
      <c r="G157" s="205"/>
      <c r="H157" s="209">
        <v>6.18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154</v>
      </c>
      <c r="AU157" s="215" t="s">
        <v>81</v>
      </c>
      <c r="AV157" s="11" t="s">
        <v>81</v>
      </c>
      <c r="AW157" s="11" t="s">
        <v>156</v>
      </c>
      <c r="AX157" s="11" t="s">
        <v>71</v>
      </c>
      <c r="AY157" s="215" t="s">
        <v>146</v>
      </c>
    </row>
    <row r="158" spans="2:51" s="11" customFormat="1" ht="13.5">
      <c r="B158" s="204"/>
      <c r="C158" s="205"/>
      <c r="D158" s="206" t="s">
        <v>154</v>
      </c>
      <c r="E158" s="207" t="s">
        <v>21</v>
      </c>
      <c r="F158" s="208" t="s">
        <v>228</v>
      </c>
      <c r="G158" s="205"/>
      <c r="H158" s="209">
        <v>7.395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154</v>
      </c>
      <c r="AU158" s="215" t="s">
        <v>81</v>
      </c>
      <c r="AV158" s="11" t="s">
        <v>81</v>
      </c>
      <c r="AW158" s="11" t="s">
        <v>156</v>
      </c>
      <c r="AX158" s="11" t="s">
        <v>71</v>
      </c>
      <c r="AY158" s="215" t="s">
        <v>146</v>
      </c>
    </row>
    <row r="159" spans="2:51" s="11" customFormat="1" ht="13.5">
      <c r="B159" s="204"/>
      <c r="C159" s="205"/>
      <c r="D159" s="206" t="s">
        <v>154</v>
      </c>
      <c r="E159" s="207" t="s">
        <v>21</v>
      </c>
      <c r="F159" s="208" t="s">
        <v>229</v>
      </c>
      <c r="G159" s="205"/>
      <c r="H159" s="209">
        <v>7.395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154</v>
      </c>
      <c r="AU159" s="215" t="s">
        <v>81</v>
      </c>
      <c r="AV159" s="11" t="s">
        <v>81</v>
      </c>
      <c r="AW159" s="11" t="s">
        <v>156</v>
      </c>
      <c r="AX159" s="11" t="s">
        <v>71</v>
      </c>
      <c r="AY159" s="215" t="s">
        <v>146</v>
      </c>
    </row>
    <row r="160" spans="2:51" s="11" customFormat="1" ht="13.5">
      <c r="B160" s="204"/>
      <c r="C160" s="205"/>
      <c r="D160" s="206" t="s">
        <v>154</v>
      </c>
      <c r="E160" s="207" t="s">
        <v>21</v>
      </c>
      <c r="F160" s="208" t="s">
        <v>230</v>
      </c>
      <c r="G160" s="205"/>
      <c r="H160" s="209">
        <v>7.395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154</v>
      </c>
      <c r="AU160" s="215" t="s">
        <v>81</v>
      </c>
      <c r="AV160" s="11" t="s">
        <v>81</v>
      </c>
      <c r="AW160" s="11" t="s">
        <v>156</v>
      </c>
      <c r="AX160" s="11" t="s">
        <v>71</v>
      </c>
      <c r="AY160" s="215" t="s">
        <v>146</v>
      </c>
    </row>
    <row r="161" spans="2:51" s="11" customFormat="1" ht="13.5">
      <c r="B161" s="204"/>
      <c r="C161" s="205"/>
      <c r="D161" s="206" t="s">
        <v>154</v>
      </c>
      <c r="E161" s="207" t="s">
        <v>21</v>
      </c>
      <c r="F161" s="208" t="s">
        <v>231</v>
      </c>
      <c r="G161" s="205"/>
      <c r="H161" s="209">
        <v>6.405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154</v>
      </c>
      <c r="AU161" s="215" t="s">
        <v>81</v>
      </c>
      <c r="AV161" s="11" t="s">
        <v>81</v>
      </c>
      <c r="AW161" s="11" t="s">
        <v>156</v>
      </c>
      <c r="AX161" s="11" t="s">
        <v>71</v>
      </c>
      <c r="AY161" s="215" t="s">
        <v>146</v>
      </c>
    </row>
    <row r="162" spans="2:51" s="12" customFormat="1" ht="13.5">
      <c r="B162" s="216"/>
      <c r="C162" s="217"/>
      <c r="D162" s="206" t="s">
        <v>154</v>
      </c>
      <c r="E162" s="218" t="s">
        <v>21</v>
      </c>
      <c r="F162" s="219" t="s">
        <v>157</v>
      </c>
      <c r="G162" s="217"/>
      <c r="H162" s="220">
        <v>34.77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154</v>
      </c>
      <c r="AU162" s="226" t="s">
        <v>81</v>
      </c>
      <c r="AV162" s="12" t="s">
        <v>153</v>
      </c>
      <c r="AW162" s="12" t="s">
        <v>156</v>
      </c>
      <c r="AX162" s="12" t="s">
        <v>71</v>
      </c>
      <c r="AY162" s="226" t="s">
        <v>146</v>
      </c>
    </row>
    <row r="163" spans="2:51" s="11" customFormat="1" ht="13.5">
      <c r="B163" s="204"/>
      <c r="C163" s="205"/>
      <c r="D163" s="206" t="s">
        <v>154</v>
      </c>
      <c r="E163" s="207" t="s">
        <v>21</v>
      </c>
      <c r="F163" s="208" t="s">
        <v>232</v>
      </c>
      <c r="G163" s="205"/>
      <c r="H163" s="209">
        <v>35.4654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154</v>
      </c>
      <c r="AU163" s="215" t="s">
        <v>81</v>
      </c>
      <c r="AV163" s="11" t="s">
        <v>81</v>
      </c>
      <c r="AW163" s="11" t="s">
        <v>156</v>
      </c>
      <c r="AX163" s="11" t="s">
        <v>71</v>
      </c>
      <c r="AY163" s="215" t="s">
        <v>146</v>
      </c>
    </row>
    <row r="164" spans="2:51" s="12" customFormat="1" ht="13.5">
      <c r="B164" s="216"/>
      <c r="C164" s="217"/>
      <c r="D164" s="206" t="s">
        <v>154</v>
      </c>
      <c r="E164" s="218" t="s">
        <v>21</v>
      </c>
      <c r="F164" s="219" t="s">
        <v>157</v>
      </c>
      <c r="G164" s="217"/>
      <c r="H164" s="220">
        <v>35.4654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154</v>
      </c>
      <c r="AU164" s="226" t="s">
        <v>81</v>
      </c>
      <c r="AV164" s="12" t="s">
        <v>153</v>
      </c>
      <c r="AW164" s="12" t="s">
        <v>156</v>
      </c>
      <c r="AX164" s="12" t="s">
        <v>79</v>
      </c>
      <c r="AY164" s="226" t="s">
        <v>146</v>
      </c>
    </row>
    <row r="165" spans="2:65" s="1" customFormat="1" ht="16.5" customHeight="1">
      <c r="B165" s="41"/>
      <c r="C165" s="237" t="s">
        <v>185</v>
      </c>
      <c r="D165" s="237" t="s">
        <v>203</v>
      </c>
      <c r="E165" s="238" t="s">
        <v>233</v>
      </c>
      <c r="F165" s="239" t="s">
        <v>234</v>
      </c>
      <c r="G165" s="240" t="s">
        <v>151</v>
      </c>
      <c r="H165" s="241">
        <v>6.61</v>
      </c>
      <c r="I165" s="242"/>
      <c r="J165" s="243">
        <f>ROUND(I165*H165,2)</f>
        <v>0</v>
      </c>
      <c r="K165" s="239" t="s">
        <v>152</v>
      </c>
      <c r="L165" s="244"/>
      <c r="M165" s="245" t="s">
        <v>21</v>
      </c>
      <c r="N165" s="246" t="s">
        <v>42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173</v>
      </c>
      <c r="AT165" s="24" t="s">
        <v>203</v>
      </c>
      <c r="AU165" s="24" t="s">
        <v>81</v>
      </c>
      <c r="AY165" s="24" t="s">
        <v>146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79</v>
      </c>
      <c r="BK165" s="203">
        <f>ROUND(I165*H165,2)</f>
        <v>0</v>
      </c>
      <c r="BL165" s="24" t="s">
        <v>153</v>
      </c>
      <c r="BM165" s="24" t="s">
        <v>235</v>
      </c>
    </row>
    <row r="166" spans="2:51" s="11" customFormat="1" ht="13.5">
      <c r="B166" s="204"/>
      <c r="C166" s="205"/>
      <c r="D166" s="206" t="s">
        <v>154</v>
      </c>
      <c r="E166" s="207" t="s">
        <v>21</v>
      </c>
      <c r="F166" s="208" t="s">
        <v>236</v>
      </c>
      <c r="G166" s="205"/>
      <c r="H166" s="209">
        <v>6.48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154</v>
      </c>
      <c r="AU166" s="215" t="s">
        <v>81</v>
      </c>
      <c r="AV166" s="11" t="s">
        <v>81</v>
      </c>
      <c r="AW166" s="11" t="s">
        <v>156</v>
      </c>
      <c r="AX166" s="11" t="s">
        <v>71</v>
      </c>
      <c r="AY166" s="215" t="s">
        <v>146</v>
      </c>
    </row>
    <row r="167" spans="2:51" s="12" customFormat="1" ht="13.5">
      <c r="B167" s="216"/>
      <c r="C167" s="217"/>
      <c r="D167" s="206" t="s">
        <v>154</v>
      </c>
      <c r="E167" s="218" t="s">
        <v>21</v>
      </c>
      <c r="F167" s="219" t="s">
        <v>157</v>
      </c>
      <c r="G167" s="217"/>
      <c r="H167" s="220">
        <v>6.48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154</v>
      </c>
      <c r="AU167" s="226" t="s">
        <v>81</v>
      </c>
      <c r="AV167" s="12" t="s">
        <v>153</v>
      </c>
      <c r="AW167" s="12" t="s">
        <v>156</v>
      </c>
      <c r="AX167" s="12" t="s">
        <v>71</v>
      </c>
      <c r="AY167" s="226" t="s">
        <v>146</v>
      </c>
    </row>
    <row r="168" spans="2:51" s="11" customFormat="1" ht="13.5">
      <c r="B168" s="204"/>
      <c r="C168" s="205"/>
      <c r="D168" s="206" t="s">
        <v>154</v>
      </c>
      <c r="E168" s="207" t="s">
        <v>21</v>
      </c>
      <c r="F168" s="208" t="s">
        <v>237</v>
      </c>
      <c r="G168" s="205"/>
      <c r="H168" s="209">
        <v>6.6096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154</v>
      </c>
      <c r="AU168" s="215" t="s">
        <v>81</v>
      </c>
      <c r="AV168" s="11" t="s">
        <v>81</v>
      </c>
      <c r="AW168" s="11" t="s">
        <v>156</v>
      </c>
      <c r="AX168" s="11" t="s">
        <v>71</v>
      </c>
      <c r="AY168" s="215" t="s">
        <v>146</v>
      </c>
    </row>
    <row r="169" spans="2:51" s="12" customFormat="1" ht="13.5">
      <c r="B169" s="216"/>
      <c r="C169" s="217"/>
      <c r="D169" s="206" t="s">
        <v>154</v>
      </c>
      <c r="E169" s="218" t="s">
        <v>21</v>
      </c>
      <c r="F169" s="219" t="s">
        <v>157</v>
      </c>
      <c r="G169" s="217"/>
      <c r="H169" s="220">
        <v>6.6096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154</v>
      </c>
      <c r="AU169" s="226" t="s">
        <v>81</v>
      </c>
      <c r="AV169" s="12" t="s">
        <v>153</v>
      </c>
      <c r="AW169" s="12" t="s">
        <v>156</v>
      </c>
      <c r="AX169" s="12" t="s">
        <v>79</v>
      </c>
      <c r="AY169" s="226" t="s">
        <v>146</v>
      </c>
    </row>
    <row r="170" spans="2:65" s="1" customFormat="1" ht="25.5" customHeight="1">
      <c r="B170" s="41"/>
      <c r="C170" s="192" t="s">
        <v>10</v>
      </c>
      <c r="D170" s="192" t="s">
        <v>148</v>
      </c>
      <c r="E170" s="193" t="s">
        <v>238</v>
      </c>
      <c r="F170" s="194" t="s">
        <v>239</v>
      </c>
      <c r="G170" s="195" t="s">
        <v>151</v>
      </c>
      <c r="H170" s="196">
        <v>571.099</v>
      </c>
      <c r="I170" s="197"/>
      <c r="J170" s="198">
        <f>ROUND(I170*H170,2)</f>
        <v>0</v>
      </c>
      <c r="K170" s="194" t="s">
        <v>152</v>
      </c>
      <c r="L170" s="61"/>
      <c r="M170" s="199" t="s">
        <v>21</v>
      </c>
      <c r="N170" s="200" t="s">
        <v>42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153</v>
      </c>
      <c r="AT170" s="24" t="s">
        <v>148</v>
      </c>
      <c r="AU170" s="24" t="s">
        <v>81</v>
      </c>
      <c r="AY170" s="24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79</v>
      </c>
      <c r="BK170" s="203">
        <f>ROUND(I170*H170,2)</f>
        <v>0</v>
      </c>
      <c r="BL170" s="24" t="s">
        <v>153</v>
      </c>
      <c r="BM170" s="24" t="s">
        <v>240</v>
      </c>
    </row>
    <row r="171" spans="2:65" s="1" customFormat="1" ht="25.5" customHeight="1">
      <c r="B171" s="41"/>
      <c r="C171" s="237" t="s">
        <v>201</v>
      </c>
      <c r="D171" s="237" t="s">
        <v>203</v>
      </c>
      <c r="E171" s="238" t="s">
        <v>241</v>
      </c>
      <c r="F171" s="239" t="s">
        <v>242</v>
      </c>
      <c r="G171" s="240" t="s">
        <v>151</v>
      </c>
      <c r="H171" s="241">
        <v>582.521</v>
      </c>
      <c r="I171" s="242"/>
      <c r="J171" s="243">
        <f>ROUND(I171*H171,2)</f>
        <v>0</v>
      </c>
      <c r="K171" s="239" t="s">
        <v>21</v>
      </c>
      <c r="L171" s="244"/>
      <c r="M171" s="245" t="s">
        <v>21</v>
      </c>
      <c r="N171" s="246" t="s">
        <v>42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173</v>
      </c>
      <c r="AT171" s="24" t="s">
        <v>203</v>
      </c>
      <c r="AU171" s="24" t="s">
        <v>81</v>
      </c>
      <c r="AY171" s="24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79</v>
      </c>
      <c r="BK171" s="203">
        <f>ROUND(I171*H171,2)</f>
        <v>0</v>
      </c>
      <c r="BL171" s="24" t="s">
        <v>153</v>
      </c>
      <c r="BM171" s="24" t="s">
        <v>243</v>
      </c>
    </row>
    <row r="172" spans="2:51" s="13" customFormat="1" ht="13.5">
      <c r="B172" s="227"/>
      <c r="C172" s="228"/>
      <c r="D172" s="206" t="s">
        <v>154</v>
      </c>
      <c r="E172" s="229" t="s">
        <v>21</v>
      </c>
      <c r="F172" s="230" t="s">
        <v>186</v>
      </c>
      <c r="G172" s="228"/>
      <c r="H172" s="229" t="s">
        <v>21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154</v>
      </c>
      <c r="AU172" s="236" t="s">
        <v>81</v>
      </c>
      <c r="AV172" s="13" t="s">
        <v>79</v>
      </c>
      <c r="AW172" s="13" t="s">
        <v>156</v>
      </c>
      <c r="AX172" s="13" t="s">
        <v>71</v>
      </c>
      <c r="AY172" s="236" t="s">
        <v>146</v>
      </c>
    </row>
    <row r="173" spans="2:51" s="11" customFormat="1" ht="13.5">
      <c r="B173" s="204"/>
      <c r="C173" s="205"/>
      <c r="D173" s="206" t="s">
        <v>154</v>
      </c>
      <c r="E173" s="207" t="s">
        <v>21</v>
      </c>
      <c r="F173" s="208" t="s">
        <v>244</v>
      </c>
      <c r="G173" s="205"/>
      <c r="H173" s="209">
        <v>353.86095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154</v>
      </c>
      <c r="AU173" s="215" t="s">
        <v>81</v>
      </c>
      <c r="AV173" s="11" t="s">
        <v>81</v>
      </c>
      <c r="AW173" s="11" t="s">
        <v>156</v>
      </c>
      <c r="AX173" s="11" t="s">
        <v>71</v>
      </c>
      <c r="AY173" s="215" t="s">
        <v>146</v>
      </c>
    </row>
    <row r="174" spans="2:51" s="13" customFormat="1" ht="13.5">
      <c r="B174" s="227"/>
      <c r="C174" s="228"/>
      <c r="D174" s="206" t="s">
        <v>154</v>
      </c>
      <c r="E174" s="229" t="s">
        <v>21</v>
      </c>
      <c r="F174" s="230" t="s">
        <v>217</v>
      </c>
      <c r="G174" s="228"/>
      <c r="H174" s="229" t="s">
        <v>21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154</v>
      </c>
      <c r="AU174" s="236" t="s">
        <v>81</v>
      </c>
      <c r="AV174" s="13" t="s">
        <v>79</v>
      </c>
      <c r="AW174" s="13" t="s">
        <v>156</v>
      </c>
      <c r="AX174" s="13" t="s">
        <v>71</v>
      </c>
      <c r="AY174" s="236" t="s">
        <v>146</v>
      </c>
    </row>
    <row r="175" spans="2:51" s="11" customFormat="1" ht="13.5">
      <c r="B175" s="204"/>
      <c r="C175" s="205"/>
      <c r="D175" s="206" t="s">
        <v>154</v>
      </c>
      <c r="E175" s="207" t="s">
        <v>21</v>
      </c>
      <c r="F175" s="208" t="s">
        <v>245</v>
      </c>
      <c r="G175" s="205"/>
      <c r="H175" s="209">
        <v>-19.261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154</v>
      </c>
      <c r="AU175" s="215" t="s">
        <v>81</v>
      </c>
      <c r="AV175" s="11" t="s">
        <v>81</v>
      </c>
      <c r="AW175" s="11" t="s">
        <v>156</v>
      </c>
      <c r="AX175" s="11" t="s">
        <v>71</v>
      </c>
      <c r="AY175" s="215" t="s">
        <v>146</v>
      </c>
    </row>
    <row r="176" spans="2:51" s="11" customFormat="1" ht="13.5">
      <c r="B176" s="204"/>
      <c r="C176" s="205"/>
      <c r="D176" s="206" t="s">
        <v>154</v>
      </c>
      <c r="E176" s="207" t="s">
        <v>21</v>
      </c>
      <c r="F176" s="208" t="s">
        <v>246</v>
      </c>
      <c r="G176" s="205"/>
      <c r="H176" s="209">
        <v>-23.02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154</v>
      </c>
      <c r="AU176" s="215" t="s">
        <v>81</v>
      </c>
      <c r="AV176" s="11" t="s">
        <v>81</v>
      </c>
      <c r="AW176" s="11" t="s">
        <v>156</v>
      </c>
      <c r="AX176" s="11" t="s">
        <v>71</v>
      </c>
      <c r="AY176" s="215" t="s">
        <v>146</v>
      </c>
    </row>
    <row r="177" spans="2:51" s="11" customFormat="1" ht="13.5">
      <c r="B177" s="204"/>
      <c r="C177" s="205"/>
      <c r="D177" s="206" t="s">
        <v>154</v>
      </c>
      <c r="E177" s="207" t="s">
        <v>21</v>
      </c>
      <c r="F177" s="208" t="s">
        <v>247</v>
      </c>
      <c r="G177" s="205"/>
      <c r="H177" s="209">
        <v>-23.02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154</v>
      </c>
      <c r="AU177" s="215" t="s">
        <v>81</v>
      </c>
      <c r="AV177" s="11" t="s">
        <v>81</v>
      </c>
      <c r="AW177" s="11" t="s">
        <v>156</v>
      </c>
      <c r="AX177" s="11" t="s">
        <v>71</v>
      </c>
      <c r="AY177" s="215" t="s">
        <v>146</v>
      </c>
    </row>
    <row r="178" spans="2:51" s="11" customFormat="1" ht="13.5">
      <c r="B178" s="204"/>
      <c r="C178" s="205"/>
      <c r="D178" s="206" t="s">
        <v>154</v>
      </c>
      <c r="E178" s="207" t="s">
        <v>21</v>
      </c>
      <c r="F178" s="208" t="s">
        <v>248</v>
      </c>
      <c r="G178" s="205"/>
      <c r="H178" s="209">
        <v>-23.02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154</v>
      </c>
      <c r="AU178" s="215" t="s">
        <v>81</v>
      </c>
      <c r="AV178" s="11" t="s">
        <v>81</v>
      </c>
      <c r="AW178" s="11" t="s">
        <v>156</v>
      </c>
      <c r="AX178" s="11" t="s">
        <v>71</v>
      </c>
      <c r="AY178" s="215" t="s">
        <v>146</v>
      </c>
    </row>
    <row r="179" spans="2:51" s="11" customFormat="1" ht="13.5">
      <c r="B179" s="204"/>
      <c r="C179" s="205"/>
      <c r="D179" s="206" t="s">
        <v>154</v>
      </c>
      <c r="E179" s="207" t="s">
        <v>21</v>
      </c>
      <c r="F179" s="208" t="s">
        <v>249</v>
      </c>
      <c r="G179" s="205"/>
      <c r="H179" s="209">
        <v>-17.74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154</v>
      </c>
      <c r="AU179" s="215" t="s">
        <v>81</v>
      </c>
      <c r="AV179" s="11" t="s">
        <v>81</v>
      </c>
      <c r="AW179" s="11" t="s">
        <v>156</v>
      </c>
      <c r="AX179" s="11" t="s">
        <v>71</v>
      </c>
      <c r="AY179" s="215" t="s">
        <v>146</v>
      </c>
    </row>
    <row r="180" spans="2:51" s="14" customFormat="1" ht="13.5">
      <c r="B180" s="247"/>
      <c r="C180" s="248"/>
      <c r="D180" s="206" t="s">
        <v>154</v>
      </c>
      <c r="E180" s="249" t="s">
        <v>21</v>
      </c>
      <c r="F180" s="250" t="s">
        <v>250</v>
      </c>
      <c r="G180" s="248"/>
      <c r="H180" s="251">
        <v>247.79995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154</v>
      </c>
      <c r="AU180" s="257" t="s">
        <v>81</v>
      </c>
      <c r="AV180" s="14" t="s">
        <v>166</v>
      </c>
      <c r="AW180" s="14" t="s">
        <v>156</v>
      </c>
      <c r="AX180" s="14" t="s">
        <v>71</v>
      </c>
      <c r="AY180" s="257" t="s">
        <v>146</v>
      </c>
    </row>
    <row r="181" spans="2:51" s="13" customFormat="1" ht="13.5">
      <c r="B181" s="227"/>
      <c r="C181" s="228"/>
      <c r="D181" s="206" t="s">
        <v>154</v>
      </c>
      <c r="E181" s="229" t="s">
        <v>21</v>
      </c>
      <c r="F181" s="230" t="s">
        <v>193</v>
      </c>
      <c r="G181" s="228"/>
      <c r="H181" s="229" t="s">
        <v>21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154</v>
      </c>
      <c r="AU181" s="236" t="s">
        <v>81</v>
      </c>
      <c r="AV181" s="13" t="s">
        <v>79</v>
      </c>
      <c r="AW181" s="13" t="s">
        <v>156</v>
      </c>
      <c r="AX181" s="13" t="s">
        <v>71</v>
      </c>
      <c r="AY181" s="236" t="s">
        <v>146</v>
      </c>
    </row>
    <row r="182" spans="2:51" s="11" customFormat="1" ht="13.5">
      <c r="B182" s="204"/>
      <c r="C182" s="205"/>
      <c r="D182" s="206" t="s">
        <v>154</v>
      </c>
      <c r="E182" s="207" t="s">
        <v>21</v>
      </c>
      <c r="F182" s="208" t="s">
        <v>251</v>
      </c>
      <c r="G182" s="205"/>
      <c r="H182" s="209">
        <v>384.8688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154</v>
      </c>
      <c r="AU182" s="215" t="s">
        <v>81</v>
      </c>
      <c r="AV182" s="11" t="s">
        <v>81</v>
      </c>
      <c r="AW182" s="11" t="s">
        <v>156</v>
      </c>
      <c r="AX182" s="11" t="s">
        <v>71</v>
      </c>
      <c r="AY182" s="215" t="s">
        <v>146</v>
      </c>
    </row>
    <row r="183" spans="2:51" s="11" customFormat="1" ht="13.5">
      <c r="B183" s="204"/>
      <c r="C183" s="205"/>
      <c r="D183" s="206" t="s">
        <v>154</v>
      </c>
      <c r="E183" s="207" t="s">
        <v>21</v>
      </c>
      <c r="F183" s="208" t="s">
        <v>252</v>
      </c>
      <c r="G183" s="205"/>
      <c r="H183" s="209">
        <v>-18.53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154</v>
      </c>
      <c r="AU183" s="215" t="s">
        <v>81</v>
      </c>
      <c r="AV183" s="11" t="s">
        <v>81</v>
      </c>
      <c r="AW183" s="11" t="s">
        <v>156</v>
      </c>
      <c r="AX183" s="11" t="s">
        <v>71</v>
      </c>
      <c r="AY183" s="215" t="s">
        <v>146</v>
      </c>
    </row>
    <row r="184" spans="2:51" s="11" customFormat="1" ht="13.5">
      <c r="B184" s="204"/>
      <c r="C184" s="205"/>
      <c r="D184" s="206" t="s">
        <v>154</v>
      </c>
      <c r="E184" s="207" t="s">
        <v>21</v>
      </c>
      <c r="F184" s="208" t="s">
        <v>253</v>
      </c>
      <c r="G184" s="205"/>
      <c r="H184" s="209">
        <v>-20.16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154</v>
      </c>
      <c r="AU184" s="215" t="s">
        <v>81</v>
      </c>
      <c r="AV184" s="11" t="s">
        <v>81</v>
      </c>
      <c r="AW184" s="11" t="s">
        <v>156</v>
      </c>
      <c r="AX184" s="11" t="s">
        <v>71</v>
      </c>
      <c r="AY184" s="215" t="s">
        <v>146</v>
      </c>
    </row>
    <row r="185" spans="2:51" s="11" customFormat="1" ht="13.5">
      <c r="B185" s="204"/>
      <c r="C185" s="205"/>
      <c r="D185" s="206" t="s">
        <v>154</v>
      </c>
      <c r="E185" s="207" t="s">
        <v>21</v>
      </c>
      <c r="F185" s="208" t="s">
        <v>254</v>
      </c>
      <c r="G185" s="205"/>
      <c r="H185" s="209">
        <v>-20.16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154</v>
      </c>
      <c r="AU185" s="215" t="s">
        <v>81</v>
      </c>
      <c r="AV185" s="11" t="s">
        <v>81</v>
      </c>
      <c r="AW185" s="11" t="s">
        <v>156</v>
      </c>
      <c r="AX185" s="11" t="s">
        <v>71</v>
      </c>
      <c r="AY185" s="215" t="s">
        <v>146</v>
      </c>
    </row>
    <row r="186" spans="2:51" s="11" customFormat="1" ht="13.5">
      <c r="B186" s="204"/>
      <c r="C186" s="205"/>
      <c r="D186" s="206" t="s">
        <v>154</v>
      </c>
      <c r="E186" s="207" t="s">
        <v>21</v>
      </c>
      <c r="F186" s="208" t="s">
        <v>255</v>
      </c>
      <c r="G186" s="205"/>
      <c r="H186" s="209">
        <v>-20.16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154</v>
      </c>
      <c r="AU186" s="215" t="s">
        <v>81</v>
      </c>
      <c r="AV186" s="11" t="s">
        <v>81</v>
      </c>
      <c r="AW186" s="11" t="s">
        <v>156</v>
      </c>
      <c r="AX186" s="11" t="s">
        <v>71</v>
      </c>
      <c r="AY186" s="215" t="s">
        <v>146</v>
      </c>
    </row>
    <row r="187" spans="2:51" s="11" customFormat="1" ht="13.5">
      <c r="B187" s="204"/>
      <c r="C187" s="205"/>
      <c r="D187" s="206" t="s">
        <v>154</v>
      </c>
      <c r="E187" s="207" t="s">
        <v>21</v>
      </c>
      <c r="F187" s="208" t="s">
        <v>256</v>
      </c>
      <c r="G187" s="205"/>
      <c r="H187" s="209">
        <v>-20.16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154</v>
      </c>
      <c r="AU187" s="215" t="s">
        <v>81</v>
      </c>
      <c r="AV187" s="11" t="s">
        <v>81</v>
      </c>
      <c r="AW187" s="11" t="s">
        <v>156</v>
      </c>
      <c r="AX187" s="11" t="s">
        <v>71</v>
      </c>
      <c r="AY187" s="215" t="s">
        <v>146</v>
      </c>
    </row>
    <row r="188" spans="2:51" s="14" customFormat="1" ht="13.5">
      <c r="B188" s="247"/>
      <c r="C188" s="248"/>
      <c r="D188" s="206" t="s">
        <v>154</v>
      </c>
      <c r="E188" s="249" t="s">
        <v>21</v>
      </c>
      <c r="F188" s="250" t="s">
        <v>250</v>
      </c>
      <c r="G188" s="248"/>
      <c r="H188" s="251">
        <v>285.6988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154</v>
      </c>
      <c r="AU188" s="257" t="s">
        <v>81</v>
      </c>
      <c r="AV188" s="14" t="s">
        <v>166</v>
      </c>
      <c r="AW188" s="14" t="s">
        <v>156</v>
      </c>
      <c r="AX188" s="14" t="s">
        <v>71</v>
      </c>
      <c r="AY188" s="257" t="s">
        <v>146</v>
      </c>
    </row>
    <row r="189" spans="2:51" s="13" customFormat="1" ht="13.5">
      <c r="B189" s="227"/>
      <c r="C189" s="228"/>
      <c r="D189" s="206" t="s">
        <v>154</v>
      </c>
      <c r="E189" s="229" t="s">
        <v>21</v>
      </c>
      <c r="F189" s="230" t="s">
        <v>257</v>
      </c>
      <c r="G189" s="228"/>
      <c r="H189" s="229" t="s">
        <v>21</v>
      </c>
      <c r="I189" s="231"/>
      <c r="J189" s="228"/>
      <c r="K189" s="228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154</v>
      </c>
      <c r="AU189" s="236" t="s">
        <v>81</v>
      </c>
      <c r="AV189" s="13" t="s">
        <v>79</v>
      </c>
      <c r="AW189" s="13" t="s">
        <v>156</v>
      </c>
      <c r="AX189" s="13" t="s">
        <v>71</v>
      </c>
      <c r="AY189" s="236" t="s">
        <v>146</v>
      </c>
    </row>
    <row r="190" spans="2:51" s="11" customFormat="1" ht="13.5">
      <c r="B190" s="204"/>
      <c r="C190" s="205"/>
      <c r="D190" s="206" t="s">
        <v>154</v>
      </c>
      <c r="E190" s="207" t="s">
        <v>21</v>
      </c>
      <c r="F190" s="208" t="s">
        <v>258</v>
      </c>
      <c r="G190" s="205"/>
      <c r="H190" s="209">
        <v>37.6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154</v>
      </c>
      <c r="AU190" s="215" t="s">
        <v>81</v>
      </c>
      <c r="AV190" s="11" t="s">
        <v>81</v>
      </c>
      <c r="AW190" s="11" t="s">
        <v>156</v>
      </c>
      <c r="AX190" s="11" t="s">
        <v>71</v>
      </c>
      <c r="AY190" s="215" t="s">
        <v>146</v>
      </c>
    </row>
    <row r="191" spans="2:51" s="14" customFormat="1" ht="13.5">
      <c r="B191" s="247"/>
      <c r="C191" s="248"/>
      <c r="D191" s="206" t="s">
        <v>154</v>
      </c>
      <c r="E191" s="249" t="s">
        <v>21</v>
      </c>
      <c r="F191" s="250" t="s">
        <v>250</v>
      </c>
      <c r="G191" s="248"/>
      <c r="H191" s="251">
        <v>37.6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154</v>
      </c>
      <c r="AU191" s="257" t="s">
        <v>81</v>
      </c>
      <c r="AV191" s="14" t="s">
        <v>166</v>
      </c>
      <c r="AW191" s="14" t="s">
        <v>156</v>
      </c>
      <c r="AX191" s="14" t="s">
        <v>71</v>
      </c>
      <c r="AY191" s="257" t="s">
        <v>146</v>
      </c>
    </row>
    <row r="192" spans="2:51" s="12" customFormat="1" ht="13.5">
      <c r="B192" s="216"/>
      <c r="C192" s="217"/>
      <c r="D192" s="206" t="s">
        <v>154</v>
      </c>
      <c r="E192" s="218" t="s">
        <v>21</v>
      </c>
      <c r="F192" s="219" t="s">
        <v>157</v>
      </c>
      <c r="G192" s="217"/>
      <c r="H192" s="220">
        <v>571.09875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154</v>
      </c>
      <c r="AU192" s="226" t="s">
        <v>81</v>
      </c>
      <c r="AV192" s="12" t="s">
        <v>153</v>
      </c>
      <c r="AW192" s="12" t="s">
        <v>156</v>
      </c>
      <c r="AX192" s="12" t="s">
        <v>71</v>
      </c>
      <c r="AY192" s="226" t="s">
        <v>146</v>
      </c>
    </row>
    <row r="193" spans="2:51" s="11" customFormat="1" ht="13.5">
      <c r="B193" s="204"/>
      <c r="C193" s="205"/>
      <c r="D193" s="206" t="s">
        <v>154</v>
      </c>
      <c r="E193" s="207" t="s">
        <v>21</v>
      </c>
      <c r="F193" s="208" t="s">
        <v>259</v>
      </c>
      <c r="G193" s="205"/>
      <c r="H193" s="209">
        <v>582.52098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154</v>
      </c>
      <c r="AU193" s="215" t="s">
        <v>81</v>
      </c>
      <c r="AV193" s="11" t="s">
        <v>81</v>
      </c>
      <c r="AW193" s="11" t="s">
        <v>156</v>
      </c>
      <c r="AX193" s="11" t="s">
        <v>71</v>
      </c>
      <c r="AY193" s="215" t="s">
        <v>146</v>
      </c>
    </row>
    <row r="194" spans="2:51" s="12" customFormat="1" ht="13.5">
      <c r="B194" s="216"/>
      <c r="C194" s="217"/>
      <c r="D194" s="206" t="s">
        <v>154</v>
      </c>
      <c r="E194" s="218" t="s">
        <v>21</v>
      </c>
      <c r="F194" s="219" t="s">
        <v>157</v>
      </c>
      <c r="G194" s="217"/>
      <c r="H194" s="220">
        <v>582.52098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154</v>
      </c>
      <c r="AU194" s="226" t="s">
        <v>81</v>
      </c>
      <c r="AV194" s="12" t="s">
        <v>153</v>
      </c>
      <c r="AW194" s="12" t="s">
        <v>156</v>
      </c>
      <c r="AX194" s="12" t="s">
        <v>79</v>
      </c>
      <c r="AY194" s="226" t="s">
        <v>146</v>
      </c>
    </row>
    <row r="195" spans="2:65" s="1" customFormat="1" ht="25.5" customHeight="1">
      <c r="B195" s="41"/>
      <c r="C195" s="192" t="s">
        <v>260</v>
      </c>
      <c r="D195" s="192" t="s">
        <v>148</v>
      </c>
      <c r="E195" s="193" t="s">
        <v>261</v>
      </c>
      <c r="F195" s="194" t="s">
        <v>262</v>
      </c>
      <c r="G195" s="195" t="s">
        <v>184</v>
      </c>
      <c r="H195" s="196">
        <v>352.01</v>
      </c>
      <c r="I195" s="197"/>
      <c r="J195" s="198">
        <f>ROUND(I195*H195,2)</f>
        <v>0</v>
      </c>
      <c r="K195" s="194" t="s">
        <v>152</v>
      </c>
      <c r="L195" s="61"/>
      <c r="M195" s="199" t="s">
        <v>21</v>
      </c>
      <c r="N195" s="200" t="s">
        <v>42</v>
      </c>
      <c r="O195" s="4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153</v>
      </c>
      <c r="AT195" s="24" t="s">
        <v>148</v>
      </c>
      <c r="AU195" s="24" t="s">
        <v>81</v>
      </c>
      <c r="AY195" s="24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79</v>
      </c>
      <c r="BK195" s="203">
        <f>ROUND(I195*H195,2)</f>
        <v>0</v>
      </c>
      <c r="BL195" s="24" t="s">
        <v>153</v>
      </c>
      <c r="BM195" s="24" t="s">
        <v>263</v>
      </c>
    </row>
    <row r="196" spans="2:65" s="1" customFormat="1" ht="25.5" customHeight="1">
      <c r="B196" s="41"/>
      <c r="C196" s="237" t="s">
        <v>206</v>
      </c>
      <c r="D196" s="237" t="s">
        <v>203</v>
      </c>
      <c r="E196" s="238" t="s">
        <v>264</v>
      </c>
      <c r="F196" s="239" t="s">
        <v>265</v>
      </c>
      <c r="G196" s="240" t="s">
        <v>151</v>
      </c>
      <c r="H196" s="241">
        <v>112.643</v>
      </c>
      <c r="I196" s="242"/>
      <c r="J196" s="243">
        <f>ROUND(I196*H196,2)</f>
        <v>0</v>
      </c>
      <c r="K196" s="239" t="s">
        <v>21</v>
      </c>
      <c r="L196" s="244"/>
      <c r="M196" s="245" t="s">
        <v>21</v>
      </c>
      <c r="N196" s="246" t="s">
        <v>42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173</v>
      </c>
      <c r="AT196" s="24" t="s">
        <v>203</v>
      </c>
      <c r="AU196" s="24" t="s">
        <v>81</v>
      </c>
      <c r="AY196" s="24" t="s">
        <v>146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79</v>
      </c>
      <c r="BK196" s="203">
        <f>ROUND(I196*H196,2)</f>
        <v>0</v>
      </c>
      <c r="BL196" s="24" t="s">
        <v>153</v>
      </c>
      <c r="BM196" s="24" t="s">
        <v>266</v>
      </c>
    </row>
    <row r="197" spans="2:51" s="13" customFormat="1" ht="13.5">
      <c r="B197" s="227"/>
      <c r="C197" s="228"/>
      <c r="D197" s="206" t="s">
        <v>154</v>
      </c>
      <c r="E197" s="229" t="s">
        <v>21</v>
      </c>
      <c r="F197" s="230" t="s">
        <v>186</v>
      </c>
      <c r="G197" s="228"/>
      <c r="H197" s="229" t="s">
        <v>21</v>
      </c>
      <c r="I197" s="231"/>
      <c r="J197" s="228"/>
      <c r="K197" s="228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154</v>
      </c>
      <c r="AU197" s="236" t="s">
        <v>81</v>
      </c>
      <c r="AV197" s="13" t="s">
        <v>79</v>
      </c>
      <c r="AW197" s="13" t="s">
        <v>156</v>
      </c>
      <c r="AX197" s="13" t="s">
        <v>71</v>
      </c>
      <c r="AY197" s="236" t="s">
        <v>146</v>
      </c>
    </row>
    <row r="198" spans="2:51" s="11" customFormat="1" ht="13.5">
      <c r="B198" s="204"/>
      <c r="C198" s="205"/>
      <c r="D198" s="206" t="s">
        <v>154</v>
      </c>
      <c r="E198" s="207" t="s">
        <v>21</v>
      </c>
      <c r="F198" s="208" t="s">
        <v>267</v>
      </c>
      <c r="G198" s="205"/>
      <c r="H198" s="209">
        <v>36.56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154</v>
      </c>
      <c r="AU198" s="215" t="s">
        <v>81</v>
      </c>
      <c r="AV198" s="11" t="s">
        <v>81</v>
      </c>
      <c r="AW198" s="11" t="s">
        <v>156</v>
      </c>
      <c r="AX198" s="11" t="s">
        <v>71</v>
      </c>
      <c r="AY198" s="215" t="s">
        <v>146</v>
      </c>
    </row>
    <row r="199" spans="2:51" s="11" customFormat="1" ht="13.5">
      <c r="B199" s="204"/>
      <c r="C199" s="205"/>
      <c r="D199" s="206" t="s">
        <v>154</v>
      </c>
      <c r="E199" s="207" t="s">
        <v>21</v>
      </c>
      <c r="F199" s="208" t="s">
        <v>268</v>
      </c>
      <c r="G199" s="205"/>
      <c r="H199" s="209">
        <v>37.85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154</v>
      </c>
      <c r="AU199" s="215" t="s">
        <v>81</v>
      </c>
      <c r="AV199" s="11" t="s">
        <v>81</v>
      </c>
      <c r="AW199" s="11" t="s">
        <v>156</v>
      </c>
      <c r="AX199" s="11" t="s">
        <v>71</v>
      </c>
      <c r="AY199" s="215" t="s">
        <v>146</v>
      </c>
    </row>
    <row r="200" spans="2:51" s="11" customFormat="1" ht="13.5">
      <c r="B200" s="204"/>
      <c r="C200" s="205"/>
      <c r="D200" s="206" t="s">
        <v>154</v>
      </c>
      <c r="E200" s="207" t="s">
        <v>21</v>
      </c>
      <c r="F200" s="208" t="s">
        <v>269</v>
      </c>
      <c r="G200" s="205"/>
      <c r="H200" s="209">
        <v>37.85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154</v>
      </c>
      <c r="AU200" s="215" t="s">
        <v>81</v>
      </c>
      <c r="AV200" s="11" t="s">
        <v>81</v>
      </c>
      <c r="AW200" s="11" t="s">
        <v>156</v>
      </c>
      <c r="AX200" s="11" t="s">
        <v>71</v>
      </c>
      <c r="AY200" s="215" t="s">
        <v>146</v>
      </c>
    </row>
    <row r="201" spans="2:51" s="11" customFormat="1" ht="13.5">
      <c r="B201" s="204"/>
      <c r="C201" s="205"/>
      <c r="D201" s="206" t="s">
        <v>154</v>
      </c>
      <c r="E201" s="207" t="s">
        <v>21</v>
      </c>
      <c r="F201" s="208" t="s">
        <v>270</v>
      </c>
      <c r="G201" s="205"/>
      <c r="H201" s="209">
        <v>37.85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154</v>
      </c>
      <c r="AU201" s="215" t="s">
        <v>81</v>
      </c>
      <c r="AV201" s="11" t="s">
        <v>81</v>
      </c>
      <c r="AW201" s="11" t="s">
        <v>156</v>
      </c>
      <c r="AX201" s="11" t="s">
        <v>71</v>
      </c>
      <c r="AY201" s="215" t="s">
        <v>146</v>
      </c>
    </row>
    <row r="202" spans="2:51" s="11" customFormat="1" ht="13.5">
      <c r="B202" s="204"/>
      <c r="C202" s="205"/>
      <c r="D202" s="206" t="s">
        <v>154</v>
      </c>
      <c r="E202" s="207" t="s">
        <v>21</v>
      </c>
      <c r="F202" s="208" t="s">
        <v>271</v>
      </c>
      <c r="G202" s="205"/>
      <c r="H202" s="209">
        <v>28.15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154</v>
      </c>
      <c r="AU202" s="215" t="s">
        <v>81</v>
      </c>
      <c r="AV202" s="11" t="s">
        <v>81</v>
      </c>
      <c r="AW202" s="11" t="s">
        <v>156</v>
      </c>
      <c r="AX202" s="11" t="s">
        <v>71</v>
      </c>
      <c r="AY202" s="215" t="s">
        <v>146</v>
      </c>
    </row>
    <row r="203" spans="2:51" s="14" customFormat="1" ht="13.5">
      <c r="B203" s="247"/>
      <c r="C203" s="248"/>
      <c r="D203" s="206" t="s">
        <v>154</v>
      </c>
      <c r="E203" s="249" t="s">
        <v>21</v>
      </c>
      <c r="F203" s="250" t="s">
        <v>250</v>
      </c>
      <c r="G203" s="248"/>
      <c r="H203" s="251">
        <v>178.26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154</v>
      </c>
      <c r="AU203" s="257" t="s">
        <v>81</v>
      </c>
      <c r="AV203" s="14" t="s">
        <v>166</v>
      </c>
      <c r="AW203" s="14" t="s">
        <v>156</v>
      </c>
      <c r="AX203" s="14" t="s">
        <v>71</v>
      </c>
      <c r="AY203" s="257" t="s">
        <v>146</v>
      </c>
    </row>
    <row r="204" spans="2:51" s="13" customFormat="1" ht="13.5">
      <c r="B204" s="227"/>
      <c r="C204" s="228"/>
      <c r="D204" s="206" t="s">
        <v>154</v>
      </c>
      <c r="E204" s="229" t="s">
        <v>21</v>
      </c>
      <c r="F204" s="230" t="s">
        <v>193</v>
      </c>
      <c r="G204" s="228"/>
      <c r="H204" s="229" t="s">
        <v>21</v>
      </c>
      <c r="I204" s="231"/>
      <c r="J204" s="228"/>
      <c r="K204" s="228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154</v>
      </c>
      <c r="AU204" s="236" t="s">
        <v>81</v>
      </c>
      <c r="AV204" s="13" t="s">
        <v>79</v>
      </c>
      <c r="AW204" s="13" t="s">
        <v>156</v>
      </c>
      <c r="AX204" s="13" t="s">
        <v>71</v>
      </c>
      <c r="AY204" s="236" t="s">
        <v>146</v>
      </c>
    </row>
    <row r="205" spans="2:51" s="11" customFormat="1" ht="13.5">
      <c r="B205" s="204"/>
      <c r="C205" s="205"/>
      <c r="D205" s="206" t="s">
        <v>154</v>
      </c>
      <c r="E205" s="207" t="s">
        <v>21</v>
      </c>
      <c r="F205" s="208" t="s">
        <v>272</v>
      </c>
      <c r="G205" s="205"/>
      <c r="H205" s="209">
        <v>33.75</v>
      </c>
      <c r="I205" s="210"/>
      <c r="J205" s="205"/>
      <c r="K205" s="205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154</v>
      </c>
      <c r="AU205" s="215" t="s">
        <v>81</v>
      </c>
      <c r="AV205" s="11" t="s">
        <v>81</v>
      </c>
      <c r="AW205" s="11" t="s">
        <v>156</v>
      </c>
      <c r="AX205" s="11" t="s">
        <v>71</v>
      </c>
      <c r="AY205" s="215" t="s">
        <v>146</v>
      </c>
    </row>
    <row r="206" spans="2:51" s="11" customFormat="1" ht="13.5">
      <c r="B206" s="204"/>
      <c r="C206" s="205"/>
      <c r="D206" s="206" t="s">
        <v>154</v>
      </c>
      <c r="E206" s="207" t="s">
        <v>21</v>
      </c>
      <c r="F206" s="208" t="s">
        <v>273</v>
      </c>
      <c r="G206" s="205"/>
      <c r="H206" s="209">
        <v>35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154</v>
      </c>
      <c r="AU206" s="215" t="s">
        <v>81</v>
      </c>
      <c r="AV206" s="11" t="s">
        <v>81</v>
      </c>
      <c r="AW206" s="11" t="s">
        <v>156</v>
      </c>
      <c r="AX206" s="11" t="s">
        <v>71</v>
      </c>
      <c r="AY206" s="215" t="s">
        <v>146</v>
      </c>
    </row>
    <row r="207" spans="2:51" s="11" customFormat="1" ht="13.5">
      <c r="B207" s="204"/>
      <c r="C207" s="205"/>
      <c r="D207" s="206" t="s">
        <v>154</v>
      </c>
      <c r="E207" s="207" t="s">
        <v>21</v>
      </c>
      <c r="F207" s="208" t="s">
        <v>274</v>
      </c>
      <c r="G207" s="205"/>
      <c r="H207" s="209">
        <v>35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154</v>
      </c>
      <c r="AU207" s="215" t="s">
        <v>81</v>
      </c>
      <c r="AV207" s="11" t="s">
        <v>81</v>
      </c>
      <c r="AW207" s="11" t="s">
        <v>156</v>
      </c>
      <c r="AX207" s="11" t="s">
        <v>71</v>
      </c>
      <c r="AY207" s="215" t="s">
        <v>146</v>
      </c>
    </row>
    <row r="208" spans="2:51" s="11" customFormat="1" ht="13.5">
      <c r="B208" s="204"/>
      <c r="C208" s="205"/>
      <c r="D208" s="206" t="s">
        <v>154</v>
      </c>
      <c r="E208" s="207" t="s">
        <v>21</v>
      </c>
      <c r="F208" s="208" t="s">
        <v>275</v>
      </c>
      <c r="G208" s="205"/>
      <c r="H208" s="209">
        <v>35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154</v>
      </c>
      <c r="AU208" s="215" t="s">
        <v>81</v>
      </c>
      <c r="AV208" s="11" t="s">
        <v>81</v>
      </c>
      <c r="AW208" s="11" t="s">
        <v>156</v>
      </c>
      <c r="AX208" s="11" t="s">
        <v>71</v>
      </c>
      <c r="AY208" s="215" t="s">
        <v>146</v>
      </c>
    </row>
    <row r="209" spans="2:51" s="11" customFormat="1" ht="13.5">
      <c r="B209" s="204"/>
      <c r="C209" s="205"/>
      <c r="D209" s="206" t="s">
        <v>154</v>
      </c>
      <c r="E209" s="207" t="s">
        <v>21</v>
      </c>
      <c r="F209" s="208" t="s">
        <v>276</v>
      </c>
      <c r="G209" s="205"/>
      <c r="H209" s="209">
        <v>35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154</v>
      </c>
      <c r="AU209" s="215" t="s">
        <v>81</v>
      </c>
      <c r="AV209" s="11" t="s">
        <v>81</v>
      </c>
      <c r="AW209" s="11" t="s">
        <v>156</v>
      </c>
      <c r="AX209" s="11" t="s">
        <v>71</v>
      </c>
      <c r="AY209" s="215" t="s">
        <v>146</v>
      </c>
    </row>
    <row r="210" spans="2:51" s="14" customFormat="1" ht="13.5">
      <c r="B210" s="247"/>
      <c r="C210" s="248"/>
      <c r="D210" s="206" t="s">
        <v>154</v>
      </c>
      <c r="E210" s="249" t="s">
        <v>21</v>
      </c>
      <c r="F210" s="250" t="s">
        <v>250</v>
      </c>
      <c r="G210" s="248"/>
      <c r="H210" s="251">
        <v>173.75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154</v>
      </c>
      <c r="AU210" s="257" t="s">
        <v>81</v>
      </c>
      <c r="AV210" s="14" t="s">
        <v>166</v>
      </c>
      <c r="AW210" s="14" t="s">
        <v>156</v>
      </c>
      <c r="AX210" s="14" t="s">
        <v>71</v>
      </c>
      <c r="AY210" s="257" t="s">
        <v>146</v>
      </c>
    </row>
    <row r="211" spans="2:51" s="12" customFormat="1" ht="13.5">
      <c r="B211" s="216"/>
      <c r="C211" s="217"/>
      <c r="D211" s="206" t="s">
        <v>154</v>
      </c>
      <c r="E211" s="218" t="s">
        <v>21</v>
      </c>
      <c r="F211" s="219" t="s">
        <v>157</v>
      </c>
      <c r="G211" s="217"/>
      <c r="H211" s="220">
        <v>352.01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154</v>
      </c>
      <c r="AU211" s="226" t="s">
        <v>81</v>
      </c>
      <c r="AV211" s="12" t="s">
        <v>153</v>
      </c>
      <c r="AW211" s="12" t="s">
        <v>156</v>
      </c>
      <c r="AX211" s="12" t="s">
        <v>71</v>
      </c>
      <c r="AY211" s="226" t="s">
        <v>146</v>
      </c>
    </row>
    <row r="212" spans="2:51" s="11" customFormat="1" ht="13.5">
      <c r="B212" s="204"/>
      <c r="C212" s="205"/>
      <c r="D212" s="206" t="s">
        <v>154</v>
      </c>
      <c r="E212" s="207" t="s">
        <v>21</v>
      </c>
      <c r="F212" s="208" t="s">
        <v>277</v>
      </c>
      <c r="G212" s="205"/>
      <c r="H212" s="209">
        <v>112.6432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154</v>
      </c>
      <c r="AU212" s="215" t="s">
        <v>81</v>
      </c>
      <c r="AV212" s="11" t="s">
        <v>81</v>
      </c>
      <c r="AW212" s="11" t="s">
        <v>156</v>
      </c>
      <c r="AX212" s="11" t="s">
        <v>71</v>
      </c>
      <c r="AY212" s="215" t="s">
        <v>146</v>
      </c>
    </row>
    <row r="213" spans="2:51" s="12" customFormat="1" ht="13.5">
      <c r="B213" s="216"/>
      <c r="C213" s="217"/>
      <c r="D213" s="206" t="s">
        <v>154</v>
      </c>
      <c r="E213" s="218" t="s">
        <v>21</v>
      </c>
      <c r="F213" s="219" t="s">
        <v>157</v>
      </c>
      <c r="G213" s="217"/>
      <c r="H213" s="220">
        <v>112.6432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154</v>
      </c>
      <c r="AU213" s="226" t="s">
        <v>81</v>
      </c>
      <c r="AV213" s="12" t="s">
        <v>153</v>
      </c>
      <c r="AW213" s="12" t="s">
        <v>156</v>
      </c>
      <c r="AX213" s="12" t="s">
        <v>79</v>
      </c>
      <c r="AY213" s="226" t="s">
        <v>146</v>
      </c>
    </row>
    <row r="214" spans="2:65" s="1" customFormat="1" ht="16.5" customHeight="1">
      <c r="B214" s="41"/>
      <c r="C214" s="192" t="s">
        <v>278</v>
      </c>
      <c r="D214" s="192" t="s">
        <v>148</v>
      </c>
      <c r="E214" s="193" t="s">
        <v>279</v>
      </c>
      <c r="F214" s="194" t="s">
        <v>280</v>
      </c>
      <c r="G214" s="195" t="s">
        <v>184</v>
      </c>
      <c r="H214" s="196">
        <v>24.16</v>
      </c>
      <c r="I214" s="197"/>
      <c r="J214" s="198">
        <f>ROUND(I214*H214,2)</f>
        <v>0</v>
      </c>
      <c r="K214" s="194" t="s">
        <v>152</v>
      </c>
      <c r="L214" s="61"/>
      <c r="M214" s="199" t="s">
        <v>21</v>
      </c>
      <c r="N214" s="200" t="s">
        <v>42</v>
      </c>
      <c r="O214" s="4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153</v>
      </c>
      <c r="AT214" s="24" t="s">
        <v>148</v>
      </c>
      <c r="AU214" s="24" t="s">
        <v>81</v>
      </c>
      <c r="AY214" s="24" t="s">
        <v>146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79</v>
      </c>
      <c r="BK214" s="203">
        <f>ROUND(I214*H214,2)</f>
        <v>0</v>
      </c>
      <c r="BL214" s="24" t="s">
        <v>153</v>
      </c>
      <c r="BM214" s="24" t="s">
        <v>281</v>
      </c>
    </row>
    <row r="215" spans="2:65" s="1" customFormat="1" ht="16.5" customHeight="1">
      <c r="B215" s="41"/>
      <c r="C215" s="237" t="s">
        <v>211</v>
      </c>
      <c r="D215" s="237" t="s">
        <v>203</v>
      </c>
      <c r="E215" s="238" t="s">
        <v>282</v>
      </c>
      <c r="F215" s="239" t="s">
        <v>283</v>
      </c>
      <c r="G215" s="240" t="s">
        <v>184</v>
      </c>
      <c r="H215" s="241">
        <v>25.368</v>
      </c>
      <c r="I215" s="242"/>
      <c r="J215" s="243">
        <f>ROUND(I215*H215,2)</f>
        <v>0</v>
      </c>
      <c r="K215" s="239" t="s">
        <v>152</v>
      </c>
      <c r="L215" s="244"/>
      <c r="M215" s="245" t="s">
        <v>21</v>
      </c>
      <c r="N215" s="246" t="s">
        <v>42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173</v>
      </c>
      <c r="AT215" s="24" t="s">
        <v>203</v>
      </c>
      <c r="AU215" s="24" t="s">
        <v>81</v>
      </c>
      <c r="AY215" s="24" t="s">
        <v>146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79</v>
      </c>
      <c r="BK215" s="203">
        <f>ROUND(I215*H215,2)</f>
        <v>0</v>
      </c>
      <c r="BL215" s="24" t="s">
        <v>153</v>
      </c>
      <c r="BM215" s="24" t="s">
        <v>284</v>
      </c>
    </row>
    <row r="216" spans="2:51" s="11" customFormat="1" ht="13.5">
      <c r="B216" s="204"/>
      <c r="C216" s="205"/>
      <c r="D216" s="206" t="s">
        <v>154</v>
      </c>
      <c r="E216" s="207" t="s">
        <v>21</v>
      </c>
      <c r="F216" s="208" t="s">
        <v>285</v>
      </c>
      <c r="G216" s="205"/>
      <c r="H216" s="209">
        <v>25.368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154</v>
      </c>
      <c r="AU216" s="215" t="s">
        <v>81</v>
      </c>
      <c r="AV216" s="11" t="s">
        <v>81</v>
      </c>
      <c r="AW216" s="11" t="s">
        <v>156</v>
      </c>
      <c r="AX216" s="11" t="s">
        <v>71</v>
      </c>
      <c r="AY216" s="215" t="s">
        <v>146</v>
      </c>
    </row>
    <row r="217" spans="2:51" s="12" customFormat="1" ht="13.5">
      <c r="B217" s="216"/>
      <c r="C217" s="217"/>
      <c r="D217" s="206" t="s">
        <v>154</v>
      </c>
      <c r="E217" s="218" t="s">
        <v>21</v>
      </c>
      <c r="F217" s="219" t="s">
        <v>157</v>
      </c>
      <c r="G217" s="217"/>
      <c r="H217" s="220">
        <v>25.368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154</v>
      </c>
      <c r="AU217" s="226" t="s">
        <v>81</v>
      </c>
      <c r="AV217" s="12" t="s">
        <v>153</v>
      </c>
      <c r="AW217" s="12" t="s">
        <v>156</v>
      </c>
      <c r="AX217" s="12" t="s">
        <v>79</v>
      </c>
      <c r="AY217" s="226" t="s">
        <v>146</v>
      </c>
    </row>
    <row r="218" spans="2:65" s="1" customFormat="1" ht="16.5" customHeight="1">
      <c r="B218" s="41"/>
      <c r="C218" s="192" t="s">
        <v>9</v>
      </c>
      <c r="D218" s="192" t="s">
        <v>148</v>
      </c>
      <c r="E218" s="193" t="s">
        <v>286</v>
      </c>
      <c r="F218" s="194" t="s">
        <v>287</v>
      </c>
      <c r="G218" s="195" t="s">
        <v>184</v>
      </c>
      <c r="H218" s="196">
        <v>558.28</v>
      </c>
      <c r="I218" s="197"/>
      <c r="J218" s="198">
        <f>ROUND(I218*H218,2)</f>
        <v>0</v>
      </c>
      <c r="K218" s="194" t="s">
        <v>152</v>
      </c>
      <c r="L218" s="61"/>
      <c r="M218" s="199" t="s">
        <v>21</v>
      </c>
      <c r="N218" s="200" t="s">
        <v>42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153</v>
      </c>
      <c r="AT218" s="24" t="s">
        <v>148</v>
      </c>
      <c r="AU218" s="24" t="s">
        <v>81</v>
      </c>
      <c r="AY218" s="24" t="s">
        <v>146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79</v>
      </c>
      <c r="BK218" s="203">
        <f>ROUND(I218*H218,2)</f>
        <v>0</v>
      </c>
      <c r="BL218" s="24" t="s">
        <v>153</v>
      </c>
      <c r="BM218" s="24" t="s">
        <v>288</v>
      </c>
    </row>
    <row r="219" spans="2:65" s="1" customFormat="1" ht="16.5" customHeight="1">
      <c r="B219" s="41"/>
      <c r="C219" s="237" t="s">
        <v>215</v>
      </c>
      <c r="D219" s="237" t="s">
        <v>203</v>
      </c>
      <c r="E219" s="238" t="s">
        <v>289</v>
      </c>
      <c r="F219" s="239" t="s">
        <v>290</v>
      </c>
      <c r="G219" s="240" t="s">
        <v>184</v>
      </c>
      <c r="H219" s="241">
        <v>68.166</v>
      </c>
      <c r="I219" s="242"/>
      <c r="J219" s="243">
        <f>ROUND(I219*H219,2)</f>
        <v>0</v>
      </c>
      <c r="K219" s="239" t="s">
        <v>21</v>
      </c>
      <c r="L219" s="244"/>
      <c r="M219" s="245" t="s">
        <v>21</v>
      </c>
      <c r="N219" s="246" t="s">
        <v>42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173</v>
      </c>
      <c r="AT219" s="24" t="s">
        <v>203</v>
      </c>
      <c r="AU219" s="24" t="s">
        <v>81</v>
      </c>
      <c r="AY219" s="24" t="s">
        <v>146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79</v>
      </c>
      <c r="BK219" s="203">
        <f>ROUND(I219*H219,2)</f>
        <v>0</v>
      </c>
      <c r="BL219" s="24" t="s">
        <v>153</v>
      </c>
      <c r="BM219" s="24" t="s">
        <v>291</v>
      </c>
    </row>
    <row r="220" spans="2:51" s="11" customFormat="1" ht="13.5">
      <c r="B220" s="204"/>
      <c r="C220" s="205"/>
      <c r="D220" s="206" t="s">
        <v>154</v>
      </c>
      <c r="E220" s="207" t="s">
        <v>21</v>
      </c>
      <c r="F220" s="208" t="s">
        <v>292</v>
      </c>
      <c r="G220" s="205"/>
      <c r="H220" s="209">
        <v>33.06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154</v>
      </c>
      <c r="AU220" s="215" t="s">
        <v>81</v>
      </c>
      <c r="AV220" s="11" t="s">
        <v>81</v>
      </c>
      <c r="AW220" s="11" t="s">
        <v>156</v>
      </c>
      <c r="AX220" s="11" t="s">
        <v>71</v>
      </c>
      <c r="AY220" s="215" t="s">
        <v>146</v>
      </c>
    </row>
    <row r="221" spans="2:51" s="11" customFormat="1" ht="13.5">
      <c r="B221" s="204"/>
      <c r="C221" s="205"/>
      <c r="D221" s="206" t="s">
        <v>154</v>
      </c>
      <c r="E221" s="207" t="s">
        <v>21</v>
      </c>
      <c r="F221" s="208" t="s">
        <v>293</v>
      </c>
      <c r="G221" s="205"/>
      <c r="H221" s="209">
        <v>31.86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154</v>
      </c>
      <c r="AU221" s="215" t="s">
        <v>81</v>
      </c>
      <c r="AV221" s="11" t="s">
        <v>81</v>
      </c>
      <c r="AW221" s="11" t="s">
        <v>156</v>
      </c>
      <c r="AX221" s="11" t="s">
        <v>71</v>
      </c>
      <c r="AY221" s="215" t="s">
        <v>146</v>
      </c>
    </row>
    <row r="222" spans="2:51" s="12" customFormat="1" ht="13.5">
      <c r="B222" s="216"/>
      <c r="C222" s="217"/>
      <c r="D222" s="206" t="s">
        <v>154</v>
      </c>
      <c r="E222" s="218" t="s">
        <v>21</v>
      </c>
      <c r="F222" s="219" t="s">
        <v>157</v>
      </c>
      <c r="G222" s="217"/>
      <c r="H222" s="220">
        <v>64.92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154</v>
      </c>
      <c r="AU222" s="226" t="s">
        <v>81</v>
      </c>
      <c r="AV222" s="12" t="s">
        <v>153</v>
      </c>
      <c r="AW222" s="12" t="s">
        <v>156</v>
      </c>
      <c r="AX222" s="12" t="s">
        <v>71</v>
      </c>
      <c r="AY222" s="226" t="s">
        <v>146</v>
      </c>
    </row>
    <row r="223" spans="2:51" s="11" customFormat="1" ht="13.5">
      <c r="B223" s="204"/>
      <c r="C223" s="205"/>
      <c r="D223" s="206" t="s">
        <v>154</v>
      </c>
      <c r="E223" s="207" t="s">
        <v>21</v>
      </c>
      <c r="F223" s="208" t="s">
        <v>294</v>
      </c>
      <c r="G223" s="205"/>
      <c r="H223" s="209">
        <v>68.166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154</v>
      </c>
      <c r="AU223" s="215" t="s">
        <v>81</v>
      </c>
      <c r="AV223" s="11" t="s">
        <v>81</v>
      </c>
      <c r="AW223" s="11" t="s">
        <v>156</v>
      </c>
      <c r="AX223" s="11" t="s">
        <v>71</v>
      </c>
      <c r="AY223" s="215" t="s">
        <v>146</v>
      </c>
    </row>
    <row r="224" spans="2:51" s="12" customFormat="1" ht="13.5">
      <c r="B224" s="216"/>
      <c r="C224" s="217"/>
      <c r="D224" s="206" t="s">
        <v>154</v>
      </c>
      <c r="E224" s="218" t="s">
        <v>21</v>
      </c>
      <c r="F224" s="219" t="s">
        <v>157</v>
      </c>
      <c r="G224" s="217"/>
      <c r="H224" s="220">
        <v>68.166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154</v>
      </c>
      <c r="AU224" s="226" t="s">
        <v>81</v>
      </c>
      <c r="AV224" s="12" t="s">
        <v>153</v>
      </c>
      <c r="AW224" s="12" t="s">
        <v>156</v>
      </c>
      <c r="AX224" s="12" t="s">
        <v>79</v>
      </c>
      <c r="AY224" s="226" t="s">
        <v>146</v>
      </c>
    </row>
    <row r="225" spans="2:65" s="1" customFormat="1" ht="16.5" customHeight="1">
      <c r="B225" s="41"/>
      <c r="C225" s="237" t="s">
        <v>295</v>
      </c>
      <c r="D225" s="237" t="s">
        <v>203</v>
      </c>
      <c r="E225" s="238" t="s">
        <v>296</v>
      </c>
      <c r="F225" s="239" t="s">
        <v>297</v>
      </c>
      <c r="G225" s="240" t="s">
        <v>184</v>
      </c>
      <c r="H225" s="241">
        <v>133.928</v>
      </c>
      <c r="I225" s="242"/>
      <c r="J225" s="243">
        <f>ROUND(I225*H225,2)</f>
        <v>0</v>
      </c>
      <c r="K225" s="239" t="s">
        <v>21</v>
      </c>
      <c r="L225" s="244"/>
      <c r="M225" s="245" t="s">
        <v>21</v>
      </c>
      <c r="N225" s="246" t="s">
        <v>42</v>
      </c>
      <c r="O225" s="42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173</v>
      </c>
      <c r="AT225" s="24" t="s">
        <v>203</v>
      </c>
      <c r="AU225" s="24" t="s">
        <v>81</v>
      </c>
      <c r="AY225" s="24" t="s">
        <v>146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79</v>
      </c>
      <c r="BK225" s="203">
        <f>ROUND(I225*H225,2)</f>
        <v>0</v>
      </c>
      <c r="BL225" s="24" t="s">
        <v>153</v>
      </c>
      <c r="BM225" s="24" t="s">
        <v>298</v>
      </c>
    </row>
    <row r="226" spans="2:51" s="13" customFormat="1" ht="13.5">
      <c r="B226" s="227"/>
      <c r="C226" s="228"/>
      <c r="D226" s="206" t="s">
        <v>154</v>
      </c>
      <c r="E226" s="229" t="s">
        <v>21</v>
      </c>
      <c r="F226" s="230" t="s">
        <v>186</v>
      </c>
      <c r="G226" s="228"/>
      <c r="H226" s="229" t="s">
        <v>21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154</v>
      </c>
      <c r="AU226" s="236" t="s">
        <v>81</v>
      </c>
      <c r="AV226" s="13" t="s">
        <v>79</v>
      </c>
      <c r="AW226" s="13" t="s">
        <v>156</v>
      </c>
      <c r="AX226" s="13" t="s">
        <v>71</v>
      </c>
      <c r="AY226" s="236" t="s">
        <v>146</v>
      </c>
    </row>
    <row r="227" spans="2:51" s="11" customFormat="1" ht="13.5">
      <c r="B227" s="204"/>
      <c r="C227" s="205"/>
      <c r="D227" s="206" t="s">
        <v>154</v>
      </c>
      <c r="E227" s="207" t="s">
        <v>21</v>
      </c>
      <c r="F227" s="208" t="s">
        <v>299</v>
      </c>
      <c r="G227" s="205"/>
      <c r="H227" s="209">
        <v>7.8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154</v>
      </c>
      <c r="AU227" s="215" t="s">
        <v>81</v>
      </c>
      <c r="AV227" s="11" t="s">
        <v>81</v>
      </c>
      <c r="AW227" s="11" t="s">
        <v>156</v>
      </c>
      <c r="AX227" s="11" t="s">
        <v>71</v>
      </c>
      <c r="AY227" s="215" t="s">
        <v>146</v>
      </c>
    </row>
    <row r="228" spans="2:51" s="11" customFormat="1" ht="13.5">
      <c r="B228" s="204"/>
      <c r="C228" s="205"/>
      <c r="D228" s="206" t="s">
        <v>154</v>
      </c>
      <c r="E228" s="207" t="s">
        <v>21</v>
      </c>
      <c r="F228" s="208" t="s">
        <v>300</v>
      </c>
      <c r="G228" s="205"/>
      <c r="H228" s="209">
        <v>12.7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154</v>
      </c>
      <c r="AU228" s="215" t="s">
        <v>81</v>
      </c>
      <c r="AV228" s="11" t="s">
        <v>81</v>
      </c>
      <c r="AW228" s="11" t="s">
        <v>156</v>
      </c>
      <c r="AX228" s="11" t="s">
        <v>71</v>
      </c>
      <c r="AY228" s="215" t="s">
        <v>146</v>
      </c>
    </row>
    <row r="229" spans="2:51" s="11" customFormat="1" ht="13.5">
      <c r="B229" s="204"/>
      <c r="C229" s="205"/>
      <c r="D229" s="206" t="s">
        <v>154</v>
      </c>
      <c r="E229" s="207" t="s">
        <v>21</v>
      </c>
      <c r="F229" s="208" t="s">
        <v>301</v>
      </c>
      <c r="G229" s="205"/>
      <c r="H229" s="209">
        <v>12.05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154</v>
      </c>
      <c r="AU229" s="215" t="s">
        <v>81</v>
      </c>
      <c r="AV229" s="11" t="s">
        <v>81</v>
      </c>
      <c r="AW229" s="11" t="s">
        <v>156</v>
      </c>
      <c r="AX229" s="11" t="s">
        <v>71</v>
      </c>
      <c r="AY229" s="215" t="s">
        <v>146</v>
      </c>
    </row>
    <row r="230" spans="2:51" s="11" customFormat="1" ht="13.5">
      <c r="B230" s="204"/>
      <c r="C230" s="205"/>
      <c r="D230" s="206" t="s">
        <v>154</v>
      </c>
      <c r="E230" s="207" t="s">
        <v>21</v>
      </c>
      <c r="F230" s="208" t="s">
        <v>302</v>
      </c>
      <c r="G230" s="205"/>
      <c r="H230" s="209">
        <v>12.05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154</v>
      </c>
      <c r="AU230" s="215" t="s">
        <v>81</v>
      </c>
      <c r="AV230" s="11" t="s">
        <v>81</v>
      </c>
      <c r="AW230" s="11" t="s">
        <v>156</v>
      </c>
      <c r="AX230" s="11" t="s">
        <v>71</v>
      </c>
      <c r="AY230" s="215" t="s">
        <v>146</v>
      </c>
    </row>
    <row r="231" spans="2:51" s="11" customFormat="1" ht="13.5">
      <c r="B231" s="204"/>
      <c r="C231" s="205"/>
      <c r="D231" s="206" t="s">
        <v>154</v>
      </c>
      <c r="E231" s="207" t="s">
        <v>21</v>
      </c>
      <c r="F231" s="208" t="s">
        <v>303</v>
      </c>
      <c r="G231" s="205"/>
      <c r="H231" s="209">
        <v>12.05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154</v>
      </c>
      <c r="AU231" s="215" t="s">
        <v>81</v>
      </c>
      <c r="AV231" s="11" t="s">
        <v>81</v>
      </c>
      <c r="AW231" s="11" t="s">
        <v>156</v>
      </c>
      <c r="AX231" s="11" t="s">
        <v>71</v>
      </c>
      <c r="AY231" s="215" t="s">
        <v>146</v>
      </c>
    </row>
    <row r="232" spans="2:51" s="11" customFormat="1" ht="13.5">
      <c r="B232" s="204"/>
      <c r="C232" s="205"/>
      <c r="D232" s="206" t="s">
        <v>154</v>
      </c>
      <c r="E232" s="207" t="s">
        <v>21</v>
      </c>
      <c r="F232" s="208" t="s">
        <v>304</v>
      </c>
      <c r="G232" s="205"/>
      <c r="H232" s="209">
        <v>8.75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154</v>
      </c>
      <c r="AU232" s="215" t="s">
        <v>81</v>
      </c>
      <c r="AV232" s="11" t="s">
        <v>81</v>
      </c>
      <c r="AW232" s="11" t="s">
        <v>156</v>
      </c>
      <c r="AX232" s="11" t="s">
        <v>71</v>
      </c>
      <c r="AY232" s="215" t="s">
        <v>146</v>
      </c>
    </row>
    <row r="233" spans="2:51" s="13" customFormat="1" ht="13.5">
      <c r="B233" s="227"/>
      <c r="C233" s="228"/>
      <c r="D233" s="206" t="s">
        <v>154</v>
      </c>
      <c r="E233" s="229" t="s">
        <v>21</v>
      </c>
      <c r="F233" s="230" t="s">
        <v>193</v>
      </c>
      <c r="G233" s="228"/>
      <c r="H233" s="229" t="s">
        <v>21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154</v>
      </c>
      <c r="AU233" s="236" t="s">
        <v>81</v>
      </c>
      <c r="AV233" s="13" t="s">
        <v>79</v>
      </c>
      <c r="AW233" s="13" t="s">
        <v>156</v>
      </c>
      <c r="AX233" s="13" t="s">
        <v>71</v>
      </c>
      <c r="AY233" s="236" t="s">
        <v>146</v>
      </c>
    </row>
    <row r="234" spans="2:51" s="11" customFormat="1" ht="13.5">
      <c r="B234" s="204"/>
      <c r="C234" s="205"/>
      <c r="D234" s="206" t="s">
        <v>154</v>
      </c>
      <c r="E234" s="207" t="s">
        <v>21</v>
      </c>
      <c r="F234" s="208" t="s">
        <v>305</v>
      </c>
      <c r="G234" s="205"/>
      <c r="H234" s="209">
        <v>11.75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154</v>
      </c>
      <c r="AU234" s="215" t="s">
        <v>81</v>
      </c>
      <c r="AV234" s="11" t="s">
        <v>81</v>
      </c>
      <c r="AW234" s="11" t="s">
        <v>156</v>
      </c>
      <c r="AX234" s="11" t="s">
        <v>71</v>
      </c>
      <c r="AY234" s="215" t="s">
        <v>146</v>
      </c>
    </row>
    <row r="235" spans="2:51" s="11" customFormat="1" ht="13.5">
      <c r="B235" s="204"/>
      <c r="C235" s="205"/>
      <c r="D235" s="206" t="s">
        <v>154</v>
      </c>
      <c r="E235" s="207" t="s">
        <v>21</v>
      </c>
      <c r="F235" s="208" t="s">
        <v>306</v>
      </c>
      <c r="G235" s="205"/>
      <c r="H235" s="209">
        <v>12.6</v>
      </c>
      <c r="I235" s="210"/>
      <c r="J235" s="205"/>
      <c r="K235" s="205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154</v>
      </c>
      <c r="AU235" s="215" t="s">
        <v>81</v>
      </c>
      <c r="AV235" s="11" t="s">
        <v>81</v>
      </c>
      <c r="AW235" s="11" t="s">
        <v>156</v>
      </c>
      <c r="AX235" s="11" t="s">
        <v>71</v>
      </c>
      <c r="AY235" s="215" t="s">
        <v>146</v>
      </c>
    </row>
    <row r="236" spans="2:51" s="11" customFormat="1" ht="13.5">
      <c r="B236" s="204"/>
      <c r="C236" s="205"/>
      <c r="D236" s="206" t="s">
        <v>154</v>
      </c>
      <c r="E236" s="207" t="s">
        <v>21</v>
      </c>
      <c r="F236" s="208" t="s">
        <v>307</v>
      </c>
      <c r="G236" s="205"/>
      <c r="H236" s="209">
        <v>12.6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154</v>
      </c>
      <c r="AU236" s="215" t="s">
        <v>81</v>
      </c>
      <c r="AV236" s="11" t="s">
        <v>81</v>
      </c>
      <c r="AW236" s="11" t="s">
        <v>156</v>
      </c>
      <c r="AX236" s="11" t="s">
        <v>71</v>
      </c>
      <c r="AY236" s="215" t="s">
        <v>146</v>
      </c>
    </row>
    <row r="237" spans="2:51" s="11" customFormat="1" ht="13.5">
      <c r="B237" s="204"/>
      <c r="C237" s="205"/>
      <c r="D237" s="206" t="s">
        <v>154</v>
      </c>
      <c r="E237" s="207" t="s">
        <v>21</v>
      </c>
      <c r="F237" s="208" t="s">
        <v>308</v>
      </c>
      <c r="G237" s="205"/>
      <c r="H237" s="209">
        <v>12.6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154</v>
      </c>
      <c r="AU237" s="215" t="s">
        <v>81</v>
      </c>
      <c r="AV237" s="11" t="s">
        <v>81</v>
      </c>
      <c r="AW237" s="11" t="s">
        <v>156</v>
      </c>
      <c r="AX237" s="11" t="s">
        <v>71</v>
      </c>
      <c r="AY237" s="215" t="s">
        <v>146</v>
      </c>
    </row>
    <row r="238" spans="2:51" s="11" customFormat="1" ht="13.5">
      <c r="B238" s="204"/>
      <c r="C238" s="205"/>
      <c r="D238" s="206" t="s">
        <v>154</v>
      </c>
      <c r="E238" s="207" t="s">
        <v>21</v>
      </c>
      <c r="F238" s="208" t="s">
        <v>309</v>
      </c>
      <c r="G238" s="205"/>
      <c r="H238" s="209">
        <v>12.6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154</v>
      </c>
      <c r="AU238" s="215" t="s">
        <v>81</v>
      </c>
      <c r="AV238" s="11" t="s">
        <v>81</v>
      </c>
      <c r="AW238" s="11" t="s">
        <v>156</v>
      </c>
      <c r="AX238" s="11" t="s">
        <v>71</v>
      </c>
      <c r="AY238" s="215" t="s">
        <v>146</v>
      </c>
    </row>
    <row r="239" spans="2:51" s="12" customFormat="1" ht="13.5">
      <c r="B239" s="216"/>
      <c r="C239" s="217"/>
      <c r="D239" s="206" t="s">
        <v>154</v>
      </c>
      <c r="E239" s="218" t="s">
        <v>21</v>
      </c>
      <c r="F239" s="219" t="s">
        <v>157</v>
      </c>
      <c r="G239" s="217"/>
      <c r="H239" s="220">
        <v>127.55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154</v>
      </c>
      <c r="AU239" s="226" t="s">
        <v>81</v>
      </c>
      <c r="AV239" s="12" t="s">
        <v>153</v>
      </c>
      <c r="AW239" s="12" t="s">
        <v>156</v>
      </c>
      <c r="AX239" s="12" t="s">
        <v>71</v>
      </c>
      <c r="AY239" s="226" t="s">
        <v>146</v>
      </c>
    </row>
    <row r="240" spans="2:51" s="11" customFormat="1" ht="13.5">
      <c r="B240" s="204"/>
      <c r="C240" s="205"/>
      <c r="D240" s="206" t="s">
        <v>154</v>
      </c>
      <c r="E240" s="207" t="s">
        <v>21</v>
      </c>
      <c r="F240" s="208" t="s">
        <v>310</v>
      </c>
      <c r="G240" s="205"/>
      <c r="H240" s="209">
        <v>133.9275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154</v>
      </c>
      <c r="AU240" s="215" t="s">
        <v>81</v>
      </c>
      <c r="AV240" s="11" t="s">
        <v>81</v>
      </c>
      <c r="AW240" s="11" t="s">
        <v>156</v>
      </c>
      <c r="AX240" s="11" t="s">
        <v>71</v>
      </c>
      <c r="AY240" s="215" t="s">
        <v>146</v>
      </c>
    </row>
    <row r="241" spans="2:51" s="12" customFormat="1" ht="13.5">
      <c r="B241" s="216"/>
      <c r="C241" s="217"/>
      <c r="D241" s="206" t="s">
        <v>154</v>
      </c>
      <c r="E241" s="218" t="s">
        <v>21</v>
      </c>
      <c r="F241" s="219" t="s">
        <v>157</v>
      </c>
      <c r="G241" s="217"/>
      <c r="H241" s="220">
        <v>133.9275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154</v>
      </c>
      <c r="AU241" s="226" t="s">
        <v>81</v>
      </c>
      <c r="AV241" s="12" t="s">
        <v>153</v>
      </c>
      <c r="AW241" s="12" t="s">
        <v>156</v>
      </c>
      <c r="AX241" s="12" t="s">
        <v>79</v>
      </c>
      <c r="AY241" s="226" t="s">
        <v>146</v>
      </c>
    </row>
    <row r="242" spans="2:65" s="1" customFormat="1" ht="16.5" customHeight="1">
      <c r="B242" s="41"/>
      <c r="C242" s="237" t="s">
        <v>222</v>
      </c>
      <c r="D242" s="237" t="s">
        <v>203</v>
      </c>
      <c r="E242" s="238" t="s">
        <v>311</v>
      </c>
      <c r="F242" s="239" t="s">
        <v>312</v>
      </c>
      <c r="G242" s="240" t="s">
        <v>184</v>
      </c>
      <c r="H242" s="241">
        <v>384.101</v>
      </c>
      <c r="I242" s="242"/>
      <c r="J242" s="243">
        <f>ROUND(I242*H242,2)</f>
        <v>0</v>
      </c>
      <c r="K242" s="239" t="s">
        <v>152</v>
      </c>
      <c r="L242" s="244"/>
      <c r="M242" s="245" t="s">
        <v>21</v>
      </c>
      <c r="N242" s="246" t="s">
        <v>42</v>
      </c>
      <c r="O242" s="4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173</v>
      </c>
      <c r="AT242" s="24" t="s">
        <v>203</v>
      </c>
      <c r="AU242" s="24" t="s">
        <v>81</v>
      </c>
      <c r="AY242" s="24" t="s">
        <v>146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79</v>
      </c>
      <c r="BK242" s="203">
        <f>ROUND(I242*H242,2)</f>
        <v>0</v>
      </c>
      <c r="BL242" s="24" t="s">
        <v>153</v>
      </c>
      <c r="BM242" s="24" t="s">
        <v>313</v>
      </c>
    </row>
    <row r="243" spans="2:51" s="13" customFormat="1" ht="13.5">
      <c r="B243" s="227"/>
      <c r="C243" s="228"/>
      <c r="D243" s="206" t="s">
        <v>154</v>
      </c>
      <c r="E243" s="229" t="s">
        <v>21</v>
      </c>
      <c r="F243" s="230" t="s">
        <v>186</v>
      </c>
      <c r="G243" s="228"/>
      <c r="H243" s="229" t="s">
        <v>21</v>
      </c>
      <c r="I243" s="231"/>
      <c r="J243" s="228"/>
      <c r="K243" s="228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154</v>
      </c>
      <c r="AU243" s="236" t="s">
        <v>81</v>
      </c>
      <c r="AV243" s="13" t="s">
        <v>79</v>
      </c>
      <c r="AW243" s="13" t="s">
        <v>156</v>
      </c>
      <c r="AX243" s="13" t="s">
        <v>71</v>
      </c>
      <c r="AY243" s="236" t="s">
        <v>146</v>
      </c>
    </row>
    <row r="244" spans="2:51" s="11" customFormat="1" ht="13.5">
      <c r="B244" s="204"/>
      <c r="C244" s="205"/>
      <c r="D244" s="206" t="s">
        <v>154</v>
      </c>
      <c r="E244" s="207" t="s">
        <v>21</v>
      </c>
      <c r="F244" s="208" t="s">
        <v>314</v>
      </c>
      <c r="G244" s="205"/>
      <c r="H244" s="209">
        <v>13.8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154</v>
      </c>
      <c r="AU244" s="215" t="s">
        <v>81</v>
      </c>
      <c r="AV244" s="11" t="s">
        <v>81</v>
      </c>
      <c r="AW244" s="11" t="s">
        <v>156</v>
      </c>
      <c r="AX244" s="11" t="s">
        <v>71</v>
      </c>
      <c r="AY244" s="215" t="s">
        <v>146</v>
      </c>
    </row>
    <row r="245" spans="2:51" s="11" customFormat="1" ht="13.5">
      <c r="B245" s="204"/>
      <c r="C245" s="205"/>
      <c r="D245" s="206" t="s">
        <v>154</v>
      </c>
      <c r="E245" s="207" t="s">
        <v>21</v>
      </c>
      <c r="F245" s="208" t="s">
        <v>267</v>
      </c>
      <c r="G245" s="205"/>
      <c r="H245" s="209">
        <v>36.56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154</v>
      </c>
      <c r="AU245" s="215" t="s">
        <v>81</v>
      </c>
      <c r="AV245" s="11" t="s">
        <v>81</v>
      </c>
      <c r="AW245" s="11" t="s">
        <v>156</v>
      </c>
      <c r="AX245" s="11" t="s">
        <v>71</v>
      </c>
      <c r="AY245" s="215" t="s">
        <v>146</v>
      </c>
    </row>
    <row r="246" spans="2:51" s="11" customFormat="1" ht="13.5">
      <c r="B246" s="204"/>
      <c r="C246" s="205"/>
      <c r="D246" s="206" t="s">
        <v>154</v>
      </c>
      <c r="E246" s="207" t="s">
        <v>21</v>
      </c>
      <c r="F246" s="208" t="s">
        <v>268</v>
      </c>
      <c r="G246" s="205"/>
      <c r="H246" s="209">
        <v>37.85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154</v>
      </c>
      <c r="AU246" s="215" t="s">
        <v>81</v>
      </c>
      <c r="AV246" s="11" t="s">
        <v>81</v>
      </c>
      <c r="AW246" s="11" t="s">
        <v>156</v>
      </c>
      <c r="AX246" s="11" t="s">
        <v>71</v>
      </c>
      <c r="AY246" s="215" t="s">
        <v>146</v>
      </c>
    </row>
    <row r="247" spans="2:51" s="11" customFormat="1" ht="13.5">
      <c r="B247" s="204"/>
      <c r="C247" s="205"/>
      <c r="D247" s="206" t="s">
        <v>154</v>
      </c>
      <c r="E247" s="207" t="s">
        <v>21</v>
      </c>
      <c r="F247" s="208" t="s">
        <v>269</v>
      </c>
      <c r="G247" s="205"/>
      <c r="H247" s="209">
        <v>37.85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154</v>
      </c>
      <c r="AU247" s="215" t="s">
        <v>81</v>
      </c>
      <c r="AV247" s="11" t="s">
        <v>81</v>
      </c>
      <c r="AW247" s="11" t="s">
        <v>156</v>
      </c>
      <c r="AX247" s="11" t="s">
        <v>71</v>
      </c>
      <c r="AY247" s="215" t="s">
        <v>146</v>
      </c>
    </row>
    <row r="248" spans="2:51" s="11" customFormat="1" ht="13.5">
      <c r="B248" s="204"/>
      <c r="C248" s="205"/>
      <c r="D248" s="206" t="s">
        <v>154</v>
      </c>
      <c r="E248" s="207" t="s">
        <v>21</v>
      </c>
      <c r="F248" s="208" t="s">
        <v>270</v>
      </c>
      <c r="G248" s="205"/>
      <c r="H248" s="209">
        <v>37.85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154</v>
      </c>
      <c r="AU248" s="215" t="s">
        <v>81</v>
      </c>
      <c r="AV248" s="11" t="s">
        <v>81</v>
      </c>
      <c r="AW248" s="11" t="s">
        <v>156</v>
      </c>
      <c r="AX248" s="11" t="s">
        <v>71</v>
      </c>
      <c r="AY248" s="215" t="s">
        <v>146</v>
      </c>
    </row>
    <row r="249" spans="2:51" s="11" customFormat="1" ht="13.5">
      <c r="B249" s="204"/>
      <c r="C249" s="205"/>
      <c r="D249" s="206" t="s">
        <v>154</v>
      </c>
      <c r="E249" s="207" t="s">
        <v>21</v>
      </c>
      <c r="F249" s="208" t="s">
        <v>271</v>
      </c>
      <c r="G249" s="205"/>
      <c r="H249" s="209">
        <v>28.15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154</v>
      </c>
      <c r="AU249" s="215" t="s">
        <v>81</v>
      </c>
      <c r="AV249" s="11" t="s">
        <v>81</v>
      </c>
      <c r="AW249" s="11" t="s">
        <v>156</v>
      </c>
      <c r="AX249" s="11" t="s">
        <v>71</v>
      </c>
      <c r="AY249" s="215" t="s">
        <v>146</v>
      </c>
    </row>
    <row r="250" spans="2:51" s="13" customFormat="1" ht="13.5">
      <c r="B250" s="227"/>
      <c r="C250" s="228"/>
      <c r="D250" s="206" t="s">
        <v>154</v>
      </c>
      <c r="E250" s="229" t="s">
        <v>21</v>
      </c>
      <c r="F250" s="230" t="s">
        <v>193</v>
      </c>
      <c r="G250" s="228"/>
      <c r="H250" s="229" t="s">
        <v>21</v>
      </c>
      <c r="I250" s="231"/>
      <c r="J250" s="228"/>
      <c r="K250" s="228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154</v>
      </c>
      <c r="AU250" s="236" t="s">
        <v>81</v>
      </c>
      <c r="AV250" s="13" t="s">
        <v>79</v>
      </c>
      <c r="AW250" s="13" t="s">
        <v>156</v>
      </c>
      <c r="AX250" s="13" t="s">
        <v>71</v>
      </c>
      <c r="AY250" s="236" t="s">
        <v>146</v>
      </c>
    </row>
    <row r="251" spans="2:51" s="11" customFormat="1" ht="13.5">
      <c r="B251" s="204"/>
      <c r="C251" s="205"/>
      <c r="D251" s="206" t="s">
        <v>154</v>
      </c>
      <c r="E251" s="207" t="s">
        <v>21</v>
      </c>
      <c r="F251" s="208" t="s">
        <v>272</v>
      </c>
      <c r="G251" s="205"/>
      <c r="H251" s="209">
        <v>33.75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154</v>
      </c>
      <c r="AU251" s="215" t="s">
        <v>81</v>
      </c>
      <c r="AV251" s="11" t="s">
        <v>81</v>
      </c>
      <c r="AW251" s="11" t="s">
        <v>156</v>
      </c>
      <c r="AX251" s="11" t="s">
        <v>71</v>
      </c>
      <c r="AY251" s="215" t="s">
        <v>146</v>
      </c>
    </row>
    <row r="252" spans="2:51" s="11" customFormat="1" ht="13.5">
      <c r="B252" s="204"/>
      <c r="C252" s="205"/>
      <c r="D252" s="206" t="s">
        <v>154</v>
      </c>
      <c r="E252" s="207" t="s">
        <v>21</v>
      </c>
      <c r="F252" s="208" t="s">
        <v>273</v>
      </c>
      <c r="G252" s="205"/>
      <c r="H252" s="209">
        <v>35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154</v>
      </c>
      <c r="AU252" s="215" t="s">
        <v>81</v>
      </c>
      <c r="AV252" s="11" t="s">
        <v>81</v>
      </c>
      <c r="AW252" s="11" t="s">
        <v>156</v>
      </c>
      <c r="AX252" s="11" t="s">
        <v>71</v>
      </c>
      <c r="AY252" s="215" t="s">
        <v>146</v>
      </c>
    </row>
    <row r="253" spans="2:51" s="11" customFormat="1" ht="13.5">
      <c r="B253" s="204"/>
      <c r="C253" s="205"/>
      <c r="D253" s="206" t="s">
        <v>154</v>
      </c>
      <c r="E253" s="207" t="s">
        <v>21</v>
      </c>
      <c r="F253" s="208" t="s">
        <v>274</v>
      </c>
      <c r="G253" s="205"/>
      <c r="H253" s="209">
        <v>35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154</v>
      </c>
      <c r="AU253" s="215" t="s">
        <v>81</v>
      </c>
      <c r="AV253" s="11" t="s">
        <v>81</v>
      </c>
      <c r="AW253" s="11" t="s">
        <v>156</v>
      </c>
      <c r="AX253" s="11" t="s">
        <v>71</v>
      </c>
      <c r="AY253" s="215" t="s">
        <v>146</v>
      </c>
    </row>
    <row r="254" spans="2:51" s="11" customFormat="1" ht="13.5">
      <c r="B254" s="204"/>
      <c r="C254" s="205"/>
      <c r="D254" s="206" t="s">
        <v>154</v>
      </c>
      <c r="E254" s="207" t="s">
        <v>21</v>
      </c>
      <c r="F254" s="208" t="s">
        <v>275</v>
      </c>
      <c r="G254" s="205"/>
      <c r="H254" s="209">
        <v>35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154</v>
      </c>
      <c r="AU254" s="215" t="s">
        <v>81</v>
      </c>
      <c r="AV254" s="11" t="s">
        <v>81</v>
      </c>
      <c r="AW254" s="11" t="s">
        <v>156</v>
      </c>
      <c r="AX254" s="11" t="s">
        <v>71</v>
      </c>
      <c r="AY254" s="215" t="s">
        <v>146</v>
      </c>
    </row>
    <row r="255" spans="2:51" s="11" customFormat="1" ht="13.5">
      <c r="B255" s="204"/>
      <c r="C255" s="205"/>
      <c r="D255" s="206" t="s">
        <v>154</v>
      </c>
      <c r="E255" s="207" t="s">
        <v>21</v>
      </c>
      <c r="F255" s="208" t="s">
        <v>276</v>
      </c>
      <c r="G255" s="205"/>
      <c r="H255" s="209">
        <v>35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154</v>
      </c>
      <c r="AU255" s="215" t="s">
        <v>81</v>
      </c>
      <c r="AV255" s="11" t="s">
        <v>81</v>
      </c>
      <c r="AW255" s="11" t="s">
        <v>156</v>
      </c>
      <c r="AX255" s="11" t="s">
        <v>71</v>
      </c>
      <c r="AY255" s="215" t="s">
        <v>146</v>
      </c>
    </row>
    <row r="256" spans="2:51" s="12" customFormat="1" ht="13.5">
      <c r="B256" s="216"/>
      <c r="C256" s="217"/>
      <c r="D256" s="206" t="s">
        <v>154</v>
      </c>
      <c r="E256" s="218" t="s">
        <v>21</v>
      </c>
      <c r="F256" s="219" t="s">
        <v>157</v>
      </c>
      <c r="G256" s="217"/>
      <c r="H256" s="220">
        <v>365.81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154</v>
      </c>
      <c r="AU256" s="226" t="s">
        <v>81</v>
      </c>
      <c r="AV256" s="12" t="s">
        <v>153</v>
      </c>
      <c r="AW256" s="12" t="s">
        <v>156</v>
      </c>
      <c r="AX256" s="12" t="s">
        <v>71</v>
      </c>
      <c r="AY256" s="226" t="s">
        <v>146</v>
      </c>
    </row>
    <row r="257" spans="2:51" s="11" customFormat="1" ht="13.5">
      <c r="B257" s="204"/>
      <c r="C257" s="205"/>
      <c r="D257" s="206" t="s">
        <v>154</v>
      </c>
      <c r="E257" s="207" t="s">
        <v>21</v>
      </c>
      <c r="F257" s="208" t="s">
        <v>315</v>
      </c>
      <c r="G257" s="205"/>
      <c r="H257" s="209">
        <v>384.1005</v>
      </c>
      <c r="I257" s="210"/>
      <c r="J257" s="205"/>
      <c r="K257" s="205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154</v>
      </c>
      <c r="AU257" s="215" t="s">
        <v>81</v>
      </c>
      <c r="AV257" s="11" t="s">
        <v>81</v>
      </c>
      <c r="AW257" s="11" t="s">
        <v>156</v>
      </c>
      <c r="AX257" s="11" t="s">
        <v>71</v>
      </c>
      <c r="AY257" s="215" t="s">
        <v>146</v>
      </c>
    </row>
    <row r="258" spans="2:51" s="12" customFormat="1" ht="13.5">
      <c r="B258" s="216"/>
      <c r="C258" s="217"/>
      <c r="D258" s="206" t="s">
        <v>154</v>
      </c>
      <c r="E258" s="218" t="s">
        <v>21</v>
      </c>
      <c r="F258" s="219" t="s">
        <v>157</v>
      </c>
      <c r="G258" s="217"/>
      <c r="H258" s="220">
        <v>384.1005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154</v>
      </c>
      <c r="AU258" s="226" t="s">
        <v>81</v>
      </c>
      <c r="AV258" s="12" t="s">
        <v>153</v>
      </c>
      <c r="AW258" s="12" t="s">
        <v>156</v>
      </c>
      <c r="AX258" s="12" t="s">
        <v>79</v>
      </c>
      <c r="AY258" s="226" t="s">
        <v>146</v>
      </c>
    </row>
    <row r="259" spans="2:65" s="1" customFormat="1" ht="25.5" customHeight="1">
      <c r="B259" s="41"/>
      <c r="C259" s="192" t="s">
        <v>316</v>
      </c>
      <c r="D259" s="192" t="s">
        <v>148</v>
      </c>
      <c r="E259" s="193" t="s">
        <v>317</v>
      </c>
      <c r="F259" s="194" t="s">
        <v>318</v>
      </c>
      <c r="G259" s="195" t="s">
        <v>151</v>
      </c>
      <c r="H259" s="196">
        <v>643.154</v>
      </c>
      <c r="I259" s="197"/>
      <c r="J259" s="198">
        <f>ROUND(I259*H259,2)</f>
        <v>0</v>
      </c>
      <c r="K259" s="194" t="s">
        <v>152</v>
      </c>
      <c r="L259" s="61"/>
      <c r="M259" s="199" t="s">
        <v>21</v>
      </c>
      <c r="N259" s="200" t="s">
        <v>42</v>
      </c>
      <c r="O259" s="42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153</v>
      </c>
      <c r="AT259" s="24" t="s">
        <v>148</v>
      </c>
      <c r="AU259" s="24" t="s">
        <v>81</v>
      </c>
      <c r="AY259" s="24" t="s">
        <v>146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79</v>
      </c>
      <c r="BK259" s="203">
        <f>ROUND(I259*H259,2)</f>
        <v>0</v>
      </c>
      <c r="BL259" s="24" t="s">
        <v>153</v>
      </c>
      <c r="BM259" s="24" t="s">
        <v>319</v>
      </c>
    </row>
    <row r="260" spans="2:51" s="11" customFormat="1" ht="13.5">
      <c r="B260" s="204"/>
      <c r="C260" s="205"/>
      <c r="D260" s="206" t="s">
        <v>154</v>
      </c>
      <c r="E260" s="207" t="s">
        <v>21</v>
      </c>
      <c r="F260" s="208" t="s">
        <v>320</v>
      </c>
      <c r="G260" s="205"/>
      <c r="H260" s="209">
        <v>377.59595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154</v>
      </c>
      <c r="AU260" s="215" t="s">
        <v>81</v>
      </c>
      <c r="AV260" s="11" t="s">
        <v>81</v>
      </c>
      <c r="AW260" s="11" t="s">
        <v>156</v>
      </c>
      <c r="AX260" s="11" t="s">
        <v>71</v>
      </c>
      <c r="AY260" s="215" t="s">
        <v>146</v>
      </c>
    </row>
    <row r="261" spans="2:51" s="11" customFormat="1" ht="13.5">
      <c r="B261" s="204"/>
      <c r="C261" s="205"/>
      <c r="D261" s="206" t="s">
        <v>154</v>
      </c>
      <c r="E261" s="207" t="s">
        <v>21</v>
      </c>
      <c r="F261" s="208" t="s">
        <v>321</v>
      </c>
      <c r="G261" s="205"/>
      <c r="H261" s="209">
        <v>433.1888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154</v>
      </c>
      <c r="AU261" s="215" t="s">
        <v>81</v>
      </c>
      <c r="AV261" s="11" t="s">
        <v>81</v>
      </c>
      <c r="AW261" s="11" t="s">
        <v>156</v>
      </c>
      <c r="AX261" s="11" t="s">
        <v>71</v>
      </c>
      <c r="AY261" s="215" t="s">
        <v>146</v>
      </c>
    </row>
    <row r="262" spans="2:51" s="11" customFormat="1" ht="13.5">
      <c r="B262" s="204"/>
      <c r="C262" s="205"/>
      <c r="D262" s="206" t="s">
        <v>154</v>
      </c>
      <c r="E262" s="207" t="s">
        <v>21</v>
      </c>
      <c r="F262" s="208" t="s">
        <v>322</v>
      </c>
      <c r="G262" s="205"/>
      <c r="H262" s="209">
        <v>37.6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154</v>
      </c>
      <c r="AU262" s="215" t="s">
        <v>81</v>
      </c>
      <c r="AV262" s="11" t="s">
        <v>81</v>
      </c>
      <c r="AW262" s="11" t="s">
        <v>156</v>
      </c>
      <c r="AX262" s="11" t="s">
        <v>71</v>
      </c>
      <c r="AY262" s="215" t="s">
        <v>146</v>
      </c>
    </row>
    <row r="263" spans="2:51" s="11" customFormat="1" ht="13.5">
      <c r="B263" s="204"/>
      <c r="C263" s="205"/>
      <c r="D263" s="206" t="s">
        <v>154</v>
      </c>
      <c r="E263" s="207" t="s">
        <v>21</v>
      </c>
      <c r="F263" s="208" t="s">
        <v>323</v>
      </c>
      <c r="G263" s="205"/>
      <c r="H263" s="209">
        <v>-205.231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154</v>
      </c>
      <c r="AU263" s="215" t="s">
        <v>81</v>
      </c>
      <c r="AV263" s="11" t="s">
        <v>81</v>
      </c>
      <c r="AW263" s="11" t="s">
        <v>156</v>
      </c>
      <c r="AX263" s="11" t="s">
        <v>71</v>
      </c>
      <c r="AY263" s="215" t="s">
        <v>146</v>
      </c>
    </row>
    <row r="264" spans="2:51" s="12" customFormat="1" ht="13.5">
      <c r="B264" s="216"/>
      <c r="C264" s="217"/>
      <c r="D264" s="206" t="s">
        <v>154</v>
      </c>
      <c r="E264" s="218" t="s">
        <v>21</v>
      </c>
      <c r="F264" s="219" t="s">
        <v>157</v>
      </c>
      <c r="G264" s="217"/>
      <c r="H264" s="220">
        <v>643.15375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154</v>
      </c>
      <c r="AU264" s="226" t="s">
        <v>81</v>
      </c>
      <c r="AV264" s="12" t="s">
        <v>153</v>
      </c>
      <c r="AW264" s="12" t="s">
        <v>156</v>
      </c>
      <c r="AX264" s="12" t="s">
        <v>79</v>
      </c>
      <c r="AY264" s="226" t="s">
        <v>146</v>
      </c>
    </row>
    <row r="265" spans="2:65" s="1" customFormat="1" ht="25.5" customHeight="1">
      <c r="B265" s="41"/>
      <c r="C265" s="192" t="s">
        <v>226</v>
      </c>
      <c r="D265" s="192" t="s">
        <v>148</v>
      </c>
      <c r="E265" s="193" t="s">
        <v>324</v>
      </c>
      <c r="F265" s="194" t="s">
        <v>325</v>
      </c>
      <c r="G265" s="195" t="s">
        <v>151</v>
      </c>
      <c r="H265" s="196">
        <v>18.472</v>
      </c>
      <c r="I265" s="197"/>
      <c r="J265" s="198">
        <f>ROUND(I265*H265,2)</f>
        <v>0</v>
      </c>
      <c r="K265" s="194" t="s">
        <v>21</v>
      </c>
      <c r="L265" s="61"/>
      <c r="M265" s="199" t="s">
        <v>21</v>
      </c>
      <c r="N265" s="200" t="s">
        <v>42</v>
      </c>
      <c r="O265" s="42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153</v>
      </c>
      <c r="AT265" s="24" t="s">
        <v>148</v>
      </c>
      <c r="AU265" s="24" t="s">
        <v>81</v>
      </c>
      <c r="AY265" s="24" t="s">
        <v>146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79</v>
      </c>
      <c r="BK265" s="203">
        <f>ROUND(I265*H265,2)</f>
        <v>0</v>
      </c>
      <c r="BL265" s="24" t="s">
        <v>153</v>
      </c>
      <c r="BM265" s="24" t="s">
        <v>326</v>
      </c>
    </row>
    <row r="266" spans="2:51" s="11" customFormat="1" ht="13.5">
      <c r="B266" s="204"/>
      <c r="C266" s="205"/>
      <c r="D266" s="206" t="s">
        <v>154</v>
      </c>
      <c r="E266" s="207" t="s">
        <v>21</v>
      </c>
      <c r="F266" s="208" t="s">
        <v>327</v>
      </c>
      <c r="G266" s="205"/>
      <c r="H266" s="209">
        <v>4.992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154</v>
      </c>
      <c r="AU266" s="215" t="s">
        <v>81</v>
      </c>
      <c r="AV266" s="11" t="s">
        <v>81</v>
      </c>
      <c r="AW266" s="11" t="s">
        <v>156</v>
      </c>
      <c r="AX266" s="11" t="s">
        <v>71</v>
      </c>
      <c r="AY266" s="215" t="s">
        <v>146</v>
      </c>
    </row>
    <row r="267" spans="2:51" s="11" customFormat="1" ht="13.5">
      <c r="B267" s="204"/>
      <c r="C267" s="205"/>
      <c r="D267" s="206" t="s">
        <v>154</v>
      </c>
      <c r="E267" s="207" t="s">
        <v>21</v>
      </c>
      <c r="F267" s="208" t="s">
        <v>328</v>
      </c>
      <c r="G267" s="205"/>
      <c r="H267" s="209">
        <v>3.52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154</v>
      </c>
      <c r="AU267" s="215" t="s">
        <v>81</v>
      </c>
      <c r="AV267" s="11" t="s">
        <v>81</v>
      </c>
      <c r="AW267" s="11" t="s">
        <v>156</v>
      </c>
      <c r="AX267" s="11" t="s">
        <v>71</v>
      </c>
      <c r="AY267" s="215" t="s">
        <v>146</v>
      </c>
    </row>
    <row r="268" spans="2:51" s="11" customFormat="1" ht="13.5">
      <c r="B268" s="204"/>
      <c r="C268" s="205"/>
      <c r="D268" s="206" t="s">
        <v>154</v>
      </c>
      <c r="E268" s="207" t="s">
        <v>21</v>
      </c>
      <c r="F268" s="208" t="s">
        <v>329</v>
      </c>
      <c r="G268" s="205"/>
      <c r="H268" s="209">
        <v>4.24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154</v>
      </c>
      <c r="AU268" s="215" t="s">
        <v>81</v>
      </c>
      <c r="AV268" s="11" t="s">
        <v>81</v>
      </c>
      <c r="AW268" s="11" t="s">
        <v>156</v>
      </c>
      <c r="AX268" s="11" t="s">
        <v>71</v>
      </c>
      <c r="AY268" s="215" t="s">
        <v>146</v>
      </c>
    </row>
    <row r="269" spans="2:51" s="11" customFormat="1" ht="13.5">
      <c r="B269" s="204"/>
      <c r="C269" s="205"/>
      <c r="D269" s="206" t="s">
        <v>154</v>
      </c>
      <c r="E269" s="207" t="s">
        <v>21</v>
      </c>
      <c r="F269" s="208" t="s">
        <v>330</v>
      </c>
      <c r="G269" s="205"/>
      <c r="H269" s="209">
        <v>5.72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154</v>
      </c>
      <c r="AU269" s="215" t="s">
        <v>81</v>
      </c>
      <c r="AV269" s="11" t="s">
        <v>81</v>
      </c>
      <c r="AW269" s="11" t="s">
        <v>156</v>
      </c>
      <c r="AX269" s="11" t="s">
        <v>71</v>
      </c>
      <c r="AY269" s="215" t="s">
        <v>146</v>
      </c>
    </row>
    <row r="270" spans="2:51" s="12" customFormat="1" ht="13.5">
      <c r="B270" s="216"/>
      <c r="C270" s="217"/>
      <c r="D270" s="206" t="s">
        <v>154</v>
      </c>
      <c r="E270" s="218" t="s">
        <v>21</v>
      </c>
      <c r="F270" s="219" t="s">
        <v>157</v>
      </c>
      <c r="G270" s="217"/>
      <c r="H270" s="220">
        <v>18.472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154</v>
      </c>
      <c r="AU270" s="226" t="s">
        <v>81</v>
      </c>
      <c r="AV270" s="12" t="s">
        <v>153</v>
      </c>
      <c r="AW270" s="12" t="s">
        <v>156</v>
      </c>
      <c r="AX270" s="12" t="s">
        <v>79</v>
      </c>
      <c r="AY270" s="226" t="s">
        <v>146</v>
      </c>
    </row>
    <row r="271" spans="2:65" s="1" customFormat="1" ht="38.25" customHeight="1">
      <c r="B271" s="41"/>
      <c r="C271" s="192" t="s">
        <v>331</v>
      </c>
      <c r="D271" s="192" t="s">
        <v>148</v>
      </c>
      <c r="E271" s="193" t="s">
        <v>332</v>
      </c>
      <c r="F271" s="194" t="s">
        <v>333</v>
      </c>
      <c r="G271" s="195" t="s">
        <v>151</v>
      </c>
      <c r="H271" s="196">
        <v>676.702</v>
      </c>
      <c r="I271" s="197"/>
      <c r="J271" s="198">
        <f>ROUND(I271*H271,2)</f>
        <v>0</v>
      </c>
      <c r="K271" s="194" t="s">
        <v>21</v>
      </c>
      <c r="L271" s="61"/>
      <c r="M271" s="199" t="s">
        <v>21</v>
      </c>
      <c r="N271" s="200" t="s">
        <v>42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153</v>
      </c>
      <c r="AT271" s="24" t="s">
        <v>148</v>
      </c>
      <c r="AU271" s="24" t="s">
        <v>81</v>
      </c>
      <c r="AY271" s="24" t="s">
        <v>146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79</v>
      </c>
      <c r="BK271" s="203">
        <f>ROUND(I271*H271,2)</f>
        <v>0</v>
      </c>
      <c r="BL271" s="24" t="s">
        <v>153</v>
      </c>
      <c r="BM271" s="24" t="s">
        <v>334</v>
      </c>
    </row>
    <row r="272" spans="2:51" s="11" customFormat="1" ht="13.5">
      <c r="B272" s="204"/>
      <c r="C272" s="205"/>
      <c r="D272" s="206" t="s">
        <v>154</v>
      </c>
      <c r="E272" s="207" t="s">
        <v>21</v>
      </c>
      <c r="F272" s="208" t="s">
        <v>335</v>
      </c>
      <c r="G272" s="205"/>
      <c r="H272" s="209">
        <v>571.099</v>
      </c>
      <c r="I272" s="210"/>
      <c r="J272" s="205"/>
      <c r="K272" s="205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154</v>
      </c>
      <c r="AU272" s="215" t="s">
        <v>81</v>
      </c>
      <c r="AV272" s="11" t="s">
        <v>81</v>
      </c>
      <c r="AW272" s="11" t="s">
        <v>156</v>
      </c>
      <c r="AX272" s="11" t="s">
        <v>71</v>
      </c>
      <c r="AY272" s="215" t="s">
        <v>146</v>
      </c>
    </row>
    <row r="273" spans="2:51" s="11" customFormat="1" ht="13.5">
      <c r="B273" s="204"/>
      <c r="C273" s="205"/>
      <c r="D273" s="206" t="s">
        <v>154</v>
      </c>
      <c r="E273" s="207" t="s">
        <v>21</v>
      </c>
      <c r="F273" s="208" t="s">
        <v>336</v>
      </c>
      <c r="G273" s="205"/>
      <c r="H273" s="209">
        <v>105.603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154</v>
      </c>
      <c r="AU273" s="215" t="s">
        <v>81</v>
      </c>
      <c r="AV273" s="11" t="s">
        <v>81</v>
      </c>
      <c r="AW273" s="11" t="s">
        <v>156</v>
      </c>
      <c r="AX273" s="11" t="s">
        <v>71</v>
      </c>
      <c r="AY273" s="215" t="s">
        <v>146</v>
      </c>
    </row>
    <row r="274" spans="2:51" s="12" customFormat="1" ht="13.5">
      <c r="B274" s="216"/>
      <c r="C274" s="217"/>
      <c r="D274" s="206" t="s">
        <v>154</v>
      </c>
      <c r="E274" s="218" t="s">
        <v>21</v>
      </c>
      <c r="F274" s="219" t="s">
        <v>157</v>
      </c>
      <c r="G274" s="217"/>
      <c r="H274" s="220">
        <v>676.702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154</v>
      </c>
      <c r="AU274" s="226" t="s">
        <v>81</v>
      </c>
      <c r="AV274" s="12" t="s">
        <v>153</v>
      </c>
      <c r="AW274" s="12" t="s">
        <v>156</v>
      </c>
      <c r="AX274" s="12" t="s">
        <v>79</v>
      </c>
      <c r="AY274" s="226" t="s">
        <v>146</v>
      </c>
    </row>
    <row r="275" spans="2:65" s="1" customFormat="1" ht="38.25" customHeight="1">
      <c r="B275" s="41"/>
      <c r="C275" s="192" t="s">
        <v>235</v>
      </c>
      <c r="D275" s="192" t="s">
        <v>148</v>
      </c>
      <c r="E275" s="193" t="s">
        <v>337</v>
      </c>
      <c r="F275" s="194" t="s">
        <v>338</v>
      </c>
      <c r="G275" s="195" t="s">
        <v>151</v>
      </c>
      <c r="H275" s="196">
        <v>72.055</v>
      </c>
      <c r="I275" s="197"/>
      <c r="J275" s="198">
        <f>ROUND(I275*H275,2)</f>
        <v>0</v>
      </c>
      <c r="K275" s="194" t="s">
        <v>21</v>
      </c>
      <c r="L275" s="61"/>
      <c r="M275" s="199" t="s">
        <v>21</v>
      </c>
      <c r="N275" s="200" t="s">
        <v>42</v>
      </c>
      <c r="O275" s="42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153</v>
      </c>
      <c r="AT275" s="24" t="s">
        <v>148</v>
      </c>
      <c r="AU275" s="24" t="s">
        <v>81</v>
      </c>
      <c r="AY275" s="24" t="s">
        <v>146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79</v>
      </c>
      <c r="BK275" s="203">
        <f>ROUND(I275*H275,2)</f>
        <v>0</v>
      </c>
      <c r="BL275" s="24" t="s">
        <v>153</v>
      </c>
      <c r="BM275" s="24" t="s">
        <v>339</v>
      </c>
    </row>
    <row r="276" spans="2:51" s="11" customFormat="1" ht="13.5">
      <c r="B276" s="204"/>
      <c r="C276" s="205"/>
      <c r="D276" s="206" t="s">
        <v>154</v>
      </c>
      <c r="E276" s="207" t="s">
        <v>21</v>
      </c>
      <c r="F276" s="208" t="s">
        <v>340</v>
      </c>
      <c r="G276" s="205"/>
      <c r="H276" s="209">
        <v>23.735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154</v>
      </c>
      <c r="AU276" s="215" t="s">
        <v>81</v>
      </c>
      <c r="AV276" s="11" t="s">
        <v>81</v>
      </c>
      <c r="AW276" s="11" t="s">
        <v>156</v>
      </c>
      <c r="AX276" s="11" t="s">
        <v>71</v>
      </c>
      <c r="AY276" s="215" t="s">
        <v>146</v>
      </c>
    </row>
    <row r="277" spans="2:51" s="11" customFormat="1" ht="13.5">
      <c r="B277" s="204"/>
      <c r="C277" s="205"/>
      <c r="D277" s="206" t="s">
        <v>154</v>
      </c>
      <c r="E277" s="207" t="s">
        <v>21</v>
      </c>
      <c r="F277" s="208" t="s">
        <v>341</v>
      </c>
      <c r="G277" s="205"/>
      <c r="H277" s="209">
        <v>48.32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154</v>
      </c>
      <c r="AU277" s="215" t="s">
        <v>81</v>
      </c>
      <c r="AV277" s="11" t="s">
        <v>81</v>
      </c>
      <c r="AW277" s="11" t="s">
        <v>156</v>
      </c>
      <c r="AX277" s="11" t="s">
        <v>71</v>
      </c>
      <c r="AY277" s="215" t="s">
        <v>146</v>
      </c>
    </row>
    <row r="278" spans="2:51" s="12" customFormat="1" ht="13.5">
      <c r="B278" s="216"/>
      <c r="C278" s="217"/>
      <c r="D278" s="206" t="s">
        <v>154</v>
      </c>
      <c r="E278" s="218" t="s">
        <v>21</v>
      </c>
      <c r="F278" s="219" t="s">
        <v>157</v>
      </c>
      <c r="G278" s="217"/>
      <c r="H278" s="220">
        <v>72.055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154</v>
      </c>
      <c r="AU278" s="226" t="s">
        <v>81</v>
      </c>
      <c r="AV278" s="12" t="s">
        <v>153</v>
      </c>
      <c r="AW278" s="12" t="s">
        <v>156</v>
      </c>
      <c r="AX278" s="12" t="s">
        <v>79</v>
      </c>
      <c r="AY278" s="226" t="s">
        <v>146</v>
      </c>
    </row>
    <row r="279" spans="2:65" s="1" customFormat="1" ht="16.5" customHeight="1">
      <c r="B279" s="41"/>
      <c r="C279" s="192" t="s">
        <v>342</v>
      </c>
      <c r="D279" s="192" t="s">
        <v>148</v>
      </c>
      <c r="E279" s="193" t="s">
        <v>343</v>
      </c>
      <c r="F279" s="194" t="s">
        <v>344</v>
      </c>
      <c r="G279" s="195" t="s">
        <v>151</v>
      </c>
      <c r="H279" s="196">
        <v>156</v>
      </c>
      <c r="I279" s="197"/>
      <c r="J279" s="198">
        <f>ROUND(I279*H279,2)</f>
        <v>0</v>
      </c>
      <c r="K279" s="194" t="s">
        <v>21</v>
      </c>
      <c r="L279" s="61"/>
      <c r="M279" s="199" t="s">
        <v>21</v>
      </c>
      <c r="N279" s="200" t="s">
        <v>42</v>
      </c>
      <c r="O279" s="42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153</v>
      </c>
      <c r="AT279" s="24" t="s">
        <v>148</v>
      </c>
      <c r="AU279" s="24" t="s">
        <v>81</v>
      </c>
      <c r="AY279" s="24" t="s">
        <v>146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79</v>
      </c>
      <c r="BK279" s="203">
        <f>ROUND(I279*H279,2)</f>
        <v>0</v>
      </c>
      <c r="BL279" s="24" t="s">
        <v>153</v>
      </c>
      <c r="BM279" s="24" t="s">
        <v>345</v>
      </c>
    </row>
    <row r="280" spans="2:51" s="11" customFormat="1" ht="13.5">
      <c r="B280" s="204"/>
      <c r="C280" s="205"/>
      <c r="D280" s="206" t="s">
        <v>154</v>
      </c>
      <c r="E280" s="207" t="s">
        <v>21</v>
      </c>
      <c r="F280" s="208" t="s">
        <v>346</v>
      </c>
      <c r="G280" s="205"/>
      <c r="H280" s="209">
        <v>56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154</v>
      </c>
      <c r="AU280" s="215" t="s">
        <v>81</v>
      </c>
      <c r="AV280" s="11" t="s">
        <v>81</v>
      </c>
      <c r="AW280" s="11" t="s">
        <v>156</v>
      </c>
      <c r="AX280" s="11" t="s">
        <v>71</v>
      </c>
      <c r="AY280" s="215" t="s">
        <v>146</v>
      </c>
    </row>
    <row r="281" spans="2:51" s="11" customFormat="1" ht="13.5">
      <c r="B281" s="204"/>
      <c r="C281" s="205"/>
      <c r="D281" s="206" t="s">
        <v>154</v>
      </c>
      <c r="E281" s="207" t="s">
        <v>21</v>
      </c>
      <c r="F281" s="208" t="s">
        <v>347</v>
      </c>
      <c r="G281" s="205"/>
      <c r="H281" s="209">
        <v>100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154</v>
      </c>
      <c r="AU281" s="215" t="s">
        <v>81</v>
      </c>
      <c r="AV281" s="11" t="s">
        <v>81</v>
      </c>
      <c r="AW281" s="11" t="s">
        <v>156</v>
      </c>
      <c r="AX281" s="11" t="s">
        <v>71</v>
      </c>
      <c r="AY281" s="215" t="s">
        <v>146</v>
      </c>
    </row>
    <row r="282" spans="2:51" s="12" customFormat="1" ht="13.5">
      <c r="B282" s="216"/>
      <c r="C282" s="217"/>
      <c r="D282" s="206" t="s">
        <v>154</v>
      </c>
      <c r="E282" s="218" t="s">
        <v>21</v>
      </c>
      <c r="F282" s="219" t="s">
        <v>157</v>
      </c>
      <c r="G282" s="217"/>
      <c r="H282" s="220">
        <v>156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154</v>
      </c>
      <c r="AU282" s="226" t="s">
        <v>81</v>
      </c>
      <c r="AV282" s="12" t="s">
        <v>153</v>
      </c>
      <c r="AW282" s="12" t="s">
        <v>156</v>
      </c>
      <c r="AX282" s="12" t="s">
        <v>79</v>
      </c>
      <c r="AY282" s="226" t="s">
        <v>146</v>
      </c>
    </row>
    <row r="283" spans="2:65" s="1" customFormat="1" ht="16.5" customHeight="1">
      <c r="B283" s="41"/>
      <c r="C283" s="192" t="s">
        <v>240</v>
      </c>
      <c r="D283" s="192" t="s">
        <v>148</v>
      </c>
      <c r="E283" s="193" t="s">
        <v>348</v>
      </c>
      <c r="F283" s="194" t="s">
        <v>349</v>
      </c>
      <c r="G283" s="195" t="s">
        <v>151</v>
      </c>
      <c r="H283" s="196">
        <v>209.131</v>
      </c>
      <c r="I283" s="197"/>
      <c r="J283" s="198">
        <f>ROUND(I283*H283,2)</f>
        <v>0</v>
      </c>
      <c r="K283" s="194" t="s">
        <v>152</v>
      </c>
      <c r="L283" s="61"/>
      <c r="M283" s="199" t="s">
        <v>21</v>
      </c>
      <c r="N283" s="200" t="s">
        <v>42</v>
      </c>
      <c r="O283" s="42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153</v>
      </c>
      <c r="AT283" s="24" t="s">
        <v>148</v>
      </c>
      <c r="AU283" s="24" t="s">
        <v>81</v>
      </c>
      <c r="AY283" s="24" t="s">
        <v>146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79</v>
      </c>
      <c r="BK283" s="203">
        <f>ROUND(I283*H283,2)</f>
        <v>0</v>
      </c>
      <c r="BL283" s="24" t="s">
        <v>153</v>
      </c>
      <c r="BM283" s="24" t="s">
        <v>350</v>
      </c>
    </row>
    <row r="284" spans="2:51" s="13" customFormat="1" ht="13.5">
      <c r="B284" s="227"/>
      <c r="C284" s="228"/>
      <c r="D284" s="206" t="s">
        <v>154</v>
      </c>
      <c r="E284" s="229" t="s">
        <v>21</v>
      </c>
      <c r="F284" s="230" t="s">
        <v>186</v>
      </c>
      <c r="G284" s="228"/>
      <c r="H284" s="229" t="s">
        <v>21</v>
      </c>
      <c r="I284" s="231"/>
      <c r="J284" s="228"/>
      <c r="K284" s="228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154</v>
      </c>
      <c r="AU284" s="236" t="s">
        <v>81</v>
      </c>
      <c r="AV284" s="13" t="s">
        <v>79</v>
      </c>
      <c r="AW284" s="13" t="s">
        <v>156</v>
      </c>
      <c r="AX284" s="13" t="s">
        <v>71</v>
      </c>
      <c r="AY284" s="236" t="s">
        <v>146</v>
      </c>
    </row>
    <row r="285" spans="2:51" s="11" customFormat="1" ht="13.5">
      <c r="B285" s="204"/>
      <c r="C285" s="205"/>
      <c r="D285" s="206" t="s">
        <v>154</v>
      </c>
      <c r="E285" s="207" t="s">
        <v>21</v>
      </c>
      <c r="F285" s="208" t="s">
        <v>351</v>
      </c>
      <c r="G285" s="205"/>
      <c r="H285" s="209">
        <v>3.9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154</v>
      </c>
      <c r="AU285" s="215" t="s">
        <v>81</v>
      </c>
      <c r="AV285" s="11" t="s">
        <v>81</v>
      </c>
      <c r="AW285" s="11" t="s">
        <v>156</v>
      </c>
      <c r="AX285" s="11" t="s">
        <v>71</v>
      </c>
      <c r="AY285" s="215" t="s">
        <v>146</v>
      </c>
    </row>
    <row r="286" spans="2:51" s="11" customFormat="1" ht="13.5">
      <c r="B286" s="204"/>
      <c r="C286" s="205"/>
      <c r="D286" s="206" t="s">
        <v>154</v>
      </c>
      <c r="E286" s="207" t="s">
        <v>21</v>
      </c>
      <c r="F286" s="208" t="s">
        <v>352</v>
      </c>
      <c r="G286" s="205"/>
      <c r="H286" s="209">
        <v>19.261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154</v>
      </c>
      <c r="AU286" s="215" t="s">
        <v>81</v>
      </c>
      <c r="AV286" s="11" t="s">
        <v>81</v>
      </c>
      <c r="AW286" s="11" t="s">
        <v>156</v>
      </c>
      <c r="AX286" s="11" t="s">
        <v>71</v>
      </c>
      <c r="AY286" s="215" t="s">
        <v>146</v>
      </c>
    </row>
    <row r="287" spans="2:51" s="11" customFormat="1" ht="13.5">
      <c r="B287" s="204"/>
      <c r="C287" s="205"/>
      <c r="D287" s="206" t="s">
        <v>154</v>
      </c>
      <c r="E287" s="207" t="s">
        <v>21</v>
      </c>
      <c r="F287" s="208" t="s">
        <v>353</v>
      </c>
      <c r="G287" s="205"/>
      <c r="H287" s="209">
        <v>23.02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154</v>
      </c>
      <c r="AU287" s="215" t="s">
        <v>81</v>
      </c>
      <c r="AV287" s="11" t="s">
        <v>81</v>
      </c>
      <c r="AW287" s="11" t="s">
        <v>156</v>
      </c>
      <c r="AX287" s="11" t="s">
        <v>71</v>
      </c>
      <c r="AY287" s="215" t="s">
        <v>146</v>
      </c>
    </row>
    <row r="288" spans="2:51" s="11" customFormat="1" ht="13.5">
      <c r="B288" s="204"/>
      <c r="C288" s="205"/>
      <c r="D288" s="206" t="s">
        <v>154</v>
      </c>
      <c r="E288" s="207" t="s">
        <v>21</v>
      </c>
      <c r="F288" s="208" t="s">
        <v>354</v>
      </c>
      <c r="G288" s="205"/>
      <c r="H288" s="209">
        <v>23.02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154</v>
      </c>
      <c r="AU288" s="215" t="s">
        <v>81</v>
      </c>
      <c r="AV288" s="11" t="s">
        <v>81</v>
      </c>
      <c r="AW288" s="11" t="s">
        <v>156</v>
      </c>
      <c r="AX288" s="11" t="s">
        <v>71</v>
      </c>
      <c r="AY288" s="215" t="s">
        <v>146</v>
      </c>
    </row>
    <row r="289" spans="2:51" s="11" customFormat="1" ht="13.5">
      <c r="B289" s="204"/>
      <c r="C289" s="205"/>
      <c r="D289" s="206" t="s">
        <v>154</v>
      </c>
      <c r="E289" s="207" t="s">
        <v>21</v>
      </c>
      <c r="F289" s="208" t="s">
        <v>355</v>
      </c>
      <c r="G289" s="205"/>
      <c r="H289" s="209">
        <v>23.02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154</v>
      </c>
      <c r="AU289" s="215" t="s">
        <v>81</v>
      </c>
      <c r="AV289" s="11" t="s">
        <v>81</v>
      </c>
      <c r="AW289" s="11" t="s">
        <v>156</v>
      </c>
      <c r="AX289" s="11" t="s">
        <v>71</v>
      </c>
      <c r="AY289" s="215" t="s">
        <v>146</v>
      </c>
    </row>
    <row r="290" spans="2:51" s="11" customFormat="1" ht="13.5">
      <c r="B290" s="204"/>
      <c r="C290" s="205"/>
      <c r="D290" s="206" t="s">
        <v>154</v>
      </c>
      <c r="E290" s="207" t="s">
        <v>21</v>
      </c>
      <c r="F290" s="208" t="s">
        <v>356</v>
      </c>
      <c r="G290" s="205"/>
      <c r="H290" s="209">
        <v>17.74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154</v>
      </c>
      <c r="AU290" s="215" t="s">
        <v>81</v>
      </c>
      <c r="AV290" s="11" t="s">
        <v>81</v>
      </c>
      <c r="AW290" s="11" t="s">
        <v>156</v>
      </c>
      <c r="AX290" s="11" t="s">
        <v>71</v>
      </c>
      <c r="AY290" s="215" t="s">
        <v>146</v>
      </c>
    </row>
    <row r="291" spans="2:51" s="13" customFormat="1" ht="13.5">
      <c r="B291" s="227"/>
      <c r="C291" s="228"/>
      <c r="D291" s="206" t="s">
        <v>154</v>
      </c>
      <c r="E291" s="229" t="s">
        <v>21</v>
      </c>
      <c r="F291" s="230" t="s">
        <v>193</v>
      </c>
      <c r="G291" s="228"/>
      <c r="H291" s="229" t="s">
        <v>21</v>
      </c>
      <c r="I291" s="231"/>
      <c r="J291" s="228"/>
      <c r="K291" s="228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154</v>
      </c>
      <c r="AU291" s="236" t="s">
        <v>81</v>
      </c>
      <c r="AV291" s="13" t="s">
        <v>79</v>
      </c>
      <c r="AW291" s="13" t="s">
        <v>156</v>
      </c>
      <c r="AX291" s="13" t="s">
        <v>71</v>
      </c>
      <c r="AY291" s="236" t="s">
        <v>146</v>
      </c>
    </row>
    <row r="292" spans="2:51" s="11" customFormat="1" ht="13.5">
      <c r="B292" s="204"/>
      <c r="C292" s="205"/>
      <c r="D292" s="206" t="s">
        <v>154</v>
      </c>
      <c r="E292" s="207" t="s">
        <v>21</v>
      </c>
      <c r="F292" s="208" t="s">
        <v>357</v>
      </c>
      <c r="G292" s="205"/>
      <c r="H292" s="209">
        <v>18.53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154</v>
      </c>
      <c r="AU292" s="215" t="s">
        <v>81</v>
      </c>
      <c r="AV292" s="11" t="s">
        <v>81</v>
      </c>
      <c r="AW292" s="11" t="s">
        <v>156</v>
      </c>
      <c r="AX292" s="11" t="s">
        <v>71</v>
      </c>
      <c r="AY292" s="215" t="s">
        <v>146</v>
      </c>
    </row>
    <row r="293" spans="2:51" s="11" customFormat="1" ht="13.5">
      <c r="B293" s="204"/>
      <c r="C293" s="205"/>
      <c r="D293" s="206" t="s">
        <v>154</v>
      </c>
      <c r="E293" s="207" t="s">
        <v>21</v>
      </c>
      <c r="F293" s="208" t="s">
        <v>358</v>
      </c>
      <c r="G293" s="205"/>
      <c r="H293" s="209">
        <v>20.16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154</v>
      </c>
      <c r="AU293" s="215" t="s">
        <v>81</v>
      </c>
      <c r="AV293" s="11" t="s">
        <v>81</v>
      </c>
      <c r="AW293" s="11" t="s">
        <v>156</v>
      </c>
      <c r="AX293" s="11" t="s">
        <v>71</v>
      </c>
      <c r="AY293" s="215" t="s">
        <v>146</v>
      </c>
    </row>
    <row r="294" spans="2:51" s="11" customFormat="1" ht="13.5">
      <c r="B294" s="204"/>
      <c r="C294" s="205"/>
      <c r="D294" s="206" t="s">
        <v>154</v>
      </c>
      <c r="E294" s="207" t="s">
        <v>21</v>
      </c>
      <c r="F294" s="208" t="s">
        <v>359</v>
      </c>
      <c r="G294" s="205"/>
      <c r="H294" s="209">
        <v>20.16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154</v>
      </c>
      <c r="AU294" s="215" t="s">
        <v>81</v>
      </c>
      <c r="AV294" s="11" t="s">
        <v>81</v>
      </c>
      <c r="AW294" s="11" t="s">
        <v>156</v>
      </c>
      <c r="AX294" s="11" t="s">
        <v>71</v>
      </c>
      <c r="AY294" s="215" t="s">
        <v>146</v>
      </c>
    </row>
    <row r="295" spans="2:51" s="11" customFormat="1" ht="13.5">
      <c r="B295" s="204"/>
      <c r="C295" s="205"/>
      <c r="D295" s="206" t="s">
        <v>154</v>
      </c>
      <c r="E295" s="207" t="s">
        <v>21</v>
      </c>
      <c r="F295" s="208" t="s">
        <v>360</v>
      </c>
      <c r="G295" s="205"/>
      <c r="H295" s="209">
        <v>20.16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154</v>
      </c>
      <c r="AU295" s="215" t="s">
        <v>81</v>
      </c>
      <c r="AV295" s="11" t="s">
        <v>81</v>
      </c>
      <c r="AW295" s="11" t="s">
        <v>156</v>
      </c>
      <c r="AX295" s="11" t="s">
        <v>71</v>
      </c>
      <c r="AY295" s="215" t="s">
        <v>146</v>
      </c>
    </row>
    <row r="296" spans="2:51" s="11" customFormat="1" ht="13.5">
      <c r="B296" s="204"/>
      <c r="C296" s="205"/>
      <c r="D296" s="206" t="s">
        <v>154</v>
      </c>
      <c r="E296" s="207" t="s">
        <v>21</v>
      </c>
      <c r="F296" s="208" t="s">
        <v>361</v>
      </c>
      <c r="G296" s="205"/>
      <c r="H296" s="209">
        <v>20.16</v>
      </c>
      <c r="I296" s="210"/>
      <c r="J296" s="205"/>
      <c r="K296" s="205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154</v>
      </c>
      <c r="AU296" s="215" t="s">
        <v>81</v>
      </c>
      <c r="AV296" s="11" t="s">
        <v>81</v>
      </c>
      <c r="AW296" s="11" t="s">
        <v>156</v>
      </c>
      <c r="AX296" s="11" t="s">
        <v>71</v>
      </c>
      <c r="AY296" s="215" t="s">
        <v>146</v>
      </c>
    </row>
    <row r="297" spans="2:51" s="12" customFormat="1" ht="13.5">
      <c r="B297" s="216"/>
      <c r="C297" s="217"/>
      <c r="D297" s="206" t="s">
        <v>154</v>
      </c>
      <c r="E297" s="218" t="s">
        <v>21</v>
      </c>
      <c r="F297" s="219" t="s">
        <v>157</v>
      </c>
      <c r="G297" s="217"/>
      <c r="H297" s="220">
        <v>209.131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154</v>
      </c>
      <c r="AU297" s="226" t="s">
        <v>81</v>
      </c>
      <c r="AV297" s="12" t="s">
        <v>153</v>
      </c>
      <c r="AW297" s="12" t="s">
        <v>156</v>
      </c>
      <c r="AX297" s="12" t="s">
        <v>79</v>
      </c>
      <c r="AY297" s="226" t="s">
        <v>146</v>
      </c>
    </row>
    <row r="298" spans="2:65" s="1" customFormat="1" ht="16.5" customHeight="1">
      <c r="B298" s="41"/>
      <c r="C298" s="192" t="s">
        <v>362</v>
      </c>
      <c r="D298" s="192" t="s">
        <v>148</v>
      </c>
      <c r="E298" s="193" t="s">
        <v>363</v>
      </c>
      <c r="F298" s="194" t="s">
        <v>364</v>
      </c>
      <c r="G298" s="195" t="s">
        <v>151</v>
      </c>
      <c r="H298" s="196">
        <v>643.154</v>
      </c>
      <c r="I298" s="197"/>
      <c r="J298" s="198">
        <f>ROUND(I298*H298,2)</f>
        <v>0</v>
      </c>
      <c r="K298" s="194" t="s">
        <v>152</v>
      </c>
      <c r="L298" s="61"/>
      <c r="M298" s="199" t="s">
        <v>21</v>
      </c>
      <c r="N298" s="200" t="s">
        <v>42</v>
      </c>
      <c r="O298" s="42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153</v>
      </c>
      <c r="AT298" s="24" t="s">
        <v>148</v>
      </c>
      <c r="AU298" s="24" t="s">
        <v>81</v>
      </c>
      <c r="AY298" s="24" t="s">
        <v>146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79</v>
      </c>
      <c r="BK298" s="203">
        <f>ROUND(I298*H298,2)</f>
        <v>0</v>
      </c>
      <c r="BL298" s="24" t="s">
        <v>153</v>
      </c>
      <c r="BM298" s="24" t="s">
        <v>365</v>
      </c>
    </row>
    <row r="299" spans="2:51" s="11" customFormat="1" ht="13.5">
      <c r="B299" s="204"/>
      <c r="C299" s="205"/>
      <c r="D299" s="206" t="s">
        <v>154</v>
      </c>
      <c r="E299" s="207" t="s">
        <v>21</v>
      </c>
      <c r="F299" s="208" t="s">
        <v>320</v>
      </c>
      <c r="G299" s="205"/>
      <c r="H299" s="209">
        <v>377.59595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154</v>
      </c>
      <c r="AU299" s="215" t="s">
        <v>81</v>
      </c>
      <c r="AV299" s="11" t="s">
        <v>81</v>
      </c>
      <c r="AW299" s="11" t="s">
        <v>156</v>
      </c>
      <c r="AX299" s="11" t="s">
        <v>71</v>
      </c>
      <c r="AY299" s="215" t="s">
        <v>146</v>
      </c>
    </row>
    <row r="300" spans="2:51" s="11" customFormat="1" ht="13.5">
      <c r="B300" s="204"/>
      <c r="C300" s="205"/>
      <c r="D300" s="206" t="s">
        <v>154</v>
      </c>
      <c r="E300" s="207" t="s">
        <v>21</v>
      </c>
      <c r="F300" s="208" t="s">
        <v>321</v>
      </c>
      <c r="G300" s="205"/>
      <c r="H300" s="209">
        <v>433.1888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154</v>
      </c>
      <c r="AU300" s="215" t="s">
        <v>81</v>
      </c>
      <c r="AV300" s="11" t="s">
        <v>81</v>
      </c>
      <c r="AW300" s="11" t="s">
        <v>156</v>
      </c>
      <c r="AX300" s="11" t="s">
        <v>71</v>
      </c>
      <c r="AY300" s="215" t="s">
        <v>146</v>
      </c>
    </row>
    <row r="301" spans="2:51" s="11" customFormat="1" ht="13.5">
      <c r="B301" s="204"/>
      <c r="C301" s="205"/>
      <c r="D301" s="206" t="s">
        <v>154</v>
      </c>
      <c r="E301" s="207" t="s">
        <v>21</v>
      </c>
      <c r="F301" s="208" t="s">
        <v>322</v>
      </c>
      <c r="G301" s="205"/>
      <c r="H301" s="209">
        <v>37.6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154</v>
      </c>
      <c r="AU301" s="215" t="s">
        <v>81</v>
      </c>
      <c r="AV301" s="11" t="s">
        <v>81</v>
      </c>
      <c r="AW301" s="11" t="s">
        <v>156</v>
      </c>
      <c r="AX301" s="11" t="s">
        <v>71</v>
      </c>
      <c r="AY301" s="215" t="s">
        <v>146</v>
      </c>
    </row>
    <row r="302" spans="2:51" s="11" customFormat="1" ht="13.5">
      <c r="B302" s="204"/>
      <c r="C302" s="205"/>
      <c r="D302" s="206" t="s">
        <v>154</v>
      </c>
      <c r="E302" s="207" t="s">
        <v>21</v>
      </c>
      <c r="F302" s="208" t="s">
        <v>323</v>
      </c>
      <c r="G302" s="205"/>
      <c r="H302" s="209">
        <v>-205.231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154</v>
      </c>
      <c r="AU302" s="215" t="s">
        <v>81</v>
      </c>
      <c r="AV302" s="11" t="s">
        <v>81</v>
      </c>
      <c r="AW302" s="11" t="s">
        <v>156</v>
      </c>
      <c r="AX302" s="11" t="s">
        <v>71</v>
      </c>
      <c r="AY302" s="215" t="s">
        <v>146</v>
      </c>
    </row>
    <row r="303" spans="2:51" s="12" customFormat="1" ht="13.5">
      <c r="B303" s="216"/>
      <c r="C303" s="217"/>
      <c r="D303" s="206" t="s">
        <v>154</v>
      </c>
      <c r="E303" s="218" t="s">
        <v>21</v>
      </c>
      <c r="F303" s="219" t="s">
        <v>157</v>
      </c>
      <c r="G303" s="217"/>
      <c r="H303" s="220">
        <v>643.15375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154</v>
      </c>
      <c r="AU303" s="226" t="s">
        <v>81</v>
      </c>
      <c r="AV303" s="12" t="s">
        <v>153</v>
      </c>
      <c r="AW303" s="12" t="s">
        <v>156</v>
      </c>
      <c r="AX303" s="12" t="s">
        <v>79</v>
      </c>
      <c r="AY303" s="226" t="s">
        <v>146</v>
      </c>
    </row>
    <row r="304" spans="2:65" s="1" customFormat="1" ht="25.5" customHeight="1">
      <c r="B304" s="41"/>
      <c r="C304" s="192" t="s">
        <v>243</v>
      </c>
      <c r="D304" s="192" t="s">
        <v>148</v>
      </c>
      <c r="E304" s="193" t="s">
        <v>366</v>
      </c>
      <c r="F304" s="194" t="s">
        <v>367</v>
      </c>
      <c r="G304" s="195" t="s">
        <v>184</v>
      </c>
      <c r="H304" s="196">
        <v>458.625</v>
      </c>
      <c r="I304" s="197"/>
      <c r="J304" s="198">
        <f>ROUND(I304*H304,2)</f>
        <v>0</v>
      </c>
      <c r="K304" s="194" t="s">
        <v>152</v>
      </c>
      <c r="L304" s="61"/>
      <c r="M304" s="199" t="s">
        <v>21</v>
      </c>
      <c r="N304" s="200" t="s">
        <v>42</v>
      </c>
      <c r="O304" s="42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AR304" s="24" t="s">
        <v>153</v>
      </c>
      <c r="AT304" s="24" t="s">
        <v>148</v>
      </c>
      <c r="AU304" s="24" t="s">
        <v>81</v>
      </c>
      <c r="AY304" s="24" t="s">
        <v>146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79</v>
      </c>
      <c r="BK304" s="203">
        <f>ROUND(I304*H304,2)</f>
        <v>0</v>
      </c>
      <c r="BL304" s="24" t="s">
        <v>153</v>
      </c>
      <c r="BM304" s="24" t="s">
        <v>368</v>
      </c>
    </row>
    <row r="305" spans="2:51" s="11" customFormat="1" ht="13.5">
      <c r="B305" s="204"/>
      <c r="C305" s="205"/>
      <c r="D305" s="206" t="s">
        <v>154</v>
      </c>
      <c r="E305" s="207" t="s">
        <v>21</v>
      </c>
      <c r="F305" s="208" t="s">
        <v>369</v>
      </c>
      <c r="G305" s="205"/>
      <c r="H305" s="209">
        <v>54.795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154</v>
      </c>
      <c r="AU305" s="215" t="s">
        <v>81</v>
      </c>
      <c r="AV305" s="11" t="s">
        <v>81</v>
      </c>
      <c r="AW305" s="11" t="s">
        <v>156</v>
      </c>
      <c r="AX305" s="11" t="s">
        <v>71</v>
      </c>
      <c r="AY305" s="215" t="s">
        <v>146</v>
      </c>
    </row>
    <row r="306" spans="2:51" s="11" customFormat="1" ht="13.5">
      <c r="B306" s="204"/>
      <c r="C306" s="205"/>
      <c r="D306" s="206" t="s">
        <v>154</v>
      </c>
      <c r="E306" s="207" t="s">
        <v>21</v>
      </c>
      <c r="F306" s="208" t="s">
        <v>370</v>
      </c>
      <c r="G306" s="205"/>
      <c r="H306" s="209">
        <v>56.02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154</v>
      </c>
      <c r="AU306" s="215" t="s">
        <v>81</v>
      </c>
      <c r="AV306" s="11" t="s">
        <v>81</v>
      </c>
      <c r="AW306" s="11" t="s">
        <v>156</v>
      </c>
      <c r="AX306" s="11" t="s">
        <v>71</v>
      </c>
      <c r="AY306" s="215" t="s">
        <v>146</v>
      </c>
    </row>
    <row r="307" spans="2:51" s="13" customFormat="1" ht="13.5">
      <c r="B307" s="227"/>
      <c r="C307" s="228"/>
      <c r="D307" s="206" t="s">
        <v>154</v>
      </c>
      <c r="E307" s="229" t="s">
        <v>21</v>
      </c>
      <c r="F307" s="230" t="s">
        <v>371</v>
      </c>
      <c r="G307" s="228"/>
      <c r="H307" s="229" t="s">
        <v>21</v>
      </c>
      <c r="I307" s="231"/>
      <c r="J307" s="228"/>
      <c r="K307" s="228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154</v>
      </c>
      <c r="AU307" s="236" t="s">
        <v>81</v>
      </c>
      <c r="AV307" s="13" t="s">
        <v>79</v>
      </c>
      <c r="AW307" s="13" t="s">
        <v>156</v>
      </c>
      <c r="AX307" s="13" t="s">
        <v>71</v>
      </c>
      <c r="AY307" s="236" t="s">
        <v>146</v>
      </c>
    </row>
    <row r="308" spans="2:51" s="13" customFormat="1" ht="13.5">
      <c r="B308" s="227"/>
      <c r="C308" s="228"/>
      <c r="D308" s="206" t="s">
        <v>154</v>
      </c>
      <c r="E308" s="229" t="s">
        <v>21</v>
      </c>
      <c r="F308" s="230" t="s">
        <v>186</v>
      </c>
      <c r="G308" s="228"/>
      <c r="H308" s="229" t="s">
        <v>21</v>
      </c>
      <c r="I308" s="231"/>
      <c r="J308" s="228"/>
      <c r="K308" s="228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154</v>
      </c>
      <c r="AU308" s="236" t="s">
        <v>81</v>
      </c>
      <c r="AV308" s="13" t="s">
        <v>79</v>
      </c>
      <c r="AW308" s="13" t="s">
        <v>156</v>
      </c>
      <c r="AX308" s="13" t="s">
        <v>71</v>
      </c>
      <c r="AY308" s="236" t="s">
        <v>146</v>
      </c>
    </row>
    <row r="309" spans="2:51" s="11" customFormat="1" ht="13.5">
      <c r="B309" s="204"/>
      <c r="C309" s="205"/>
      <c r="D309" s="206" t="s">
        <v>154</v>
      </c>
      <c r="E309" s="207" t="s">
        <v>21</v>
      </c>
      <c r="F309" s="208" t="s">
        <v>372</v>
      </c>
      <c r="G309" s="205"/>
      <c r="H309" s="209">
        <v>32.36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154</v>
      </c>
      <c r="AU309" s="215" t="s">
        <v>81</v>
      </c>
      <c r="AV309" s="11" t="s">
        <v>81</v>
      </c>
      <c r="AW309" s="11" t="s">
        <v>156</v>
      </c>
      <c r="AX309" s="11" t="s">
        <v>71</v>
      </c>
      <c r="AY309" s="215" t="s">
        <v>146</v>
      </c>
    </row>
    <row r="310" spans="2:51" s="11" customFormat="1" ht="13.5">
      <c r="B310" s="204"/>
      <c r="C310" s="205"/>
      <c r="D310" s="206" t="s">
        <v>154</v>
      </c>
      <c r="E310" s="207" t="s">
        <v>21</v>
      </c>
      <c r="F310" s="208" t="s">
        <v>189</v>
      </c>
      <c r="G310" s="205"/>
      <c r="H310" s="209">
        <v>37.85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154</v>
      </c>
      <c r="AU310" s="215" t="s">
        <v>81</v>
      </c>
      <c r="AV310" s="11" t="s">
        <v>81</v>
      </c>
      <c r="AW310" s="11" t="s">
        <v>156</v>
      </c>
      <c r="AX310" s="11" t="s">
        <v>71</v>
      </c>
      <c r="AY310" s="215" t="s">
        <v>146</v>
      </c>
    </row>
    <row r="311" spans="2:51" s="11" customFormat="1" ht="13.5">
      <c r="B311" s="204"/>
      <c r="C311" s="205"/>
      <c r="D311" s="206" t="s">
        <v>154</v>
      </c>
      <c r="E311" s="207" t="s">
        <v>21</v>
      </c>
      <c r="F311" s="208" t="s">
        <v>190</v>
      </c>
      <c r="G311" s="205"/>
      <c r="H311" s="209">
        <v>37.85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154</v>
      </c>
      <c r="AU311" s="215" t="s">
        <v>81</v>
      </c>
      <c r="AV311" s="11" t="s">
        <v>81</v>
      </c>
      <c r="AW311" s="11" t="s">
        <v>156</v>
      </c>
      <c r="AX311" s="11" t="s">
        <v>71</v>
      </c>
      <c r="AY311" s="215" t="s">
        <v>146</v>
      </c>
    </row>
    <row r="312" spans="2:51" s="11" customFormat="1" ht="13.5">
      <c r="B312" s="204"/>
      <c r="C312" s="205"/>
      <c r="D312" s="206" t="s">
        <v>154</v>
      </c>
      <c r="E312" s="207" t="s">
        <v>21</v>
      </c>
      <c r="F312" s="208" t="s">
        <v>191</v>
      </c>
      <c r="G312" s="205"/>
      <c r="H312" s="209">
        <v>37.85</v>
      </c>
      <c r="I312" s="210"/>
      <c r="J312" s="205"/>
      <c r="K312" s="205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154</v>
      </c>
      <c r="AU312" s="215" t="s">
        <v>81</v>
      </c>
      <c r="AV312" s="11" t="s">
        <v>81</v>
      </c>
      <c r="AW312" s="11" t="s">
        <v>156</v>
      </c>
      <c r="AX312" s="11" t="s">
        <v>71</v>
      </c>
      <c r="AY312" s="215" t="s">
        <v>146</v>
      </c>
    </row>
    <row r="313" spans="2:51" s="11" customFormat="1" ht="13.5">
      <c r="B313" s="204"/>
      <c r="C313" s="205"/>
      <c r="D313" s="206" t="s">
        <v>154</v>
      </c>
      <c r="E313" s="207" t="s">
        <v>21</v>
      </c>
      <c r="F313" s="208" t="s">
        <v>192</v>
      </c>
      <c r="G313" s="205"/>
      <c r="H313" s="209">
        <v>28.15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154</v>
      </c>
      <c r="AU313" s="215" t="s">
        <v>81</v>
      </c>
      <c r="AV313" s="11" t="s">
        <v>81</v>
      </c>
      <c r="AW313" s="11" t="s">
        <v>156</v>
      </c>
      <c r="AX313" s="11" t="s">
        <v>71</v>
      </c>
      <c r="AY313" s="215" t="s">
        <v>146</v>
      </c>
    </row>
    <row r="314" spans="2:51" s="13" customFormat="1" ht="13.5">
      <c r="B314" s="227"/>
      <c r="C314" s="228"/>
      <c r="D314" s="206" t="s">
        <v>154</v>
      </c>
      <c r="E314" s="229" t="s">
        <v>21</v>
      </c>
      <c r="F314" s="230" t="s">
        <v>193</v>
      </c>
      <c r="G314" s="228"/>
      <c r="H314" s="229" t="s">
        <v>21</v>
      </c>
      <c r="I314" s="231"/>
      <c r="J314" s="228"/>
      <c r="K314" s="228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154</v>
      </c>
      <c r="AU314" s="236" t="s">
        <v>81</v>
      </c>
      <c r="AV314" s="13" t="s">
        <v>79</v>
      </c>
      <c r="AW314" s="13" t="s">
        <v>156</v>
      </c>
      <c r="AX314" s="13" t="s">
        <v>71</v>
      </c>
      <c r="AY314" s="236" t="s">
        <v>146</v>
      </c>
    </row>
    <row r="315" spans="2:51" s="11" customFormat="1" ht="13.5">
      <c r="B315" s="204"/>
      <c r="C315" s="205"/>
      <c r="D315" s="206" t="s">
        <v>154</v>
      </c>
      <c r="E315" s="207" t="s">
        <v>21</v>
      </c>
      <c r="F315" s="208" t="s">
        <v>194</v>
      </c>
      <c r="G315" s="205"/>
      <c r="H315" s="209">
        <v>33.75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154</v>
      </c>
      <c r="AU315" s="215" t="s">
        <v>81</v>
      </c>
      <c r="AV315" s="11" t="s">
        <v>81</v>
      </c>
      <c r="AW315" s="11" t="s">
        <v>156</v>
      </c>
      <c r="AX315" s="11" t="s">
        <v>71</v>
      </c>
      <c r="AY315" s="215" t="s">
        <v>146</v>
      </c>
    </row>
    <row r="316" spans="2:51" s="11" customFormat="1" ht="13.5">
      <c r="B316" s="204"/>
      <c r="C316" s="205"/>
      <c r="D316" s="206" t="s">
        <v>154</v>
      </c>
      <c r="E316" s="207" t="s">
        <v>21</v>
      </c>
      <c r="F316" s="208" t="s">
        <v>195</v>
      </c>
      <c r="G316" s="205"/>
      <c r="H316" s="209">
        <v>35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154</v>
      </c>
      <c r="AU316" s="215" t="s">
        <v>81</v>
      </c>
      <c r="AV316" s="11" t="s">
        <v>81</v>
      </c>
      <c r="AW316" s="11" t="s">
        <v>156</v>
      </c>
      <c r="AX316" s="11" t="s">
        <v>71</v>
      </c>
      <c r="AY316" s="215" t="s">
        <v>146</v>
      </c>
    </row>
    <row r="317" spans="2:51" s="11" customFormat="1" ht="13.5">
      <c r="B317" s="204"/>
      <c r="C317" s="205"/>
      <c r="D317" s="206" t="s">
        <v>154</v>
      </c>
      <c r="E317" s="207" t="s">
        <v>21</v>
      </c>
      <c r="F317" s="208" t="s">
        <v>196</v>
      </c>
      <c r="G317" s="205"/>
      <c r="H317" s="209">
        <v>35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154</v>
      </c>
      <c r="AU317" s="215" t="s">
        <v>81</v>
      </c>
      <c r="AV317" s="11" t="s">
        <v>81</v>
      </c>
      <c r="AW317" s="11" t="s">
        <v>156</v>
      </c>
      <c r="AX317" s="11" t="s">
        <v>71</v>
      </c>
      <c r="AY317" s="215" t="s">
        <v>146</v>
      </c>
    </row>
    <row r="318" spans="2:51" s="11" customFormat="1" ht="13.5">
      <c r="B318" s="204"/>
      <c r="C318" s="205"/>
      <c r="D318" s="206" t="s">
        <v>154</v>
      </c>
      <c r="E318" s="207" t="s">
        <v>21</v>
      </c>
      <c r="F318" s="208" t="s">
        <v>197</v>
      </c>
      <c r="G318" s="205"/>
      <c r="H318" s="209">
        <v>35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154</v>
      </c>
      <c r="AU318" s="215" t="s">
        <v>81</v>
      </c>
      <c r="AV318" s="11" t="s">
        <v>81</v>
      </c>
      <c r="AW318" s="11" t="s">
        <v>156</v>
      </c>
      <c r="AX318" s="11" t="s">
        <v>71</v>
      </c>
      <c r="AY318" s="215" t="s">
        <v>146</v>
      </c>
    </row>
    <row r="319" spans="2:51" s="11" customFormat="1" ht="13.5">
      <c r="B319" s="204"/>
      <c r="C319" s="205"/>
      <c r="D319" s="206" t="s">
        <v>154</v>
      </c>
      <c r="E319" s="207" t="s">
        <v>21</v>
      </c>
      <c r="F319" s="208" t="s">
        <v>198</v>
      </c>
      <c r="G319" s="205"/>
      <c r="H319" s="209">
        <v>35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154</v>
      </c>
      <c r="AU319" s="215" t="s">
        <v>81</v>
      </c>
      <c r="AV319" s="11" t="s">
        <v>81</v>
      </c>
      <c r="AW319" s="11" t="s">
        <v>156</v>
      </c>
      <c r="AX319" s="11" t="s">
        <v>71</v>
      </c>
      <c r="AY319" s="215" t="s">
        <v>146</v>
      </c>
    </row>
    <row r="320" spans="2:51" s="12" customFormat="1" ht="13.5">
      <c r="B320" s="216"/>
      <c r="C320" s="217"/>
      <c r="D320" s="206" t="s">
        <v>154</v>
      </c>
      <c r="E320" s="218" t="s">
        <v>21</v>
      </c>
      <c r="F320" s="219" t="s">
        <v>157</v>
      </c>
      <c r="G320" s="217"/>
      <c r="H320" s="220">
        <v>458.625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154</v>
      </c>
      <c r="AU320" s="226" t="s">
        <v>81</v>
      </c>
      <c r="AV320" s="12" t="s">
        <v>153</v>
      </c>
      <c r="AW320" s="12" t="s">
        <v>156</v>
      </c>
      <c r="AX320" s="12" t="s">
        <v>79</v>
      </c>
      <c r="AY320" s="226" t="s">
        <v>146</v>
      </c>
    </row>
    <row r="321" spans="2:63" s="10" customFormat="1" ht="29.85" customHeight="1">
      <c r="B321" s="176"/>
      <c r="C321" s="177"/>
      <c r="D321" s="178" t="s">
        <v>70</v>
      </c>
      <c r="E321" s="190" t="s">
        <v>202</v>
      </c>
      <c r="F321" s="190" t="s">
        <v>373</v>
      </c>
      <c r="G321" s="177"/>
      <c r="H321" s="177"/>
      <c r="I321" s="180"/>
      <c r="J321" s="191">
        <f>BK321</f>
        <v>0</v>
      </c>
      <c r="K321" s="177"/>
      <c r="L321" s="182"/>
      <c r="M321" s="183"/>
      <c r="N321" s="184"/>
      <c r="O321" s="184"/>
      <c r="P321" s="185">
        <f>SUM(P322:P417)</f>
        <v>0</v>
      </c>
      <c r="Q321" s="184"/>
      <c r="R321" s="185">
        <f>SUM(R322:R417)</f>
        <v>0</v>
      </c>
      <c r="S321" s="184"/>
      <c r="T321" s="186">
        <f>SUM(T322:T417)</f>
        <v>0</v>
      </c>
      <c r="AR321" s="187" t="s">
        <v>79</v>
      </c>
      <c r="AT321" s="188" t="s">
        <v>70</v>
      </c>
      <c r="AU321" s="188" t="s">
        <v>79</v>
      </c>
      <c r="AY321" s="187" t="s">
        <v>146</v>
      </c>
      <c r="BK321" s="189">
        <f>SUM(BK322:BK417)</f>
        <v>0</v>
      </c>
    </row>
    <row r="322" spans="2:65" s="1" customFormat="1" ht="25.5" customHeight="1">
      <c r="B322" s="41"/>
      <c r="C322" s="192" t="s">
        <v>374</v>
      </c>
      <c r="D322" s="192" t="s">
        <v>148</v>
      </c>
      <c r="E322" s="193" t="s">
        <v>375</v>
      </c>
      <c r="F322" s="194" t="s">
        <v>376</v>
      </c>
      <c r="G322" s="195" t="s">
        <v>151</v>
      </c>
      <c r="H322" s="196">
        <v>1006.719</v>
      </c>
      <c r="I322" s="197"/>
      <c r="J322" s="198">
        <f>ROUND(I322*H322,2)</f>
        <v>0</v>
      </c>
      <c r="K322" s="194" t="s">
        <v>152</v>
      </c>
      <c r="L322" s="61"/>
      <c r="M322" s="199" t="s">
        <v>21</v>
      </c>
      <c r="N322" s="200" t="s">
        <v>42</v>
      </c>
      <c r="O322" s="42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4" t="s">
        <v>153</v>
      </c>
      <c r="AT322" s="24" t="s">
        <v>148</v>
      </c>
      <c r="AU322" s="24" t="s">
        <v>81</v>
      </c>
      <c r="AY322" s="24" t="s">
        <v>146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24" t="s">
        <v>79</v>
      </c>
      <c r="BK322" s="203">
        <f>ROUND(I322*H322,2)</f>
        <v>0</v>
      </c>
      <c r="BL322" s="24" t="s">
        <v>153</v>
      </c>
      <c r="BM322" s="24" t="s">
        <v>377</v>
      </c>
    </row>
    <row r="323" spans="2:51" s="11" customFormat="1" ht="13.5">
      <c r="B323" s="204"/>
      <c r="C323" s="205"/>
      <c r="D323" s="206" t="s">
        <v>154</v>
      </c>
      <c r="E323" s="207" t="s">
        <v>21</v>
      </c>
      <c r="F323" s="208" t="s">
        <v>378</v>
      </c>
      <c r="G323" s="205"/>
      <c r="H323" s="209">
        <v>484.150875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154</v>
      </c>
      <c r="AU323" s="215" t="s">
        <v>81</v>
      </c>
      <c r="AV323" s="11" t="s">
        <v>81</v>
      </c>
      <c r="AW323" s="11" t="s">
        <v>156</v>
      </c>
      <c r="AX323" s="11" t="s">
        <v>71</v>
      </c>
      <c r="AY323" s="215" t="s">
        <v>146</v>
      </c>
    </row>
    <row r="324" spans="2:51" s="11" customFormat="1" ht="13.5">
      <c r="B324" s="204"/>
      <c r="C324" s="205"/>
      <c r="D324" s="206" t="s">
        <v>154</v>
      </c>
      <c r="E324" s="207" t="s">
        <v>21</v>
      </c>
      <c r="F324" s="208" t="s">
        <v>379</v>
      </c>
      <c r="G324" s="205"/>
      <c r="H324" s="209">
        <v>522.568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154</v>
      </c>
      <c r="AU324" s="215" t="s">
        <v>81</v>
      </c>
      <c r="AV324" s="11" t="s">
        <v>81</v>
      </c>
      <c r="AW324" s="11" t="s">
        <v>156</v>
      </c>
      <c r="AX324" s="11" t="s">
        <v>71</v>
      </c>
      <c r="AY324" s="215" t="s">
        <v>146</v>
      </c>
    </row>
    <row r="325" spans="2:51" s="12" customFormat="1" ht="13.5">
      <c r="B325" s="216"/>
      <c r="C325" s="217"/>
      <c r="D325" s="206" t="s">
        <v>154</v>
      </c>
      <c r="E325" s="218" t="s">
        <v>21</v>
      </c>
      <c r="F325" s="219" t="s">
        <v>157</v>
      </c>
      <c r="G325" s="217"/>
      <c r="H325" s="220">
        <v>1006.718875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154</v>
      </c>
      <c r="AU325" s="226" t="s">
        <v>81</v>
      </c>
      <c r="AV325" s="12" t="s">
        <v>153</v>
      </c>
      <c r="AW325" s="12" t="s">
        <v>156</v>
      </c>
      <c r="AX325" s="12" t="s">
        <v>79</v>
      </c>
      <c r="AY325" s="226" t="s">
        <v>146</v>
      </c>
    </row>
    <row r="326" spans="2:65" s="1" customFormat="1" ht="25.5" customHeight="1">
      <c r="B326" s="41"/>
      <c r="C326" s="192" t="s">
        <v>263</v>
      </c>
      <c r="D326" s="192" t="s">
        <v>148</v>
      </c>
      <c r="E326" s="193" t="s">
        <v>380</v>
      </c>
      <c r="F326" s="194" t="s">
        <v>381</v>
      </c>
      <c r="G326" s="195" t="s">
        <v>151</v>
      </c>
      <c r="H326" s="196">
        <v>90604.71</v>
      </c>
      <c r="I326" s="197"/>
      <c r="J326" s="198">
        <f>ROUND(I326*H326,2)</f>
        <v>0</v>
      </c>
      <c r="K326" s="194" t="s">
        <v>152</v>
      </c>
      <c r="L326" s="61"/>
      <c r="M326" s="199" t="s">
        <v>21</v>
      </c>
      <c r="N326" s="200" t="s">
        <v>42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153</v>
      </c>
      <c r="AT326" s="24" t="s">
        <v>148</v>
      </c>
      <c r="AU326" s="24" t="s">
        <v>81</v>
      </c>
      <c r="AY326" s="24" t="s">
        <v>146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79</v>
      </c>
      <c r="BK326" s="203">
        <f>ROUND(I326*H326,2)</f>
        <v>0</v>
      </c>
      <c r="BL326" s="24" t="s">
        <v>153</v>
      </c>
      <c r="BM326" s="24" t="s">
        <v>382</v>
      </c>
    </row>
    <row r="327" spans="2:51" s="11" customFormat="1" ht="13.5">
      <c r="B327" s="204"/>
      <c r="C327" s="205"/>
      <c r="D327" s="206" t="s">
        <v>154</v>
      </c>
      <c r="E327" s="207" t="s">
        <v>21</v>
      </c>
      <c r="F327" s="208" t="s">
        <v>383</v>
      </c>
      <c r="G327" s="205"/>
      <c r="H327" s="209">
        <v>90604.71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154</v>
      </c>
      <c r="AU327" s="215" t="s">
        <v>81</v>
      </c>
      <c r="AV327" s="11" t="s">
        <v>81</v>
      </c>
      <c r="AW327" s="11" t="s">
        <v>156</v>
      </c>
      <c r="AX327" s="11" t="s">
        <v>71</v>
      </c>
      <c r="AY327" s="215" t="s">
        <v>146</v>
      </c>
    </row>
    <row r="328" spans="2:51" s="12" customFormat="1" ht="13.5">
      <c r="B328" s="216"/>
      <c r="C328" s="217"/>
      <c r="D328" s="206" t="s">
        <v>154</v>
      </c>
      <c r="E328" s="218" t="s">
        <v>21</v>
      </c>
      <c r="F328" s="219" t="s">
        <v>157</v>
      </c>
      <c r="G328" s="217"/>
      <c r="H328" s="220">
        <v>90604.71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154</v>
      </c>
      <c r="AU328" s="226" t="s">
        <v>81</v>
      </c>
      <c r="AV328" s="12" t="s">
        <v>153</v>
      </c>
      <c r="AW328" s="12" t="s">
        <v>156</v>
      </c>
      <c r="AX328" s="12" t="s">
        <v>79</v>
      </c>
      <c r="AY328" s="226" t="s">
        <v>146</v>
      </c>
    </row>
    <row r="329" spans="2:65" s="1" customFormat="1" ht="25.5" customHeight="1">
      <c r="B329" s="41"/>
      <c r="C329" s="192" t="s">
        <v>384</v>
      </c>
      <c r="D329" s="192" t="s">
        <v>148</v>
      </c>
      <c r="E329" s="193" t="s">
        <v>385</v>
      </c>
      <c r="F329" s="194" t="s">
        <v>386</v>
      </c>
      <c r="G329" s="195" t="s">
        <v>151</v>
      </c>
      <c r="H329" s="196">
        <v>1006.719</v>
      </c>
      <c r="I329" s="197"/>
      <c r="J329" s="198">
        <f>ROUND(I329*H329,2)</f>
        <v>0</v>
      </c>
      <c r="K329" s="194" t="s">
        <v>152</v>
      </c>
      <c r="L329" s="61"/>
      <c r="M329" s="199" t="s">
        <v>21</v>
      </c>
      <c r="N329" s="200" t="s">
        <v>42</v>
      </c>
      <c r="O329" s="42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153</v>
      </c>
      <c r="AT329" s="24" t="s">
        <v>148</v>
      </c>
      <c r="AU329" s="24" t="s">
        <v>81</v>
      </c>
      <c r="AY329" s="24" t="s">
        <v>146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79</v>
      </c>
      <c r="BK329" s="203">
        <f>ROUND(I329*H329,2)</f>
        <v>0</v>
      </c>
      <c r="BL329" s="24" t="s">
        <v>153</v>
      </c>
      <c r="BM329" s="24" t="s">
        <v>387</v>
      </c>
    </row>
    <row r="330" spans="2:65" s="1" customFormat="1" ht="16.5" customHeight="1">
      <c r="B330" s="41"/>
      <c r="C330" s="192" t="s">
        <v>266</v>
      </c>
      <c r="D330" s="192" t="s">
        <v>148</v>
      </c>
      <c r="E330" s="193" t="s">
        <v>388</v>
      </c>
      <c r="F330" s="194" t="s">
        <v>389</v>
      </c>
      <c r="G330" s="195" t="s">
        <v>151</v>
      </c>
      <c r="H330" s="196">
        <v>1006.719</v>
      </c>
      <c r="I330" s="197"/>
      <c r="J330" s="198">
        <f>ROUND(I330*H330,2)</f>
        <v>0</v>
      </c>
      <c r="K330" s="194" t="s">
        <v>152</v>
      </c>
      <c r="L330" s="61"/>
      <c r="M330" s="199" t="s">
        <v>21</v>
      </c>
      <c r="N330" s="200" t="s">
        <v>42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153</v>
      </c>
      <c r="AT330" s="24" t="s">
        <v>148</v>
      </c>
      <c r="AU330" s="24" t="s">
        <v>81</v>
      </c>
      <c r="AY330" s="24" t="s">
        <v>146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79</v>
      </c>
      <c r="BK330" s="203">
        <f>ROUND(I330*H330,2)</f>
        <v>0</v>
      </c>
      <c r="BL330" s="24" t="s">
        <v>153</v>
      </c>
      <c r="BM330" s="24" t="s">
        <v>390</v>
      </c>
    </row>
    <row r="331" spans="2:65" s="1" customFormat="1" ht="16.5" customHeight="1">
      <c r="B331" s="41"/>
      <c r="C331" s="192" t="s">
        <v>391</v>
      </c>
      <c r="D331" s="192" t="s">
        <v>148</v>
      </c>
      <c r="E331" s="193" t="s">
        <v>392</v>
      </c>
      <c r="F331" s="194" t="s">
        <v>393</v>
      </c>
      <c r="G331" s="195" t="s">
        <v>151</v>
      </c>
      <c r="H331" s="196">
        <v>90604.71</v>
      </c>
      <c r="I331" s="197"/>
      <c r="J331" s="198">
        <f>ROUND(I331*H331,2)</f>
        <v>0</v>
      </c>
      <c r="K331" s="194" t="s">
        <v>152</v>
      </c>
      <c r="L331" s="61"/>
      <c r="M331" s="199" t="s">
        <v>21</v>
      </c>
      <c r="N331" s="200" t="s">
        <v>42</v>
      </c>
      <c r="O331" s="42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153</v>
      </c>
      <c r="AT331" s="24" t="s">
        <v>148</v>
      </c>
      <c r="AU331" s="24" t="s">
        <v>81</v>
      </c>
      <c r="AY331" s="24" t="s">
        <v>146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79</v>
      </c>
      <c r="BK331" s="203">
        <f>ROUND(I331*H331,2)</f>
        <v>0</v>
      </c>
      <c r="BL331" s="24" t="s">
        <v>153</v>
      </c>
      <c r="BM331" s="24" t="s">
        <v>394</v>
      </c>
    </row>
    <row r="332" spans="2:51" s="11" customFormat="1" ht="13.5">
      <c r="B332" s="204"/>
      <c r="C332" s="205"/>
      <c r="D332" s="206" t="s">
        <v>154</v>
      </c>
      <c r="E332" s="207" t="s">
        <v>21</v>
      </c>
      <c r="F332" s="208" t="s">
        <v>383</v>
      </c>
      <c r="G332" s="205"/>
      <c r="H332" s="209">
        <v>90604.71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154</v>
      </c>
      <c r="AU332" s="215" t="s">
        <v>81</v>
      </c>
      <c r="AV332" s="11" t="s">
        <v>81</v>
      </c>
      <c r="AW332" s="11" t="s">
        <v>156</v>
      </c>
      <c r="AX332" s="11" t="s">
        <v>71</v>
      </c>
      <c r="AY332" s="215" t="s">
        <v>146</v>
      </c>
    </row>
    <row r="333" spans="2:51" s="12" customFormat="1" ht="13.5">
      <c r="B333" s="216"/>
      <c r="C333" s="217"/>
      <c r="D333" s="206" t="s">
        <v>154</v>
      </c>
      <c r="E333" s="218" t="s">
        <v>21</v>
      </c>
      <c r="F333" s="219" t="s">
        <v>157</v>
      </c>
      <c r="G333" s="217"/>
      <c r="H333" s="220">
        <v>90604.71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154</v>
      </c>
      <c r="AU333" s="226" t="s">
        <v>81</v>
      </c>
      <c r="AV333" s="12" t="s">
        <v>153</v>
      </c>
      <c r="AW333" s="12" t="s">
        <v>156</v>
      </c>
      <c r="AX333" s="12" t="s">
        <v>79</v>
      </c>
      <c r="AY333" s="226" t="s">
        <v>146</v>
      </c>
    </row>
    <row r="334" spans="2:65" s="1" customFormat="1" ht="16.5" customHeight="1">
      <c r="B334" s="41"/>
      <c r="C334" s="192" t="s">
        <v>281</v>
      </c>
      <c r="D334" s="192" t="s">
        <v>148</v>
      </c>
      <c r="E334" s="193" t="s">
        <v>395</v>
      </c>
      <c r="F334" s="194" t="s">
        <v>396</v>
      </c>
      <c r="G334" s="195" t="s">
        <v>151</v>
      </c>
      <c r="H334" s="196">
        <v>1006.719</v>
      </c>
      <c r="I334" s="197"/>
      <c r="J334" s="198">
        <f>ROUND(I334*H334,2)</f>
        <v>0</v>
      </c>
      <c r="K334" s="194" t="s">
        <v>152</v>
      </c>
      <c r="L334" s="61"/>
      <c r="M334" s="199" t="s">
        <v>21</v>
      </c>
      <c r="N334" s="200" t="s">
        <v>42</v>
      </c>
      <c r="O334" s="42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153</v>
      </c>
      <c r="AT334" s="24" t="s">
        <v>148</v>
      </c>
      <c r="AU334" s="24" t="s">
        <v>81</v>
      </c>
      <c r="AY334" s="24" t="s">
        <v>146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79</v>
      </c>
      <c r="BK334" s="203">
        <f>ROUND(I334*H334,2)</f>
        <v>0</v>
      </c>
      <c r="BL334" s="24" t="s">
        <v>153</v>
      </c>
      <c r="BM334" s="24" t="s">
        <v>397</v>
      </c>
    </row>
    <row r="335" spans="2:65" s="1" customFormat="1" ht="16.5" customHeight="1">
      <c r="B335" s="41"/>
      <c r="C335" s="192" t="s">
        <v>398</v>
      </c>
      <c r="D335" s="192" t="s">
        <v>148</v>
      </c>
      <c r="E335" s="193" t="s">
        <v>399</v>
      </c>
      <c r="F335" s="194" t="s">
        <v>400</v>
      </c>
      <c r="G335" s="195" t="s">
        <v>184</v>
      </c>
      <c r="H335" s="196">
        <v>4</v>
      </c>
      <c r="I335" s="197"/>
      <c r="J335" s="198">
        <f>ROUND(I335*H335,2)</f>
        <v>0</v>
      </c>
      <c r="K335" s="194" t="s">
        <v>152</v>
      </c>
      <c r="L335" s="61"/>
      <c r="M335" s="199" t="s">
        <v>21</v>
      </c>
      <c r="N335" s="200" t="s">
        <v>42</v>
      </c>
      <c r="O335" s="42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153</v>
      </c>
      <c r="AT335" s="24" t="s">
        <v>148</v>
      </c>
      <c r="AU335" s="24" t="s">
        <v>81</v>
      </c>
      <c r="AY335" s="24" t="s">
        <v>146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79</v>
      </c>
      <c r="BK335" s="203">
        <f>ROUND(I335*H335,2)</f>
        <v>0</v>
      </c>
      <c r="BL335" s="24" t="s">
        <v>153</v>
      </c>
      <c r="BM335" s="24" t="s">
        <v>401</v>
      </c>
    </row>
    <row r="336" spans="2:51" s="11" customFormat="1" ht="13.5">
      <c r="B336" s="204"/>
      <c r="C336" s="205"/>
      <c r="D336" s="206" t="s">
        <v>154</v>
      </c>
      <c r="E336" s="207" t="s">
        <v>21</v>
      </c>
      <c r="F336" s="208" t="s">
        <v>402</v>
      </c>
      <c r="G336" s="205"/>
      <c r="H336" s="209">
        <v>4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154</v>
      </c>
      <c r="AU336" s="215" t="s">
        <v>81</v>
      </c>
      <c r="AV336" s="11" t="s">
        <v>81</v>
      </c>
      <c r="AW336" s="11" t="s">
        <v>156</v>
      </c>
      <c r="AX336" s="11" t="s">
        <v>71</v>
      </c>
      <c r="AY336" s="215" t="s">
        <v>146</v>
      </c>
    </row>
    <row r="337" spans="2:51" s="12" customFormat="1" ht="13.5">
      <c r="B337" s="216"/>
      <c r="C337" s="217"/>
      <c r="D337" s="206" t="s">
        <v>154</v>
      </c>
      <c r="E337" s="218" t="s">
        <v>21</v>
      </c>
      <c r="F337" s="219" t="s">
        <v>157</v>
      </c>
      <c r="G337" s="217"/>
      <c r="H337" s="220">
        <v>4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154</v>
      </c>
      <c r="AU337" s="226" t="s">
        <v>81</v>
      </c>
      <c r="AV337" s="12" t="s">
        <v>153</v>
      </c>
      <c r="AW337" s="12" t="s">
        <v>156</v>
      </c>
      <c r="AX337" s="12" t="s">
        <v>79</v>
      </c>
      <c r="AY337" s="226" t="s">
        <v>146</v>
      </c>
    </row>
    <row r="338" spans="2:65" s="1" customFormat="1" ht="16.5" customHeight="1">
      <c r="B338" s="41"/>
      <c r="C338" s="192" t="s">
        <v>284</v>
      </c>
      <c r="D338" s="192" t="s">
        <v>148</v>
      </c>
      <c r="E338" s="193" t="s">
        <v>403</v>
      </c>
      <c r="F338" s="194" t="s">
        <v>404</v>
      </c>
      <c r="G338" s="195" t="s">
        <v>184</v>
      </c>
      <c r="H338" s="196">
        <v>360</v>
      </c>
      <c r="I338" s="197"/>
      <c r="J338" s="198">
        <f>ROUND(I338*H338,2)</f>
        <v>0</v>
      </c>
      <c r="K338" s="194" t="s">
        <v>152</v>
      </c>
      <c r="L338" s="61"/>
      <c r="M338" s="199" t="s">
        <v>21</v>
      </c>
      <c r="N338" s="200" t="s">
        <v>42</v>
      </c>
      <c r="O338" s="42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153</v>
      </c>
      <c r="AT338" s="24" t="s">
        <v>148</v>
      </c>
      <c r="AU338" s="24" t="s">
        <v>81</v>
      </c>
      <c r="AY338" s="24" t="s">
        <v>146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79</v>
      </c>
      <c r="BK338" s="203">
        <f>ROUND(I338*H338,2)</f>
        <v>0</v>
      </c>
      <c r="BL338" s="24" t="s">
        <v>153</v>
      </c>
      <c r="BM338" s="24" t="s">
        <v>405</v>
      </c>
    </row>
    <row r="339" spans="2:51" s="11" customFormat="1" ht="13.5">
      <c r="B339" s="204"/>
      <c r="C339" s="205"/>
      <c r="D339" s="206" t="s">
        <v>154</v>
      </c>
      <c r="E339" s="207" t="s">
        <v>21</v>
      </c>
      <c r="F339" s="208" t="s">
        <v>406</v>
      </c>
      <c r="G339" s="205"/>
      <c r="H339" s="209">
        <v>360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154</v>
      </c>
      <c r="AU339" s="215" t="s">
        <v>81</v>
      </c>
      <c r="AV339" s="11" t="s">
        <v>81</v>
      </c>
      <c r="AW339" s="11" t="s">
        <v>156</v>
      </c>
      <c r="AX339" s="11" t="s">
        <v>71</v>
      </c>
      <c r="AY339" s="215" t="s">
        <v>146</v>
      </c>
    </row>
    <row r="340" spans="2:51" s="12" customFormat="1" ht="13.5">
      <c r="B340" s="216"/>
      <c r="C340" s="217"/>
      <c r="D340" s="206" t="s">
        <v>154</v>
      </c>
      <c r="E340" s="218" t="s">
        <v>21</v>
      </c>
      <c r="F340" s="219" t="s">
        <v>157</v>
      </c>
      <c r="G340" s="217"/>
      <c r="H340" s="220">
        <v>360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154</v>
      </c>
      <c r="AU340" s="226" t="s">
        <v>81</v>
      </c>
      <c r="AV340" s="12" t="s">
        <v>153</v>
      </c>
      <c r="AW340" s="12" t="s">
        <v>156</v>
      </c>
      <c r="AX340" s="12" t="s">
        <v>79</v>
      </c>
      <c r="AY340" s="226" t="s">
        <v>146</v>
      </c>
    </row>
    <row r="341" spans="2:65" s="1" customFormat="1" ht="16.5" customHeight="1">
      <c r="B341" s="41"/>
      <c r="C341" s="192" t="s">
        <v>407</v>
      </c>
      <c r="D341" s="192" t="s">
        <v>148</v>
      </c>
      <c r="E341" s="193" t="s">
        <v>408</v>
      </c>
      <c r="F341" s="194" t="s">
        <v>409</v>
      </c>
      <c r="G341" s="195" t="s">
        <v>184</v>
      </c>
      <c r="H341" s="196">
        <v>4</v>
      </c>
      <c r="I341" s="197"/>
      <c r="J341" s="198">
        <f>ROUND(I341*H341,2)</f>
        <v>0</v>
      </c>
      <c r="K341" s="194" t="s">
        <v>152</v>
      </c>
      <c r="L341" s="61"/>
      <c r="M341" s="199" t="s">
        <v>21</v>
      </c>
      <c r="N341" s="200" t="s">
        <v>42</v>
      </c>
      <c r="O341" s="42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153</v>
      </c>
      <c r="AT341" s="24" t="s">
        <v>148</v>
      </c>
      <c r="AU341" s="24" t="s">
        <v>81</v>
      </c>
      <c r="AY341" s="24" t="s">
        <v>146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79</v>
      </c>
      <c r="BK341" s="203">
        <f>ROUND(I341*H341,2)</f>
        <v>0</v>
      </c>
      <c r="BL341" s="24" t="s">
        <v>153</v>
      </c>
      <c r="BM341" s="24" t="s">
        <v>410</v>
      </c>
    </row>
    <row r="342" spans="2:65" s="1" customFormat="1" ht="25.5" customHeight="1">
      <c r="B342" s="41"/>
      <c r="C342" s="192" t="s">
        <v>288</v>
      </c>
      <c r="D342" s="192" t="s">
        <v>148</v>
      </c>
      <c r="E342" s="193" t="s">
        <v>411</v>
      </c>
      <c r="F342" s="194" t="s">
        <v>412</v>
      </c>
      <c r="G342" s="195" t="s">
        <v>184</v>
      </c>
      <c r="H342" s="196">
        <v>30.931</v>
      </c>
      <c r="I342" s="197"/>
      <c r="J342" s="198">
        <f>ROUND(I342*H342,2)</f>
        <v>0</v>
      </c>
      <c r="K342" s="194" t="s">
        <v>21</v>
      </c>
      <c r="L342" s="61"/>
      <c r="M342" s="199" t="s">
        <v>21</v>
      </c>
      <c r="N342" s="200" t="s">
        <v>42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153</v>
      </c>
      <c r="AT342" s="24" t="s">
        <v>148</v>
      </c>
      <c r="AU342" s="24" t="s">
        <v>81</v>
      </c>
      <c r="AY342" s="24" t="s">
        <v>146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79</v>
      </c>
      <c r="BK342" s="203">
        <f>ROUND(I342*H342,2)</f>
        <v>0</v>
      </c>
      <c r="BL342" s="24" t="s">
        <v>153</v>
      </c>
      <c r="BM342" s="24" t="s">
        <v>413</v>
      </c>
    </row>
    <row r="343" spans="2:51" s="11" customFormat="1" ht="13.5">
      <c r="B343" s="204"/>
      <c r="C343" s="205"/>
      <c r="D343" s="206" t="s">
        <v>154</v>
      </c>
      <c r="E343" s="207" t="s">
        <v>21</v>
      </c>
      <c r="F343" s="208" t="s">
        <v>414</v>
      </c>
      <c r="G343" s="205"/>
      <c r="H343" s="209">
        <v>28.64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154</v>
      </c>
      <c r="AU343" s="215" t="s">
        <v>81</v>
      </c>
      <c r="AV343" s="11" t="s">
        <v>81</v>
      </c>
      <c r="AW343" s="11" t="s">
        <v>156</v>
      </c>
      <c r="AX343" s="11" t="s">
        <v>71</v>
      </c>
      <c r="AY343" s="215" t="s">
        <v>146</v>
      </c>
    </row>
    <row r="344" spans="2:51" s="11" customFormat="1" ht="13.5">
      <c r="B344" s="204"/>
      <c r="C344" s="205"/>
      <c r="D344" s="206" t="s">
        <v>154</v>
      </c>
      <c r="E344" s="207" t="s">
        <v>21</v>
      </c>
      <c r="F344" s="208" t="s">
        <v>415</v>
      </c>
      <c r="G344" s="205"/>
      <c r="H344" s="209">
        <v>2.2912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154</v>
      </c>
      <c r="AU344" s="215" t="s">
        <v>81</v>
      </c>
      <c r="AV344" s="11" t="s">
        <v>81</v>
      </c>
      <c r="AW344" s="11" t="s">
        <v>156</v>
      </c>
      <c r="AX344" s="11" t="s">
        <v>71</v>
      </c>
      <c r="AY344" s="215" t="s">
        <v>146</v>
      </c>
    </row>
    <row r="345" spans="2:51" s="12" customFormat="1" ht="13.5">
      <c r="B345" s="216"/>
      <c r="C345" s="217"/>
      <c r="D345" s="206" t="s">
        <v>154</v>
      </c>
      <c r="E345" s="218" t="s">
        <v>21</v>
      </c>
      <c r="F345" s="219" t="s">
        <v>157</v>
      </c>
      <c r="G345" s="217"/>
      <c r="H345" s="220">
        <v>30.9312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154</v>
      </c>
      <c r="AU345" s="226" t="s">
        <v>81</v>
      </c>
      <c r="AV345" s="12" t="s">
        <v>153</v>
      </c>
      <c r="AW345" s="12" t="s">
        <v>156</v>
      </c>
      <c r="AX345" s="12" t="s">
        <v>79</v>
      </c>
      <c r="AY345" s="226" t="s">
        <v>146</v>
      </c>
    </row>
    <row r="346" spans="2:65" s="1" customFormat="1" ht="25.5" customHeight="1">
      <c r="B346" s="41"/>
      <c r="C346" s="237" t="s">
        <v>416</v>
      </c>
      <c r="D346" s="237" t="s">
        <v>203</v>
      </c>
      <c r="E346" s="238" t="s">
        <v>417</v>
      </c>
      <c r="F346" s="239" t="s">
        <v>418</v>
      </c>
      <c r="G346" s="240" t="s">
        <v>419</v>
      </c>
      <c r="H346" s="241">
        <v>362.256</v>
      </c>
      <c r="I346" s="242"/>
      <c r="J346" s="243">
        <f>ROUND(I346*H346,2)</f>
        <v>0</v>
      </c>
      <c r="K346" s="239" t="s">
        <v>21</v>
      </c>
      <c r="L346" s="244"/>
      <c r="M346" s="245" t="s">
        <v>21</v>
      </c>
      <c r="N346" s="246" t="s">
        <v>42</v>
      </c>
      <c r="O346" s="42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4" t="s">
        <v>173</v>
      </c>
      <c r="AT346" s="24" t="s">
        <v>203</v>
      </c>
      <c r="AU346" s="24" t="s">
        <v>81</v>
      </c>
      <c r="AY346" s="24" t="s">
        <v>146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79</v>
      </c>
      <c r="BK346" s="203">
        <f>ROUND(I346*H346,2)</f>
        <v>0</v>
      </c>
      <c r="BL346" s="24" t="s">
        <v>153</v>
      </c>
      <c r="BM346" s="24" t="s">
        <v>420</v>
      </c>
    </row>
    <row r="347" spans="2:51" s="11" customFormat="1" ht="13.5">
      <c r="B347" s="204"/>
      <c r="C347" s="205"/>
      <c r="D347" s="206" t="s">
        <v>154</v>
      </c>
      <c r="E347" s="207" t="s">
        <v>21</v>
      </c>
      <c r="F347" s="208" t="s">
        <v>421</v>
      </c>
      <c r="G347" s="205"/>
      <c r="H347" s="209">
        <v>362.256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154</v>
      </c>
      <c r="AU347" s="215" t="s">
        <v>81</v>
      </c>
      <c r="AV347" s="11" t="s">
        <v>81</v>
      </c>
      <c r="AW347" s="11" t="s">
        <v>156</v>
      </c>
      <c r="AX347" s="11" t="s">
        <v>71</v>
      </c>
      <c r="AY347" s="215" t="s">
        <v>146</v>
      </c>
    </row>
    <row r="348" spans="2:51" s="12" customFormat="1" ht="13.5">
      <c r="B348" s="216"/>
      <c r="C348" s="217"/>
      <c r="D348" s="206" t="s">
        <v>154</v>
      </c>
      <c r="E348" s="218" t="s">
        <v>21</v>
      </c>
      <c r="F348" s="219" t="s">
        <v>157</v>
      </c>
      <c r="G348" s="217"/>
      <c r="H348" s="220">
        <v>362.256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154</v>
      </c>
      <c r="AU348" s="226" t="s">
        <v>81</v>
      </c>
      <c r="AV348" s="12" t="s">
        <v>153</v>
      </c>
      <c r="AW348" s="12" t="s">
        <v>156</v>
      </c>
      <c r="AX348" s="12" t="s">
        <v>79</v>
      </c>
      <c r="AY348" s="226" t="s">
        <v>146</v>
      </c>
    </row>
    <row r="349" spans="2:65" s="1" customFormat="1" ht="16.5" customHeight="1">
      <c r="B349" s="41"/>
      <c r="C349" s="192" t="s">
        <v>291</v>
      </c>
      <c r="D349" s="192" t="s">
        <v>148</v>
      </c>
      <c r="E349" s="193" t="s">
        <v>422</v>
      </c>
      <c r="F349" s="194" t="s">
        <v>423</v>
      </c>
      <c r="G349" s="195" t="s">
        <v>151</v>
      </c>
      <c r="H349" s="196">
        <v>16.085</v>
      </c>
      <c r="I349" s="197"/>
      <c r="J349" s="198">
        <f>ROUND(I349*H349,2)</f>
        <v>0</v>
      </c>
      <c r="K349" s="194" t="s">
        <v>152</v>
      </c>
      <c r="L349" s="61"/>
      <c r="M349" s="199" t="s">
        <v>21</v>
      </c>
      <c r="N349" s="200" t="s">
        <v>42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153</v>
      </c>
      <c r="AT349" s="24" t="s">
        <v>148</v>
      </c>
      <c r="AU349" s="24" t="s">
        <v>81</v>
      </c>
      <c r="AY349" s="24" t="s">
        <v>146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79</v>
      </c>
      <c r="BK349" s="203">
        <f>ROUND(I349*H349,2)</f>
        <v>0</v>
      </c>
      <c r="BL349" s="24" t="s">
        <v>153</v>
      </c>
      <c r="BM349" s="24" t="s">
        <v>424</v>
      </c>
    </row>
    <row r="350" spans="2:51" s="11" customFormat="1" ht="13.5">
      <c r="B350" s="204"/>
      <c r="C350" s="205"/>
      <c r="D350" s="206" t="s">
        <v>154</v>
      </c>
      <c r="E350" s="207" t="s">
        <v>21</v>
      </c>
      <c r="F350" s="208" t="s">
        <v>425</v>
      </c>
      <c r="G350" s="205"/>
      <c r="H350" s="209">
        <v>44.9694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154</v>
      </c>
      <c r="AU350" s="215" t="s">
        <v>81</v>
      </c>
      <c r="AV350" s="11" t="s">
        <v>81</v>
      </c>
      <c r="AW350" s="11" t="s">
        <v>156</v>
      </c>
      <c r="AX350" s="11" t="s">
        <v>71</v>
      </c>
      <c r="AY350" s="215" t="s">
        <v>146</v>
      </c>
    </row>
    <row r="351" spans="2:51" s="11" customFormat="1" ht="13.5">
      <c r="B351" s="204"/>
      <c r="C351" s="205"/>
      <c r="D351" s="206" t="s">
        <v>154</v>
      </c>
      <c r="E351" s="207" t="s">
        <v>21</v>
      </c>
      <c r="F351" s="208" t="s">
        <v>426</v>
      </c>
      <c r="G351" s="205"/>
      <c r="H351" s="209">
        <v>-28.884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154</v>
      </c>
      <c r="AU351" s="215" t="s">
        <v>81</v>
      </c>
      <c r="AV351" s="11" t="s">
        <v>81</v>
      </c>
      <c r="AW351" s="11" t="s">
        <v>156</v>
      </c>
      <c r="AX351" s="11" t="s">
        <v>71</v>
      </c>
      <c r="AY351" s="215" t="s">
        <v>146</v>
      </c>
    </row>
    <row r="352" spans="2:51" s="12" customFormat="1" ht="13.5">
      <c r="B352" s="216"/>
      <c r="C352" s="217"/>
      <c r="D352" s="206" t="s">
        <v>154</v>
      </c>
      <c r="E352" s="218" t="s">
        <v>21</v>
      </c>
      <c r="F352" s="219" t="s">
        <v>157</v>
      </c>
      <c r="G352" s="217"/>
      <c r="H352" s="220">
        <v>16.0854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154</v>
      </c>
      <c r="AU352" s="226" t="s">
        <v>81</v>
      </c>
      <c r="AV352" s="12" t="s">
        <v>153</v>
      </c>
      <c r="AW352" s="12" t="s">
        <v>156</v>
      </c>
      <c r="AX352" s="12" t="s">
        <v>79</v>
      </c>
      <c r="AY352" s="226" t="s">
        <v>146</v>
      </c>
    </row>
    <row r="353" spans="2:65" s="1" customFormat="1" ht="16.5" customHeight="1">
      <c r="B353" s="41"/>
      <c r="C353" s="192" t="s">
        <v>427</v>
      </c>
      <c r="D353" s="192" t="s">
        <v>148</v>
      </c>
      <c r="E353" s="193" t="s">
        <v>428</v>
      </c>
      <c r="F353" s="194" t="s">
        <v>429</v>
      </c>
      <c r="G353" s="195" t="s">
        <v>161</v>
      </c>
      <c r="H353" s="196">
        <v>8</v>
      </c>
      <c r="I353" s="197"/>
      <c r="J353" s="198">
        <f>ROUND(I353*H353,2)</f>
        <v>0</v>
      </c>
      <c r="K353" s="194" t="s">
        <v>152</v>
      </c>
      <c r="L353" s="61"/>
      <c r="M353" s="199" t="s">
        <v>21</v>
      </c>
      <c r="N353" s="200" t="s">
        <v>42</v>
      </c>
      <c r="O353" s="42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153</v>
      </c>
      <c r="AT353" s="24" t="s">
        <v>148</v>
      </c>
      <c r="AU353" s="24" t="s">
        <v>81</v>
      </c>
      <c r="AY353" s="24" t="s">
        <v>146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79</v>
      </c>
      <c r="BK353" s="203">
        <f>ROUND(I353*H353,2)</f>
        <v>0</v>
      </c>
      <c r="BL353" s="24" t="s">
        <v>153</v>
      </c>
      <c r="BM353" s="24" t="s">
        <v>430</v>
      </c>
    </row>
    <row r="354" spans="2:51" s="11" customFormat="1" ht="13.5">
      <c r="B354" s="204"/>
      <c r="C354" s="205"/>
      <c r="D354" s="206" t="s">
        <v>154</v>
      </c>
      <c r="E354" s="207" t="s">
        <v>21</v>
      </c>
      <c r="F354" s="208" t="s">
        <v>162</v>
      </c>
      <c r="G354" s="205"/>
      <c r="H354" s="209">
        <v>4</v>
      </c>
      <c r="I354" s="210"/>
      <c r="J354" s="205"/>
      <c r="K354" s="205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154</v>
      </c>
      <c r="AU354" s="215" t="s">
        <v>81</v>
      </c>
      <c r="AV354" s="11" t="s">
        <v>81</v>
      </c>
      <c r="AW354" s="11" t="s">
        <v>156</v>
      </c>
      <c r="AX354" s="11" t="s">
        <v>71</v>
      </c>
      <c r="AY354" s="215" t="s">
        <v>146</v>
      </c>
    </row>
    <row r="355" spans="2:51" s="11" customFormat="1" ht="13.5">
      <c r="B355" s="204"/>
      <c r="C355" s="205"/>
      <c r="D355" s="206" t="s">
        <v>154</v>
      </c>
      <c r="E355" s="207" t="s">
        <v>21</v>
      </c>
      <c r="F355" s="208" t="s">
        <v>163</v>
      </c>
      <c r="G355" s="205"/>
      <c r="H355" s="209">
        <v>4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154</v>
      </c>
      <c r="AU355" s="215" t="s">
        <v>81</v>
      </c>
      <c r="AV355" s="11" t="s">
        <v>81</v>
      </c>
      <c r="AW355" s="11" t="s">
        <v>156</v>
      </c>
      <c r="AX355" s="11" t="s">
        <v>71</v>
      </c>
      <c r="AY355" s="215" t="s">
        <v>146</v>
      </c>
    </row>
    <row r="356" spans="2:51" s="12" customFormat="1" ht="13.5">
      <c r="B356" s="216"/>
      <c r="C356" s="217"/>
      <c r="D356" s="206" t="s">
        <v>154</v>
      </c>
      <c r="E356" s="218" t="s">
        <v>21</v>
      </c>
      <c r="F356" s="219" t="s">
        <v>157</v>
      </c>
      <c r="G356" s="217"/>
      <c r="H356" s="220">
        <v>8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154</v>
      </c>
      <c r="AU356" s="226" t="s">
        <v>81</v>
      </c>
      <c r="AV356" s="12" t="s">
        <v>153</v>
      </c>
      <c r="AW356" s="12" t="s">
        <v>156</v>
      </c>
      <c r="AX356" s="12" t="s">
        <v>79</v>
      </c>
      <c r="AY356" s="226" t="s">
        <v>146</v>
      </c>
    </row>
    <row r="357" spans="2:65" s="1" customFormat="1" ht="16.5" customHeight="1">
      <c r="B357" s="41"/>
      <c r="C357" s="192" t="s">
        <v>298</v>
      </c>
      <c r="D357" s="192" t="s">
        <v>148</v>
      </c>
      <c r="E357" s="193" t="s">
        <v>431</v>
      </c>
      <c r="F357" s="194" t="s">
        <v>432</v>
      </c>
      <c r="G357" s="195" t="s">
        <v>184</v>
      </c>
      <c r="H357" s="196">
        <v>47.895</v>
      </c>
      <c r="I357" s="197"/>
      <c r="J357" s="198">
        <f>ROUND(I357*H357,2)</f>
        <v>0</v>
      </c>
      <c r="K357" s="194" t="s">
        <v>152</v>
      </c>
      <c r="L357" s="61"/>
      <c r="M357" s="199" t="s">
        <v>21</v>
      </c>
      <c r="N357" s="200" t="s">
        <v>42</v>
      </c>
      <c r="O357" s="42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153</v>
      </c>
      <c r="AT357" s="24" t="s">
        <v>148</v>
      </c>
      <c r="AU357" s="24" t="s">
        <v>81</v>
      </c>
      <c r="AY357" s="24" t="s">
        <v>146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79</v>
      </c>
      <c r="BK357" s="203">
        <f>ROUND(I357*H357,2)</f>
        <v>0</v>
      </c>
      <c r="BL357" s="24" t="s">
        <v>153</v>
      </c>
      <c r="BM357" s="24" t="s">
        <v>433</v>
      </c>
    </row>
    <row r="358" spans="2:51" s="11" customFormat="1" ht="13.5">
      <c r="B358" s="204"/>
      <c r="C358" s="205"/>
      <c r="D358" s="206" t="s">
        <v>154</v>
      </c>
      <c r="E358" s="207" t="s">
        <v>21</v>
      </c>
      <c r="F358" s="208" t="s">
        <v>434</v>
      </c>
      <c r="G358" s="205"/>
      <c r="H358" s="209">
        <v>6.2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154</v>
      </c>
      <c r="AU358" s="215" t="s">
        <v>81</v>
      </c>
      <c r="AV358" s="11" t="s">
        <v>81</v>
      </c>
      <c r="AW358" s="11" t="s">
        <v>156</v>
      </c>
      <c r="AX358" s="11" t="s">
        <v>71</v>
      </c>
      <c r="AY358" s="215" t="s">
        <v>146</v>
      </c>
    </row>
    <row r="359" spans="2:51" s="11" customFormat="1" ht="13.5">
      <c r="B359" s="204"/>
      <c r="C359" s="205"/>
      <c r="D359" s="206" t="s">
        <v>154</v>
      </c>
      <c r="E359" s="207" t="s">
        <v>21</v>
      </c>
      <c r="F359" s="208" t="s">
        <v>435</v>
      </c>
      <c r="G359" s="205"/>
      <c r="H359" s="209">
        <v>17.535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154</v>
      </c>
      <c r="AU359" s="215" t="s">
        <v>81</v>
      </c>
      <c r="AV359" s="11" t="s">
        <v>81</v>
      </c>
      <c r="AW359" s="11" t="s">
        <v>156</v>
      </c>
      <c r="AX359" s="11" t="s">
        <v>71</v>
      </c>
      <c r="AY359" s="215" t="s">
        <v>146</v>
      </c>
    </row>
    <row r="360" spans="2:51" s="11" customFormat="1" ht="13.5">
      <c r="B360" s="204"/>
      <c r="C360" s="205"/>
      <c r="D360" s="206" t="s">
        <v>154</v>
      </c>
      <c r="E360" s="207" t="s">
        <v>21</v>
      </c>
      <c r="F360" s="208" t="s">
        <v>436</v>
      </c>
      <c r="G360" s="205"/>
      <c r="H360" s="209">
        <v>24.16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154</v>
      </c>
      <c r="AU360" s="215" t="s">
        <v>81</v>
      </c>
      <c r="AV360" s="11" t="s">
        <v>81</v>
      </c>
      <c r="AW360" s="11" t="s">
        <v>156</v>
      </c>
      <c r="AX360" s="11" t="s">
        <v>71</v>
      </c>
      <c r="AY360" s="215" t="s">
        <v>146</v>
      </c>
    </row>
    <row r="361" spans="2:51" s="12" customFormat="1" ht="13.5">
      <c r="B361" s="216"/>
      <c r="C361" s="217"/>
      <c r="D361" s="206" t="s">
        <v>154</v>
      </c>
      <c r="E361" s="218" t="s">
        <v>21</v>
      </c>
      <c r="F361" s="219" t="s">
        <v>157</v>
      </c>
      <c r="G361" s="217"/>
      <c r="H361" s="220">
        <v>47.895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154</v>
      </c>
      <c r="AU361" s="226" t="s">
        <v>81</v>
      </c>
      <c r="AV361" s="12" t="s">
        <v>153</v>
      </c>
      <c r="AW361" s="12" t="s">
        <v>156</v>
      </c>
      <c r="AX361" s="12" t="s">
        <v>79</v>
      </c>
      <c r="AY361" s="226" t="s">
        <v>146</v>
      </c>
    </row>
    <row r="362" spans="2:65" s="1" customFormat="1" ht="25.5" customHeight="1">
      <c r="B362" s="41"/>
      <c r="C362" s="192" t="s">
        <v>437</v>
      </c>
      <c r="D362" s="192" t="s">
        <v>148</v>
      </c>
      <c r="E362" s="193" t="s">
        <v>438</v>
      </c>
      <c r="F362" s="194" t="s">
        <v>439</v>
      </c>
      <c r="G362" s="195" t="s">
        <v>151</v>
      </c>
      <c r="H362" s="196">
        <v>7.8</v>
      </c>
      <c r="I362" s="197"/>
      <c r="J362" s="198">
        <f>ROUND(I362*H362,2)</f>
        <v>0</v>
      </c>
      <c r="K362" s="194" t="s">
        <v>152</v>
      </c>
      <c r="L362" s="61"/>
      <c r="M362" s="199" t="s">
        <v>21</v>
      </c>
      <c r="N362" s="200" t="s">
        <v>42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153</v>
      </c>
      <c r="AT362" s="24" t="s">
        <v>148</v>
      </c>
      <c r="AU362" s="24" t="s">
        <v>81</v>
      </c>
      <c r="AY362" s="24" t="s">
        <v>146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79</v>
      </c>
      <c r="BK362" s="203">
        <f>ROUND(I362*H362,2)</f>
        <v>0</v>
      </c>
      <c r="BL362" s="24" t="s">
        <v>153</v>
      </c>
      <c r="BM362" s="24" t="s">
        <v>440</v>
      </c>
    </row>
    <row r="363" spans="2:51" s="11" customFormat="1" ht="13.5">
      <c r="B363" s="204"/>
      <c r="C363" s="205"/>
      <c r="D363" s="206" t="s">
        <v>154</v>
      </c>
      <c r="E363" s="207" t="s">
        <v>21</v>
      </c>
      <c r="F363" s="208" t="s">
        <v>441</v>
      </c>
      <c r="G363" s="205"/>
      <c r="H363" s="209">
        <v>7.8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154</v>
      </c>
      <c r="AU363" s="215" t="s">
        <v>81</v>
      </c>
      <c r="AV363" s="11" t="s">
        <v>81</v>
      </c>
      <c r="AW363" s="11" t="s">
        <v>156</v>
      </c>
      <c r="AX363" s="11" t="s">
        <v>71</v>
      </c>
      <c r="AY363" s="215" t="s">
        <v>146</v>
      </c>
    </row>
    <row r="364" spans="2:51" s="12" customFormat="1" ht="13.5">
      <c r="B364" s="216"/>
      <c r="C364" s="217"/>
      <c r="D364" s="206" t="s">
        <v>154</v>
      </c>
      <c r="E364" s="218" t="s">
        <v>21</v>
      </c>
      <c r="F364" s="219" t="s">
        <v>157</v>
      </c>
      <c r="G364" s="217"/>
      <c r="H364" s="220">
        <v>7.8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154</v>
      </c>
      <c r="AU364" s="226" t="s">
        <v>81</v>
      </c>
      <c r="AV364" s="12" t="s">
        <v>153</v>
      </c>
      <c r="AW364" s="12" t="s">
        <v>156</v>
      </c>
      <c r="AX364" s="12" t="s">
        <v>79</v>
      </c>
      <c r="AY364" s="226" t="s">
        <v>146</v>
      </c>
    </row>
    <row r="365" spans="2:65" s="1" customFormat="1" ht="25.5" customHeight="1">
      <c r="B365" s="41"/>
      <c r="C365" s="192" t="s">
        <v>313</v>
      </c>
      <c r="D365" s="192" t="s">
        <v>148</v>
      </c>
      <c r="E365" s="193" t="s">
        <v>442</v>
      </c>
      <c r="F365" s="194" t="s">
        <v>443</v>
      </c>
      <c r="G365" s="195" t="s">
        <v>151</v>
      </c>
      <c r="H365" s="196">
        <v>200.4</v>
      </c>
      <c r="I365" s="197"/>
      <c r="J365" s="198">
        <f>ROUND(I365*H365,2)</f>
        <v>0</v>
      </c>
      <c r="K365" s="194" t="s">
        <v>152</v>
      </c>
      <c r="L365" s="61"/>
      <c r="M365" s="199" t="s">
        <v>21</v>
      </c>
      <c r="N365" s="200" t="s">
        <v>42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153</v>
      </c>
      <c r="AT365" s="24" t="s">
        <v>148</v>
      </c>
      <c r="AU365" s="24" t="s">
        <v>81</v>
      </c>
      <c r="AY365" s="24" t="s">
        <v>146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79</v>
      </c>
      <c r="BK365" s="203">
        <f>ROUND(I365*H365,2)</f>
        <v>0</v>
      </c>
      <c r="BL365" s="24" t="s">
        <v>153</v>
      </c>
      <c r="BM365" s="24" t="s">
        <v>444</v>
      </c>
    </row>
    <row r="366" spans="2:51" s="11" customFormat="1" ht="13.5">
      <c r="B366" s="204"/>
      <c r="C366" s="205"/>
      <c r="D366" s="206" t="s">
        <v>154</v>
      </c>
      <c r="E366" s="207" t="s">
        <v>21</v>
      </c>
      <c r="F366" s="208" t="s">
        <v>445</v>
      </c>
      <c r="G366" s="205"/>
      <c r="H366" s="209">
        <v>32.96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154</v>
      </c>
      <c r="AU366" s="215" t="s">
        <v>81</v>
      </c>
      <c r="AV366" s="11" t="s">
        <v>81</v>
      </c>
      <c r="AW366" s="11" t="s">
        <v>156</v>
      </c>
      <c r="AX366" s="11" t="s">
        <v>71</v>
      </c>
      <c r="AY366" s="215" t="s">
        <v>146</v>
      </c>
    </row>
    <row r="367" spans="2:51" s="11" customFormat="1" ht="13.5">
      <c r="B367" s="204"/>
      <c r="C367" s="205"/>
      <c r="D367" s="206" t="s">
        <v>154</v>
      </c>
      <c r="E367" s="207" t="s">
        <v>21</v>
      </c>
      <c r="F367" s="208" t="s">
        <v>446</v>
      </c>
      <c r="G367" s="205"/>
      <c r="H367" s="209">
        <v>43.18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154</v>
      </c>
      <c r="AU367" s="215" t="s">
        <v>81</v>
      </c>
      <c r="AV367" s="11" t="s">
        <v>81</v>
      </c>
      <c r="AW367" s="11" t="s">
        <v>156</v>
      </c>
      <c r="AX367" s="11" t="s">
        <v>71</v>
      </c>
      <c r="AY367" s="215" t="s">
        <v>146</v>
      </c>
    </row>
    <row r="368" spans="2:51" s="11" customFormat="1" ht="13.5">
      <c r="B368" s="204"/>
      <c r="C368" s="205"/>
      <c r="D368" s="206" t="s">
        <v>154</v>
      </c>
      <c r="E368" s="207" t="s">
        <v>21</v>
      </c>
      <c r="F368" s="208" t="s">
        <v>447</v>
      </c>
      <c r="G368" s="205"/>
      <c r="H368" s="209">
        <v>43.18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154</v>
      </c>
      <c r="AU368" s="215" t="s">
        <v>81</v>
      </c>
      <c r="AV368" s="11" t="s">
        <v>81</v>
      </c>
      <c r="AW368" s="11" t="s">
        <v>156</v>
      </c>
      <c r="AX368" s="11" t="s">
        <v>71</v>
      </c>
      <c r="AY368" s="215" t="s">
        <v>146</v>
      </c>
    </row>
    <row r="369" spans="2:51" s="11" customFormat="1" ht="13.5">
      <c r="B369" s="204"/>
      <c r="C369" s="205"/>
      <c r="D369" s="206" t="s">
        <v>154</v>
      </c>
      <c r="E369" s="207" t="s">
        <v>21</v>
      </c>
      <c r="F369" s="208" t="s">
        <v>448</v>
      </c>
      <c r="G369" s="205"/>
      <c r="H369" s="209">
        <v>43.18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154</v>
      </c>
      <c r="AU369" s="215" t="s">
        <v>81</v>
      </c>
      <c r="AV369" s="11" t="s">
        <v>81</v>
      </c>
      <c r="AW369" s="11" t="s">
        <v>156</v>
      </c>
      <c r="AX369" s="11" t="s">
        <v>71</v>
      </c>
      <c r="AY369" s="215" t="s">
        <v>146</v>
      </c>
    </row>
    <row r="370" spans="2:51" s="11" customFormat="1" ht="13.5">
      <c r="B370" s="204"/>
      <c r="C370" s="205"/>
      <c r="D370" s="206" t="s">
        <v>154</v>
      </c>
      <c r="E370" s="207" t="s">
        <v>21</v>
      </c>
      <c r="F370" s="208" t="s">
        <v>449</v>
      </c>
      <c r="G370" s="205"/>
      <c r="H370" s="209">
        <v>37.9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154</v>
      </c>
      <c r="AU370" s="215" t="s">
        <v>81</v>
      </c>
      <c r="AV370" s="11" t="s">
        <v>81</v>
      </c>
      <c r="AW370" s="11" t="s">
        <v>156</v>
      </c>
      <c r="AX370" s="11" t="s">
        <v>71</v>
      </c>
      <c r="AY370" s="215" t="s">
        <v>146</v>
      </c>
    </row>
    <row r="371" spans="2:51" s="12" customFormat="1" ht="13.5">
      <c r="B371" s="216"/>
      <c r="C371" s="217"/>
      <c r="D371" s="206" t="s">
        <v>154</v>
      </c>
      <c r="E371" s="218" t="s">
        <v>21</v>
      </c>
      <c r="F371" s="219" t="s">
        <v>157</v>
      </c>
      <c r="G371" s="217"/>
      <c r="H371" s="220">
        <v>200.4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154</v>
      </c>
      <c r="AU371" s="226" t="s">
        <v>81</v>
      </c>
      <c r="AV371" s="12" t="s">
        <v>153</v>
      </c>
      <c r="AW371" s="12" t="s">
        <v>156</v>
      </c>
      <c r="AX371" s="12" t="s">
        <v>79</v>
      </c>
      <c r="AY371" s="226" t="s">
        <v>146</v>
      </c>
    </row>
    <row r="372" spans="2:65" s="1" customFormat="1" ht="25.5" customHeight="1">
      <c r="B372" s="41"/>
      <c r="C372" s="192" t="s">
        <v>450</v>
      </c>
      <c r="D372" s="192" t="s">
        <v>148</v>
      </c>
      <c r="E372" s="193" t="s">
        <v>451</v>
      </c>
      <c r="F372" s="194" t="s">
        <v>452</v>
      </c>
      <c r="G372" s="195" t="s">
        <v>151</v>
      </c>
      <c r="H372" s="196">
        <v>7.8</v>
      </c>
      <c r="I372" s="197"/>
      <c r="J372" s="198">
        <f>ROUND(I372*H372,2)</f>
        <v>0</v>
      </c>
      <c r="K372" s="194" t="s">
        <v>152</v>
      </c>
      <c r="L372" s="61"/>
      <c r="M372" s="199" t="s">
        <v>21</v>
      </c>
      <c r="N372" s="200" t="s">
        <v>42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4" t="s">
        <v>153</v>
      </c>
      <c r="AT372" s="24" t="s">
        <v>148</v>
      </c>
      <c r="AU372" s="24" t="s">
        <v>81</v>
      </c>
      <c r="AY372" s="24" t="s">
        <v>146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79</v>
      </c>
      <c r="BK372" s="203">
        <f>ROUND(I372*H372,2)</f>
        <v>0</v>
      </c>
      <c r="BL372" s="24" t="s">
        <v>153</v>
      </c>
      <c r="BM372" s="24" t="s">
        <v>453</v>
      </c>
    </row>
    <row r="373" spans="2:51" s="11" customFormat="1" ht="13.5">
      <c r="B373" s="204"/>
      <c r="C373" s="205"/>
      <c r="D373" s="206" t="s">
        <v>154</v>
      </c>
      <c r="E373" s="207" t="s">
        <v>21</v>
      </c>
      <c r="F373" s="208" t="s">
        <v>441</v>
      </c>
      <c r="G373" s="205"/>
      <c r="H373" s="209">
        <v>7.8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154</v>
      </c>
      <c r="AU373" s="215" t="s">
        <v>81</v>
      </c>
      <c r="AV373" s="11" t="s">
        <v>81</v>
      </c>
      <c r="AW373" s="11" t="s">
        <v>156</v>
      </c>
      <c r="AX373" s="11" t="s">
        <v>71</v>
      </c>
      <c r="AY373" s="215" t="s">
        <v>146</v>
      </c>
    </row>
    <row r="374" spans="2:51" s="12" customFormat="1" ht="13.5">
      <c r="B374" s="216"/>
      <c r="C374" s="217"/>
      <c r="D374" s="206" t="s">
        <v>154</v>
      </c>
      <c r="E374" s="218" t="s">
        <v>21</v>
      </c>
      <c r="F374" s="219" t="s">
        <v>157</v>
      </c>
      <c r="G374" s="217"/>
      <c r="H374" s="220">
        <v>7.8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154</v>
      </c>
      <c r="AU374" s="226" t="s">
        <v>81</v>
      </c>
      <c r="AV374" s="12" t="s">
        <v>153</v>
      </c>
      <c r="AW374" s="12" t="s">
        <v>156</v>
      </c>
      <c r="AX374" s="12" t="s">
        <v>79</v>
      </c>
      <c r="AY374" s="226" t="s">
        <v>146</v>
      </c>
    </row>
    <row r="375" spans="2:65" s="1" customFormat="1" ht="16.5" customHeight="1">
      <c r="B375" s="41"/>
      <c r="C375" s="192" t="s">
        <v>319</v>
      </c>
      <c r="D375" s="192" t="s">
        <v>148</v>
      </c>
      <c r="E375" s="193" t="s">
        <v>454</v>
      </c>
      <c r="F375" s="194" t="s">
        <v>455</v>
      </c>
      <c r="G375" s="195" t="s">
        <v>151</v>
      </c>
      <c r="H375" s="196">
        <v>5.578</v>
      </c>
      <c r="I375" s="197"/>
      <c r="J375" s="198">
        <f>ROUND(I375*H375,2)</f>
        <v>0</v>
      </c>
      <c r="K375" s="194" t="s">
        <v>152</v>
      </c>
      <c r="L375" s="61"/>
      <c r="M375" s="199" t="s">
        <v>21</v>
      </c>
      <c r="N375" s="200" t="s">
        <v>42</v>
      </c>
      <c r="O375" s="42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153</v>
      </c>
      <c r="AT375" s="24" t="s">
        <v>148</v>
      </c>
      <c r="AU375" s="24" t="s">
        <v>81</v>
      </c>
      <c r="AY375" s="24" t="s">
        <v>146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79</v>
      </c>
      <c r="BK375" s="203">
        <f>ROUND(I375*H375,2)</f>
        <v>0</v>
      </c>
      <c r="BL375" s="24" t="s">
        <v>153</v>
      </c>
      <c r="BM375" s="24" t="s">
        <v>456</v>
      </c>
    </row>
    <row r="376" spans="2:51" s="11" customFormat="1" ht="13.5">
      <c r="B376" s="204"/>
      <c r="C376" s="205"/>
      <c r="D376" s="206" t="s">
        <v>154</v>
      </c>
      <c r="E376" s="207" t="s">
        <v>21</v>
      </c>
      <c r="F376" s="208" t="s">
        <v>457</v>
      </c>
      <c r="G376" s="205"/>
      <c r="H376" s="209">
        <v>5.5775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154</v>
      </c>
      <c r="AU376" s="215" t="s">
        <v>81</v>
      </c>
      <c r="AV376" s="11" t="s">
        <v>81</v>
      </c>
      <c r="AW376" s="11" t="s">
        <v>156</v>
      </c>
      <c r="AX376" s="11" t="s">
        <v>71</v>
      </c>
      <c r="AY376" s="215" t="s">
        <v>146</v>
      </c>
    </row>
    <row r="377" spans="2:51" s="12" customFormat="1" ht="13.5">
      <c r="B377" s="216"/>
      <c r="C377" s="217"/>
      <c r="D377" s="206" t="s">
        <v>154</v>
      </c>
      <c r="E377" s="218" t="s">
        <v>21</v>
      </c>
      <c r="F377" s="219" t="s">
        <v>157</v>
      </c>
      <c r="G377" s="217"/>
      <c r="H377" s="220">
        <v>5.5775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154</v>
      </c>
      <c r="AU377" s="226" t="s">
        <v>81</v>
      </c>
      <c r="AV377" s="12" t="s">
        <v>153</v>
      </c>
      <c r="AW377" s="12" t="s">
        <v>156</v>
      </c>
      <c r="AX377" s="12" t="s">
        <v>79</v>
      </c>
      <c r="AY377" s="226" t="s">
        <v>146</v>
      </c>
    </row>
    <row r="378" spans="2:65" s="1" customFormat="1" ht="25.5" customHeight="1">
      <c r="B378" s="41"/>
      <c r="C378" s="192" t="s">
        <v>458</v>
      </c>
      <c r="D378" s="192" t="s">
        <v>148</v>
      </c>
      <c r="E378" s="193" t="s">
        <v>459</v>
      </c>
      <c r="F378" s="194" t="s">
        <v>460</v>
      </c>
      <c r="G378" s="195" t="s">
        <v>184</v>
      </c>
      <c r="H378" s="196">
        <v>4.217</v>
      </c>
      <c r="I378" s="197"/>
      <c r="J378" s="198">
        <f>ROUND(I378*H378,2)</f>
        <v>0</v>
      </c>
      <c r="K378" s="194" t="s">
        <v>152</v>
      </c>
      <c r="L378" s="61"/>
      <c r="M378" s="199" t="s">
        <v>21</v>
      </c>
      <c r="N378" s="200" t="s">
        <v>42</v>
      </c>
      <c r="O378" s="42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153</v>
      </c>
      <c r="AT378" s="24" t="s">
        <v>148</v>
      </c>
      <c r="AU378" s="24" t="s">
        <v>81</v>
      </c>
      <c r="AY378" s="24" t="s">
        <v>146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79</v>
      </c>
      <c r="BK378" s="203">
        <f>ROUND(I378*H378,2)</f>
        <v>0</v>
      </c>
      <c r="BL378" s="24" t="s">
        <v>153</v>
      </c>
      <c r="BM378" s="24" t="s">
        <v>461</v>
      </c>
    </row>
    <row r="379" spans="2:51" s="13" customFormat="1" ht="13.5">
      <c r="B379" s="227"/>
      <c r="C379" s="228"/>
      <c r="D379" s="206" t="s">
        <v>154</v>
      </c>
      <c r="E379" s="229" t="s">
        <v>21</v>
      </c>
      <c r="F379" s="230" t="s">
        <v>462</v>
      </c>
      <c r="G379" s="228"/>
      <c r="H379" s="229" t="s">
        <v>21</v>
      </c>
      <c r="I379" s="231"/>
      <c r="J379" s="228"/>
      <c r="K379" s="228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154</v>
      </c>
      <c r="AU379" s="236" t="s">
        <v>81</v>
      </c>
      <c r="AV379" s="13" t="s">
        <v>79</v>
      </c>
      <c r="AW379" s="13" t="s">
        <v>156</v>
      </c>
      <c r="AX379" s="13" t="s">
        <v>71</v>
      </c>
      <c r="AY379" s="236" t="s">
        <v>146</v>
      </c>
    </row>
    <row r="380" spans="2:51" s="11" customFormat="1" ht="13.5">
      <c r="B380" s="204"/>
      <c r="C380" s="205"/>
      <c r="D380" s="206" t="s">
        <v>154</v>
      </c>
      <c r="E380" s="207" t="s">
        <v>21</v>
      </c>
      <c r="F380" s="208" t="s">
        <v>463</v>
      </c>
      <c r="G380" s="205"/>
      <c r="H380" s="209">
        <v>4.21666666666667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154</v>
      </c>
      <c r="AU380" s="215" t="s">
        <v>81</v>
      </c>
      <c r="AV380" s="11" t="s">
        <v>81</v>
      </c>
      <c r="AW380" s="11" t="s">
        <v>156</v>
      </c>
      <c r="AX380" s="11" t="s">
        <v>71</v>
      </c>
      <c r="AY380" s="215" t="s">
        <v>146</v>
      </c>
    </row>
    <row r="381" spans="2:51" s="12" customFormat="1" ht="13.5">
      <c r="B381" s="216"/>
      <c r="C381" s="217"/>
      <c r="D381" s="206" t="s">
        <v>154</v>
      </c>
      <c r="E381" s="218" t="s">
        <v>21</v>
      </c>
      <c r="F381" s="219" t="s">
        <v>157</v>
      </c>
      <c r="G381" s="217"/>
      <c r="H381" s="220">
        <v>4.21666666666667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154</v>
      </c>
      <c r="AU381" s="226" t="s">
        <v>81</v>
      </c>
      <c r="AV381" s="12" t="s">
        <v>153</v>
      </c>
      <c r="AW381" s="12" t="s">
        <v>156</v>
      </c>
      <c r="AX381" s="12" t="s">
        <v>79</v>
      </c>
      <c r="AY381" s="226" t="s">
        <v>146</v>
      </c>
    </row>
    <row r="382" spans="2:65" s="1" customFormat="1" ht="16.5" customHeight="1">
      <c r="B382" s="41"/>
      <c r="C382" s="192" t="s">
        <v>326</v>
      </c>
      <c r="D382" s="192" t="s">
        <v>148</v>
      </c>
      <c r="E382" s="193" t="s">
        <v>464</v>
      </c>
      <c r="F382" s="194" t="s">
        <v>465</v>
      </c>
      <c r="G382" s="195" t="s">
        <v>184</v>
      </c>
      <c r="H382" s="196">
        <v>26.4</v>
      </c>
      <c r="I382" s="197"/>
      <c r="J382" s="198">
        <f>ROUND(I382*H382,2)</f>
        <v>0</v>
      </c>
      <c r="K382" s="194" t="s">
        <v>152</v>
      </c>
      <c r="L382" s="61"/>
      <c r="M382" s="199" t="s">
        <v>21</v>
      </c>
      <c r="N382" s="200" t="s">
        <v>42</v>
      </c>
      <c r="O382" s="42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AR382" s="24" t="s">
        <v>153</v>
      </c>
      <c r="AT382" s="24" t="s">
        <v>148</v>
      </c>
      <c r="AU382" s="24" t="s">
        <v>81</v>
      </c>
      <c r="AY382" s="24" t="s">
        <v>146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79</v>
      </c>
      <c r="BK382" s="203">
        <f>ROUND(I382*H382,2)</f>
        <v>0</v>
      </c>
      <c r="BL382" s="24" t="s">
        <v>153</v>
      </c>
      <c r="BM382" s="24" t="s">
        <v>466</v>
      </c>
    </row>
    <row r="383" spans="2:51" s="11" customFormat="1" ht="13.5">
      <c r="B383" s="204"/>
      <c r="C383" s="205"/>
      <c r="D383" s="206" t="s">
        <v>154</v>
      </c>
      <c r="E383" s="207" t="s">
        <v>21</v>
      </c>
      <c r="F383" s="208" t="s">
        <v>467</v>
      </c>
      <c r="G383" s="205"/>
      <c r="H383" s="209">
        <v>6.6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154</v>
      </c>
      <c r="AU383" s="215" t="s">
        <v>81</v>
      </c>
      <c r="AV383" s="11" t="s">
        <v>81</v>
      </c>
      <c r="AW383" s="11" t="s">
        <v>156</v>
      </c>
      <c r="AX383" s="11" t="s">
        <v>71</v>
      </c>
      <c r="AY383" s="215" t="s">
        <v>146</v>
      </c>
    </row>
    <row r="384" spans="2:51" s="11" customFormat="1" ht="13.5">
      <c r="B384" s="204"/>
      <c r="C384" s="205"/>
      <c r="D384" s="206" t="s">
        <v>154</v>
      </c>
      <c r="E384" s="207" t="s">
        <v>21</v>
      </c>
      <c r="F384" s="208" t="s">
        <v>468</v>
      </c>
      <c r="G384" s="205"/>
      <c r="H384" s="209">
        <v>6.6</v>
      </c>
      <c r="I384" s="210"/>
      <c r="J384" s="205"/>
      <c r="K384" s="205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154</v>
      </c>
      <c r="AU384" s="215" t="s">
        <v>81</v>
      </c>
      <c r="AV384" s="11" t="s">
        <v>81</v>
      </c>
      <c r="AW384" s="11" t="s">
        <v>156</v>
      </c>
      <c r="AX384" s="11" t="s">
        <v>71</v>
      </c>
      <c r="AY384" s="215" t="s">
        <v>146</v>
      </c>
    </row>
    <row r="385" spans="2:51" s="11" customFormat="1" ht="13.5">
      <c r="B385" s="204"/>
      <c r="C385" s="205"/>
      <c r="D385" s="206" t="s">
        <v>154</v>
      </c>
      <c r="E385" s="207" t="s">
        <v>21</v>
      </c>
      <c r="F385" s="208" t="s">
        <v>469</v>
      </c>
      <c r="G385" s="205"/>
      <c r="H385" s="209">
        <v>6.6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154</v>
      </c>
      <c r="AU385" s="215" t="s">
        <v>81</v>
      </c>
      <c r="AV385" s="11" t="s">
        <v>81</v>
      </c>
      <c r="AW385" s="11" t="s">
        <v>156</v>
      </c>
      <c r="AX385" s="11" t="s">
        <v>71</v>
      </c>
      <c r="AY385" s="215" t="s">
        <v>146</v>
      </c>
    </row>
    <row r="386" spans="2:51" s="11" customFormat="1" ht="13.5">
      <c r="B386" s="204"/>
      <c r="C386" s="205"/>
      <c r="D386" s="206" t="s">
        <v>154</v>
      </c>
      <c r="E386" s="207" t="s">
        <v>21</v>
      </c>
      <c r="F386" s="208" t="s">
        <v>470</v>
      </c>
      <c r="G386" s="205"/>
      <c r="H386" s="209">
        <v>6.6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154</v>
      </c>
      <c r="AU386" s="215" t="s">
        <v>81</v>
      </c>
      <c r="AV386" s="11" t="s">
        <v>81</v>
      </c>
      <c r="AW386" s="11" t="s">
        <v>156</v>
      </c>
      <c r="AX386" s="11" t="s">
        <v>71</v>
      </c>
      <c r="AY386" s="215" t="s">
        <v>146</v>
      </c>
    </row>
    <row r="387" spans="2:51" s="12" customFormat="1" ht="13.5">
      <c r="B387" s="216"/>
      <c r="C387" s="217"/>
      <c r="D387" s="206" t="s">
        <v>154</v>
      </c>
      <c r="E387" s="218" t="s">
        <v>21</v>
      </c>
      <c r="F387" s="219" t="s">
        <v>157</v>
      </c>
      <c r="G387" s="217"/>
      <c r="H387" s="220">
        <v>26.4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154</v>
      </c>
      <c r="AU387" s="226" t="s">
        <v>81</v>
      </c>
      <c r="AV387" s="12" t="s">
        <v>153</v>
      </c>
      <c r="AW387" s="12" t="s">
        <v>156</v>
      </c>
      <c r="AX387" s="12" t="s">
        <v>79</v>
      </c>
      <c r="AY387" s="226" t="s">
        <v>146</v>
      </c>
    </row>
    <row r="388" spans="2:65" s="1" customFormat="1" ht="25.5" customHeight="1">
      <c r="B388" s="41"/>
      <c r="C388" s="192" t="s">
        <v>471</v>
      </c>
      <c r="D388" s="192" t="s">
        <v>148</v>
      </c>
      <c r="E388" s="193" t="s">
        <v>472</v>
      </c>
      <c r="F388" s="194" t="s">
        <v>473</v>
      </c>
      <c r="G388" s="195" t="s">
        <v>161</v>
      </c>
      <c r="H388" s="196">
        <v>50</v>
      </c>
      <c r="I388" s="197"/>
      <c r="J388" s="198">
        <f>ROUND(I388*H388,2)</f>
        <v>0</v>
      </c>
      <c r="K388" s="194" t="s">
        <v>21</v>
      </c>
      <c r="L388" s="61"/>
      <c r="M388" s="199" t="s">
        <v>21</v>
      </c>
      <c r="N388" s="200" t="s">
        <v>42</v>
      </c>
      <c r="O388" s="42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4" t="s">
        <v>153</v>
      </c>
      <c r="AT388" s="24" t="s">
        <v>148</v>
      </c>
      <c r="AU388" s="24" t="s">
        <v>81</v>
      </c>
      <c r="AY388" s="24" t="s">
        <v>146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79</v>
      </c>
      <c r="BK388" s="203">
        <f>ROUND(I388*H388,2)</f>
        <v>0</v>
      </c>
      <c r="BL388" s="24" t="s">
        <v>153</v>
      </c>
      <c r="BM388" s="24" t="s">
        <v>474</v>
      </c>
    </row>
    <row r="389" spans="2:51" s="11" customFormat="1" ht="13.5">
      <c r="B389" s="204"/>
      <c r="C389" s="205"/>
      <c r="D389" s="206" t="s">
        <v>154</v>
      </c>
      <c r="E389" s="207" t="s">
        <v>21</v>
      </c>
      <c r="F389" s="208" t="s">
        <v>475</v>
      </c>
      <c r="G389" s="205"/>
      <c r="H389" s="209">
        <v>50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154</v>
      </c>
      <c r="AU389" s="215" t="s">
        <v>81</v>
      </c>
      <c r="AV389" s="11" t="s">
        <v>81</v>
      </c>
      <c r="AW389" s="11" t="s">
        <v>156</v>
      </c>
      <c r="AX389" s="11" t="s">
        <v>71</v>
      </c>
      <c r="AY389" s="215" t="s">
        <v>146</v>
      </c>
    </row>
    <row r="390" spans="2:51" s="12" customFormat="1" ht="13.5">
      <c r="B390" s="216"/>
      <c r="C390" s="217"/>
      <c r="D390" s="206" t="s">
        <v>154</v>
      </c>
      <c r="E390" s="218" t="s">
        <v>21</v>
      </c>
      <c r="F390" s="219" t="s">
        <v>157</v>
      </c>
      <c r="G390" s="217"/>
      <c r="H390" s="220">
        <v>50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154</v>
      </c>
      <c r="AU390" s="226" t="s">
        <v>81</v>
      </c>
      <c r="AV390" s="12" t="s">
        <v>153</v>
      </c>
      <c r="AW390" s="12" t="s">
        <v>156</v>
      </c>
      <c r="AX390" s="12" t="s">
        <v>79</v>
      </c>
      <c r="AY390" s="226" t="s">
        <v>146</v>
      </c>
    </row>
    <row r="391" spans="2:65" s="1" customFormat="1" ht="25.5" customHeight="1">
      <c r="B391" s="41"/>
      <c r="C391" s="192" t="s">
        <v>334</v>
      </c>
      <c r="D391" s="192" t="s">
        <v>148</v>
      </c>
      <c r="E391" s="193" t="s">
        <v>476</v>
      </c>
      <c r="F391" s="194" t="s">
        <v>477</v>
      </c>
      <c r="G391" s="195" t="s">
        <v>184</v>
      </c>
      <c r="H391" s="196">
        <v>2.1</v>
      </c>
      <c r="I391" s="197"/>
      <c r="J391" s="198">
        <f>ROUND(I391*H391,2)</f>
        <v>0</v>
      </c>
      <c r="K391" s="194" t="s">
        <v>152</v>
      </c>
      <c r="L391" s="61"/>
      <c r="M391" s="199" t="s">
        <v>21</v>
      </c>
      <c r="N391" s="200" t="s">
        <v>42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4" t="s">
        <v>153</v>
      </c>
      <c r="AT391" s="24" t="s">
        <v>148</v>
      </c>
      <c r="AU391" s="24" t="s">
        <v>81</v>
      </c>
      <c r="AY391" s="24" t="s">
        <v>146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4" t="s">
        <v>79</v>
      </c>
      <c r="BK391" s="203">
        <f>ROUND(I391*H391,2)</f>
        <v>0</v>
      </c>
      <c r="BL391" s="24" t="s">
        <v>153</v>
      </c>
      <c r="BM391" s="24" t="s">
        <v>478</v>
      </c>
    </row>
    <row r="392" spans="2:51" s="13" customFormat="1" ht="13.5">
      <c r="B392" s="227"/>
      <c r="C392" s="228"/>
      <c r="D392" s="206" t="s">
        <v>154</v>
      </c>
      <c r="E392" s="229" t="s">
        <v>21</v>
      </c>
      <c r="F392" s="230" t="s">
        <v>479</v>
      </c>
      <c r="G392" s="228"/>
      <c r="H392" s="229" t="s">
        <v>21</v>
      </c>
      <c r="I392" s="231"/>
      <c r="J392" s="228"/>
      <c r="K392" s="228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154</v>
      </c>
      <c r="AU392" s="236" t="s">
        <v>81</v>
      </c>
      <c r="AV392" s="13" t="s">
        <v>79</v>
      </c>
      <c r="AW392" s="13" t="s">
        <v>156</v>
      </c>
      <c r="AX392" s="13" t="s">
        <v>71</v>
      </c>
      <c r="AY392" s="236" t="s">
        <v>146</v>
      </c>
    </row>
    <row r="393" spans="2:51" s="11" customFormat="1" ht="13.5">
      <c r="B393" s="204"/>
      <c r="C393" s="205"/>
      <c r="D393" s="206" t="s">
        <v>154</v>
      </c>
      <c r="E393" s="207" t="s">
        <v>21</v>
      </c>
      <c r="F393" s="208" t="s">
        <v>480</v>
      </c>
      <c r="G393" s="205"/>
      <c r="H393" s="209">
        <v>2.1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154</v>
      </c>
      <c r="AU393" s="215" t="s">
        <v>81</v>
      </c>
      <c r="AV393" s="11" t="s">
        <v>81</v>
      </c>
      <c r="AW393" s="11" t="s">
        <v>156</v>
      </c>
      <c r="AX393" s="11" t="s">
        <v>71</v>
      </c>
      <c r="AY393" s="215" t="s">
        <v>146</v>
      </c>
    </row>
    <row r="394" spans="2:51" s="12" customFormat="1" ht="13.5">
      <c r="B394" s="216"/>
      <c r="C394" s="217"/>
      <c r="D394" s="206" t="s">
        <v>154</v>
      </c>
      <c r="E394" s="218" t="s">
        <v>21</v>
      </c>
      <c r="F394" s="219" t="s">
        <v>157</v>
      </c>
      <c r="G394" s="217"/>
      <c r="H394" s="220">
        <v>2.1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154</v>
      </c>
      <c r="AU394" s="226" t="s">
        <v>81</v>
      </c>
      <c r="AV394" s="12" t="s">
        <v>153</v>
      </c>
      <c r="AW394" s="12" t="s">
        <v>156</v>
      </c>
      <c r="AX394" s="12" t="s">
        <v>79</v>
      </c>
      <c r="AY394" s="226" t="s">
        <v>146</v>
      </c>
    </row>
    <row r="395" spans="2:65" s="1" customFormat="1" ht="25.5" customHeight="1">
      <c r="B395" s="41"/>
      <c r="C395" s="192" t="s">
        <v>481</v>
      </c>
      <c r="D395" s="192" t="s">
        <v>148</v>
      </c>
      <c r="E395" s="193" t="s">
        <v>482</v>
      </c>
      <c r="F395" s="194" t="s">
        <v>483</v>
      </c>
      <c r="G395" s="195" t="s">
        <v>184</v>
      </c>
      <c r="H395" s="196">
        <v>2.8</v>
      </c>
      <c r="I395" s="197"/>
      <c r="J395" s="198">
        <f>ROUND(I395*H395,2)</f>
        <v>0</v>
      </c>
      <c r="K395" s="194" t="s">
        <v>152</v>
      </c>
      <c r="L395" s="61"/>
      <c r="M395" s="199" t="s">
        <v>21</v>
      </c>
      <c r="N395" s="200" t="s">
        <v>42</v>
      </c>
      <c r="O395" s="42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AR395" s="24" t="s">
        <v>153</v>
      </c>
      <c r="AT395" s="24" t="s">
        <v>148</v>
      </c>
      <c r="AU395" s="24" t="s">
        <v>81</v>
      </c>
      <c r="AY395" s="24" t="s">
        <v>146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24" t="s">
        <v>79</v>
      </c>
      <c r="BK395" s="203">
        <f>ROUND(I395*H395,2)</f>
        <v>0</v>
      </c>
      <c r="BL395" s="24" t="s">
        <v>153</v>
      </c>
      <c r="BM395" s="24" t="s">
        <v>484</v>
      </c>
    </row>
    <row r="396" spans="2:51" s="13" customFormat="1" ht="13.5">
      <c r="B396" s="227"/>
      <c r="C396" s="228"/>
      <c r="D396" s="206" t="s">
        <v>154</v>
      </c>
      <c r="E396" s="229" t="s">
        <v>21</v>
      </c>
      <c r="F396" s="230" t="s">
        <v>462</v>
      </c>
      <c r="G396" s="228"/>
      <c r="H396" s="229" t="s">
        <v>21</v>
      </c>
      <c r="I396" s="231"/>
      <c r="J396" s="228"/>
      <c r="K396" s="228"/>
      <c r="L396" s="232"/>
      <c r="M396" s="233"/>
      <c r="N396" s="234"/>
      <c r="O396" s="234"/>
      <c r="P396" s="234"/>
      <c r="Q396" s="234"/>
      <c r="R396" s="234"/>
      <c r="S396" s="234"/>
      <c r="T396" s="235"/>
      <c r="AT396" s="236" t="s">
        <v>154</v>
      </c>
      <c r="AU396" s="236" t="s">
        <v>81</v>
      </c>
      <c r="AV396" s="13" t="s">
        <v>79</v>
      </c>
      <c r="AW396" s="13" t="s">
        <v>156</v>
      </c>
      <c r="AX396" s="13" t="s">
        <v>71</v>
      </c>
      <c r="AY396" s="236" t="s">
        <v>146</v>
      </c>
    </row>
    <row r="397" spans="2:51" s="11" customFormat="1" ht="13.5">
      <c r="B397" s="204"/>
      <c r="C397" s="205"/>
      <c r="D397" s="206" t="s">
        <v>154</v>
      </c>
      <c r="E397" s="207" t="s">
        <v>21</v>
      </c>
      <c r="F397" s="208" t="s">
        <v>485</v>
      </c>
      <c r="G397" s="205"/>
      <c r="H397" s="209">
        <v>2.8</v>
      </c>
      <c r="I397" s="210"/>
      <c r="J397" s="205"/>
      <c r="K397" s="205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154</v>
      </c>
      <c r="AU397" s="215" t="s">
        <v>81</v>
      </c>
      <c r="AV397" s="11" t="s">
        <v>81</v>
      </c>
      <c r="AW397" s="11" t="s">
        <v>156</v>
      </c>
      <c r="AX397" s="11" t="s">
        <v>71</v>
      </c>
      <c r="AY397" s="215" t="s">
        <v>146</v>
      </c>
    </row>
    <row r="398" spans="2:51" s="12" customFormat="1" ht="13.5">
      <c r="B398" s="216"/>
      <c r="C398" s="217"/>
      <c r="D398" s="206" t="s">
        <v>154</v>
      </c>
      <c r="E398" s="218" t="s">
        <v>21</v>
      </c>
      <c r="F398" s="219" t="s">
        <v>157</v>
      </c>
      <c r="G398" s="217"/>
      <c r="H398" s="220">
        <v>2.8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154</v>
      </c>
      <c r="AU398" s="226" t="s">
        <v>81</v>
      </c>
      <c r="AV398" s="12" t="s">
        <v>153</v>
      </c>
      <c r="AW398" s="12" t="s">
        <v>156</v>
      </c>
      <c r="AX398" s="12" t="s">
        <v>79</v>
      </c>
      <c r="AY398" s="226" t="s">
        <v>146</v>
      </c>
    </row>
    <row r="399" spans="2:65" s="1" customFormat="1" ht="25.5" customHeight="1">
      <c r="B399" s="41"/>
      <c r="C399" s="192" t="s">
        <v>339</v>
      </c>
      <c r="D399" s="192" t="s">
        <v>148</v>
      </c>
      <c r="E399" s="193" t="s">
        <v>486</v>
      </c>
      <c r="F399" s="194" t="s">
        <v>487</v>
      </c>
      <c r="G399" s="195" t="s">
        <v>151</v>
      </c>
      <c r="H399" s="196">
        <v>647.579</v>
      </c>
      <c r="I399" s="197"/>
      <c r="J399" s="198">
        <f>ROUND(I399*H399,2)</f>
        <v>0</v>
      </c>
      <c r="K399" s="194" t="s">
        <v>152</v>
      </c>
      <c r="L399" s="61"/>
      <c r="M399" s="199" t="s">
        <v>21</v>
      </c>
      <c r="N399" s="200" t="s">
        <v>42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153</v>
      </c>
      <c r="AT399" s="24" t="s">
        <v>148</v>
      </c>
      <c r="AU399" s="24" t="s">
        <v>81</v>
      </c>
      <c r="AY399" s="24" t="s">
        <v>146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79</v>
      </c>
      <c r="BK399" s="203">
        <f>ROUND(I399*H399,2)</f>
        <v>0</v>
      </c>
      <c r="BL399" s="24" t="s">
        <v>153</v>
      </c>
      <c r="BM399" s="24" t="s">
        <v>488</v>
      </c>
    </row>
    <row r="400" spans="2:51" s="11" customFormat="1" ht="13.5">
      <c r="B400" s="204"/>
      <c r="C400" s="205"/>
      <c r="D400" s="206" t="s">
        <v>154</v>
      </c>
      <c r="E400" s="207" t="s">
        <v>21</v>
      </c>
      <c r="F400" s="208" t="s">
        <v>320</v>
      </c>
      <c r="G400" s="205"/>
      <c r="H400" s="209">
        <v>377.59595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154</v>
      </c>
      <c r="AU400" s="215" t="s">
        <v>81</v>
      </c>
      <c r="AV400" s="11" t="s">
        <v>81</v>
      </c>
      <c r="AW400" s="11" t="s">
        <v>156</v>
      </c>
      <c r="AX400" s="11" t="s">
        <v>71</v>
      </c>
      <c r="AY400" s="215" t="s">
        <v>146</v>
      </c>
    </row>
    <row r="401" spans="2:51" s="11" customFormat="1" ht="13.5">
      <c r="B401" s="204"/>
      <c r="C401" s="205"/>
      <c r="D401" s="206" t="s">
        <v>154</v>
      </c>
      <c r="E401" s="207" t="s">
        <v>21</v>
      </c>
      <c r="F401" s="208" t="s">
        <v>321</v>
      </c>
      <c r="G401" s="205"/>
      <c r="H401" s="209">
        <v>433.1888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154</v>
      </c>
      <c r="AU401" s="215" t="s">
        <v>81</v>
      </c>
      <c r="AV401" s="11" t="s">
        <v>81</v>
      </c>
      <c r="AW401" s="11" t="s">
        <v>156</v>
      </c>
      <c r="AX401" s="11" t="s">
        <v>71</v>
      </c>
      <c r="AY401" s="215" t="s">
        <v>146</v>
      </c>
    </row>
    <row r="402" spans="2:51" s="11" customFormat="1" ht="13.5">
      <c r="B402" s="204"/>
      <c r="C402" s="205"/>
      <c r="D402" s="206" t="s">
        <v>154</v>
      </c>
      <c r="E402" s="207" t="s">
        <v>21</v>
      </c>
      <c r="F402" s="208" t="s">
        <v>489</v>
      </c>
      <c r="G402" s="205"/>
      <c r="H402" s="209">
        <v>42.025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154</v>
      </c>
      <c r="AU402" s="215" t="s">
        <v>81</v>
      </c>
      <c r="AV402" s="11" t="s">
        <v>81</v>
      </c>
      <c r="AW402" s="11" t="s">
        <v>156</v>
      </c>
      <c r="AX402" s="11" t="s">
        <v>71</v>
      </c>
      <c r="AY402" s="215" t="s">
        <v>146</v>
      </c>
    </row>
    <row r="403" spans="2:51" s="11" customFormat="1" ht="13.5">
      <c r="B403" s="204"/>
      <c r="C403" s="205"/>
      <c r="D403" s="206" t="s">
        <v>154</v>
      </c>
      <c r="E403" s="207" t="s">
        <v>21</v>
      </c>
      <c r="F403" s="208" t="s">
        <v>323</v>
      </c>
      <c r="G403" s="205"/>
      <c r="H403" s="209">
        <v>-205.231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154</v>
      </c>
      <c r="AU403" s="215" t="s">
        <v>81</v>
      </c>
      <c r="AV403" s="11" t="s">
        <v>81</v>
      </c>
      <c r="AW403" s="11" t="s">
        <v>156</v>
      </c>
      <c r="AX403" s="11" t="s">
        <v>71</v>
      </c>
      <c r="AY403" s="215" t="s">
        <v>146</v>
      </c>
    </row>
    <row r="404" spans="2:51" s="12" customFormat="1" ht="13.5">
      <c r="B404" s="216"/>
      <c r="C404" s="217"/>
      <c r="D404" s="206" t="s">
        <v>154</v>
      </c>
      <c r="E404" s="218" t="s">
        <v>21</v>
      </c>
      <c r="F404" s="219" t="s">
        <v>157</v>
      </c>
      <c r="G404" s="217"/>
      <c r="H404" s="220">
        <v>647.57875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154</v>
      </c>
      <c r="AU404" s="226" t="s">
        <v>81</v>
      </c>
      <c r="AV404" s="12" t="s">
        <v>153</v>
      </c>
      <c r="AW404" s="12" t="s">
        <v>156</v>
      </c>
      <c r="AX404" s="12" t="s">
        <v>79</v>
      </c>
      <c r="AY404" s="226" t="s">
        <v>146</v>
      </c>
    </row>
    <row r="405" spans="2:65" s="1" customFormat="1" ht="16.5" customHeight="1">
      <c r="B405" s="41"/>
      <c r="C405" s="192" t="s">
        <v>490</v>
      </c>
      <c r="D405" s="192" t="s">
        <v>148</v>
      </c>
      <c r="E405" s="193" t="s">
        <v>491</v>
      </c>
      <c r="F405" s="194" t="s">
        <v>492</v>
      </c>
      <c r="G405" s="195" t="s">
        <v>151</v>
      </c>
      <c r="H405" s="196">
        <v>18.472</v>
      </c>
      <c r="I405" s="197"/>
      <c r="J405" s="198">
        <f>ROUND(I405*H405,2)</f>
        <v>0</v>
      </c>
      <c r="K405" s="194" t="s">
        <v>152</v>
      </c>
      <c r="L405" s="61"/>
      <c r="M405" s="199" t="s">
        <v>21</v>
      </c>
      <c r="N405" s="200" t="s">
        <v>42</v>
      </c>
      <c r="O405" s="42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153</v>
      </c>
      <c r="AT405" s="24" t="s">
        <v>148</v>
      </c>
      <c r="AU405" s="24" t="s">
        <v>81</v>
      </c>
      <c r="AY405" s="24" t="s">
        <v>146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79</v>
      </c>
      <c r="BK405" s="203">
        <f>ROUND(I405*H405,2)</f>
        <v>0</v>
      </c>
      <c r="BL405" s="24" t="s">
        <v>153</v>
      </c>
      <c r="BM405" s="24" t="s">
        <v>493</v>
      </c>
    </row>
    <row r="406" spans="2:51" s="11" customFormat="1" ht="13.5">
      <c r="B406" s="204"/>
      <c r="C406" s="205"/>
      <c r="D406" s="206" t="s">
        <v>154</v>
      </c>
      <c r="E406" s="207" t="s">
        <v>21</v>
      </c>
      <c r="F406" s="208" t="s">
        <v>327</v>
      </c>
      <c r="G406" s="205"/>
      <c r="H406" s="209">
        <v>4.992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154</v>
      </c>
      <c r="AU406" s="215" t="s">
        <v>81</v>
      </c>
      <c r="AV406" s="11" t="s">
        <v>81</v>
      </c>
      <c r="AW406" s="11" t="s">
        <v>156</v>
      </c>
      <c r="AX406" s="11" t="s">
        <v>71</v>
      </c>
      <c r="AY406" s="215" t="s">
        <v>146</v>
      </c>
    </row>
    <row r="407" spans="2:51" s="11" customFormat="1" ht="13.5">
      <c r="B407" s="204"/>
      <c r="C407" s="205"/>
      <c r="D407" s="206" t="s">
        <v>154</v>
      </c>
      <c r="E407" s="207" t="s">
        <v>21</v>
      </c>
      <c r="F407" s="208" t="s">
        <v>328</v>
      </c>
      <c r="G407" s="205"/>
      <c r="H407" s="209">
        <v>3.52</v>
      </c>
      <c r="I407" s="210"/>
      <c r="J407" s="205"/>
      <c r="K407" s="205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154</v>
      </c>
      <c r="AU407" s="215" t="s">
        <v>81</v>
      </c>
      <c r="AV407" s="11" t="s">
        <v>81</v>
      </c>
      <c r="AW407" s="11" t="s">
        <v>156</v>
      </c>
      <c r="AX407" s="11" t="s">
        <v>71</v>
      </c>
      <c r="AY407" s="215" t="s">
        <v>146</v>
      </c>
    </row>
    <row r="408" spans="2:51" s="11" customFormat="1" ht="13.5">
      <c r="B408" s="204"/>
      <c r="C408" s="205"/>
      <c r="D408" s="206" t="s">
        <v>154</v>
      </c>
      <c r="E408" s="207" t="s">
        <v>21</v>
      </c>
      <c r="F408" s="208" t="s">
        <v>329</v>
      </c>
      <c r="G408" s="205"/>
      <c r="H408" s="209">
        <v>4.24</v>
      </c>
      <c r="I408" s="210"/>
      <c r="J408" s="205"/>
      <c r="K408" s="205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154</v>
      </c>
      <c r="AU408" s="215" t="s">
        <v>81</v>
      </c>
      <c r="AV408" s="11" t="s">
        <v>81</v>
      </c>
      <c r="AW408" s="11" t="s">
        <v>156</v>
      </c>
      <c r="AX408" s="11" t="s">
        <v>71</v>
      </c>
      <c r="AY408" s="215" t="s">
        <v>146</v>
      </c>
    </row>
    <row r="409" spans="2:51" s="11" customFormat="1" ht="13.5">
      <c r="B409" s="204"/>
      <c r="C409" s="205"/>
      <c r="D409" s="206" t="s">
        <v>154</v>
      </c>
      <c r="E409" s="207" t="s">
        <v>21</v>
      </c>
      <c r="F409" s="208" t="s">
        <v>330</v>
      </c>
      <c r="G409" s="205"/>
      <c r="H409" s="209">
        <v>5.72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154</v>
      </c>
      <c r="AU409" s="215" t="s">
        <v>81</v>
      </c>
      <c r="AV409" s="11" t="s">
        <v>81</v>
      </c>
      <c r="AW409" s="11" t="s">
        <v>156</v>
      </c>
      <c r="AX409" s="11" t="s">
        <v>71</v>
      </c>
      <c r="AY409" s="215" t="s">
        <v>146</v>
      </c>
    </row>
    <row r="410" spans="2:51" s="12" customFormat="1" ht="13.5">
      <c r="B410" s="216"/>
      <c r="C410" s="217"/>
      <c r="D410" s="206" t="s">
        <v>154</v>
      </c>
      <c r="E410" s="218" t="s">
        <v>21</v>
      </c>
      <c r="F410" s="219" t="s">
        <v>157</v>
      </c>
      <c r="G410" s="217"/>
      <c r="H410" s="220">
        <v>18.472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154</v>
      </c>
      <c r="AU410" s="226" t="s">
        <v>81</v>
      </c>
      <c r="AV410" s="12" t="s">
        <v>153</v>
      </c>
      <c r="AW410" s="12" t="s">
        <v>156</v>
      </c>
      <c r="AX410" s="12" t="s">
        <v>79</v>
      </c>
      <c r="AY410" s="226" t="s">
        <v>146</v>
      </c>
    </row>
    <row r="411" spans="2:65" s="1" customFormat="1" ht="16.5" customHeight="1">
      <c r="B411" s="41"/>
      <c r="C411" s="192" t="s">
        <v>345</v>
      </c>
      <c r="D411" s="192" t="s">
        <v>148</v>
      </c>
      <c r="E411" s="193" t="s">
        <v>494</v>
      </c>
      <c r="F411" s="194" t="s">
        <v>495</v>
      </c>
      <c r="G411" s="195" t="s">
        <v>151</v>
      </c>
      <c r="H411" s="196">
        <v>18.472</v>
      </c>
      <c r="I411" s="197"/>
      <c r="J411" s="198">
        <f>ROUND(I411*H411,2)</f>
        <v>0</v>
      </c>
      <c r="K411" s="194" t="s">
        <v>152</v>
      </c>
      <c r="L411" s="61"/>
      <c r="M411" s="199" t="s">
        <v>21</v>
      </c>
      <c r="N411" s="200" t="s">
        <v>42</v>
      </c>
      <c r="O411" s="42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153</v>
      </c>
      <c r="AT411" s="24" t="s">
        <v>148</v>
      </c>
      <c r="AU411" s="24" t="s">
        <v>81</v>
      </c>
      <c r="AY411" s="24" t="s">
        <v>146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79</v>
      </c>
      <c r="BK411" s="203">
        <f>ROUND(I411*H411,2)</f>
        <v>0</v>
      </c>
      <c r="BL411" s="24" t="s">
        <v>153</v>
      </c>
      <c r="BM411" s="24" t="s">
        <v>496</v>
      </c>
    </row>
    <row r="412" spans="2:51" s="13" customFormat="1" ht="13.5">
      <c r="B412" s="227"/>
      <c r="C412" s="228"/>
      <c r="D412" s="206" t="s">
        <v>154</v>
      </c>
      <c r="E412" s="229" t="s">
        <v>21</v>
      </c>
      <c r="F412" s="230" t="s">
        <v>497</v>
      </c>
      <c r="G412" s="228"/>
      <c r="H412" s="229" t="s">
        <v>21</v>
      </c>
      <c r="I412" s="231"/>
      <c r="J412" s="228"/>
      <c r="K412" s="228"/>
      <c r="L412" s="232"/>
      <c r="M412" s="233"/>
      <c r="N412" s="234"/>
      <c r="O412" s="234"/>
      <c r="P412" s="234"/>
      <c r="Q412" s="234"/>
      <c r="R412" s="234"/>
      <c r="S412" s="234"/>
      <c r="T412" s="235"/>
      <c r="AT412" s="236" t="s">
        <v>154</v>
      </c>
      <c r="AU412" s="236" t="s">
        <v>81</v>
      </c>
      <c r="AV412" s="13" t="s">
        <v>79</v>
      </c>
      <c r="AW412" s="13" t="s">
        <v>156</v>
      </c>
      <c r="AX412" s="13" t="s">
        <v>71</v>
      </c>
      <c r="AY412" s="236" t="s">
        <v>146</v>
      </c>
    </row>
    <row r="413" spans="2:51" s="11" customFormat="1" ht="13.5">
      <c r="B413" s="204"/>
      <c r="C413" s="205"/>
      <c r="D413" s="206" t="s">
        <v>154</v>
      </c>
      <c r="E413" s="207" t="s">
        <v>21</v>
      </c>
      <c r="F413" s="208" t="s">
        <v>327</v>
      </c>
      <c r="G413" s="205"/>
      <c r="H413" s="209">
        <v>4.992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154</v>
      </c>
      <c r="AU413" s="215" t="s">
        <v>81</v>
      </c>
      <c r="AV413" s="11" t="s">
        <v>81</v>
      </c>
      <c r="AW413" s="11" t="s">
        <v>156</v>
      </c>
      <c r="AX413" s="11" t="s">
        <v>71</v>
      </c>
      <c r="AY413" s="215" t="s">
        <v>146</v>
      </c>
    </row>
    <row r="414" spans="2:51" s="11" customFormat="1" ht="13.5">
      <c r="B414" s="204"/>
      <c r="C414" s="205"/>
      <c r="D414" s="206" t="s">
        <v>154</v>
      </c>
      <c r="E414" s="207" t="s">
        <v>21</v>
      </c>
      <c r="F414" s="208" t="s">
        <v>328</v>
      </c>
      <c r="G414" s="205"/>
      <c r="H414" s="209">
        <v>3.52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154</v>
      </c>
      <c r="AU414" s="215" t="s">
        <v>81</v>
      </c>
      <c r="AV414" s="11" t="s">
        <v>81</v>
      </c>
      <c r="AW414" s="11" t="s">
        <v>156</v>
      </c>
      <c r="AX414" s="11" t="s">
        <v>71</v>
      </c>
      <c r="AY414" s="215" t="s">
        <v>146</v>
      </c>
    </row>
    <row r="415" spans="2:51" s="11" customFormat="1" ht="13.5">
      <c r="B415" s="204"/>
      <c r="C415" s="205"/>
      <c r="D415" s="206" t="s">
        <v>154</v>
      </c>
      <c r="E415" s="207" t="s">
        <v>21</v>
      </c>
      <c r="F415" s="208" t="s">
        <v>329</v>
      </c>
      <c r="G415" s="205"/>
      <c r="H415" s="209">
        <v>4.24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154</v>
      </c>
      <c r="AU415" s="215" t="s">
        <v>81</v>
      </c>
      <c r="AV415" s="11" t="s">
        <v>81</v>
      </c>
      <c r="AW415" s="11" t="s">
        <v>156</v>
      </c>
      <c r="AX415" s="11" t="s">
        <v>71</v>
      </c>
      <c r="AY415" s="215" t="s">
        <v>146</v>
      </c>
    </row>
    <row r="416" spans="2:51" s="11" customFormat="1" ht="13.5">
      <c r="B416" s="204"/>
      <c r="C416" s="205"/>
      <c r="D416" s="206" t="s">
        <v>154</v>
      </c>
      <c r="E416" s="207" t="s">
        <v>21</v>
      </c>
      <c r="F416" s="208" t="s">
        <v>330</v>
      </c>
      <c r="G416" s="205"/>
      <c r="H416" s="209">
        <v>5.72</v>
      </c>
      <c r="I416" s="210"/>
      <c r="J416" s="205"/>
      <c r="K416" s="205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154</v>
      </c>
      <c r="AU416" s="215" t="s">
        <v>81</v>
      </c>
      <c r="AV416" s="11" t="s">
        <v>81</v>
      </c>
      <c r="AW416" s="11" t="s">
        <v>156</v>
      </c>
      <c r="AX416" s="11" t="s">
        <v>71</v>
      </c>
      <c r="AY416" s="215" t="s">
        <v>146</v>
      </c>
    </row>
    <row r="417" spans="2:51" s="12" customFormat="1" ht="13.5">
      <c r="B417" s="216"/>
      <c r="C417" s="217"/>
      <c r="D417" s="206" t="s">
        <v>154</v>
      </c>
      <c r="E417" s="218" t="s">
        <v>21</v>
      </c>
      <c r="F417" s="219" t="s">
        <v>157</v>
      </c>
      <c r="G417" s="217"/>
      <c r="H417" s="220">
        <v>18.472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154</v>
      </c>
      <c r="AU417" s="226" t="s">
        <v>81</v>
      </c>
      <c r="AV417" s="12" t="s">
        <v>153</v>
      </c>
      <c r="AW417" s="12" t="s">
        <v>156</v>
      </c>
      <c r="AX417" s="12" t="s">
        <v>79</v>
      </c>
      <c r="AY417" s="226" t="s">
        <v>146</v>
      </c>
    </row>
    <row r="418" spans="2:63" s="10" customFormat="1" ht="29.85" customHeight="1">
      <c r="B418" s="176"/>
      <c r="C418" s="177"/>
      <c r="D418" s="178" t="s">
        <v>70</v>
      </c>
      <c r="E418" s="190" t="s">
        <v>498</v>
      </c>
      <c r="F418" s="190" t="s">
        <v>499</v>
      </c>
      <c r="G418" s="177"/>
      <c r="H418" s="177"/>
      <c r="I418" s="180"/>
      <c r="J418" s="191">
        <f>BK418</f>
        <v>0</v>
      </c>
      <c r="K418" s="177"/>
      <c r="L418" s="182"/>
      <c r="M418" s="183"/>
      <c r="N418" s="184"/>
      <c r="O418" s="184"/>
      <c r="P418" s="185">
        <f>SUM(P419:P421)</f>
        <v>0</v>
      </c>
      <c r="Q418" s="184"/>
      <c r="R418" s="185">
        <f>SUM(R419:R421)</f>
        <v>0</v>
      </c>
      <c r="S418" s="184"/>
      <c r="T418" s="186">
        <f>SUM(T419:T421)</f>
        <v>0</v>
      </c>
      <c r="AR418" s="187" t="s">
        <v>79</v>
      </c>
      <c r="AT418" s="188" t="s">
        <v>70</v>
      </c>
      <c r="AU418" s="188" t="s">
        <v>79</v>
      </c>
      <c r="AY418" s="187" t="s">
        <v>146</v>
      </c>
      <c r="BK418" s="189">
        <f>SUM(BK419:BK421)</f>
        <v>0</v>
      </c>
    </row>
    <row r="419" spans="2:65" s="1" customFormat="1" ht="25.5" customHeight="1">
      <c r="B419" s="41"/>
      <c r="C419" s="192" t="s">
        <v>500</v>
      </c>
      <c r="D419" s="192" t="s">
        <v>148</v>
      </c>
      <c r="E419" s="193" t="s">
        <v>501</v>
      </c>
      <c r="F419" s="194" t="s">
        <v>502</v>
      </c>
      <c r="G419" s="195" t="s">
        <v>503</v>
      </c>
      <c r="H419" s="196">
        <v>39.208</v>
      </c>
      <c r="I419" s="197"/>
      <c r="J419" s="198">
        <f>ROUND(I419*H419,2)</f>
        <v>0</v>
      </c>
      <c r="K419" s="194" t="s">
        <v>152</v>
      </c>
      <c r="L419" s="61"/>
      <c r="M419" s="199" t="s">
        <v>21</v>
      </c>
      <c r="N419" s="200" t="s">
        <v>42</v>
      </c>
      <c r="O419" s="42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153</v>
      </c>
      <c r="AT419" s="24" t="s">
        <v>148</v>
      </c>
      <c r="AU419" s="24" t="s">
        <v>81</v>
      </c>
      <c r="AY419" s="24" t="s">
        <v>146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79</v>
      </c>
      <c r="BK419" s="203">
        <f>ROUND(I419*H419,2)</f>
        <v>0</v>
      </c>
      <c r="BL419" s="24" t="s">
        <v>153</v>
      </c>
      <c r="BM419" s="24" t="s">
        <v>504</v>
      </c>
    </row>
    <row r="420" spans="2:65" s="1" customFormat="1" ht="25.5" customHeight="1">
      <c r="B420" s="41"/>
      <c r="C420" s="192" t="s">
        <v>350</v>
      </c>
      <c r="D420" s="192" t="s">
        <v>148</v>
      </c>
      <c r="E420" s="193" t="s">
        <v>505</v>
      </c>
      <c r="F420" s="194" t="s">
        <v>506</v>
      </c>
      <c r="G420" s="195" t="s">
        <v>503</v>
      </c>
      <c r="H420" s="196">
        <v>39.208</v>
      </c>
      <c r="I420" s="197"/>
      <c r="J420" s="198">
        <f>ROUND(I420*H420,2)</f>
        <v>0</v>
      </c>
      <c r="K420" s="194" t="s">
        <v>152</v>
      </c>
      <c r="L420" s="61"/>
      <c r="M420" s="199" t="s">
        <v>21</v>
      </c>
      <c r="N420" s="200" t="s">
        <v>42</v>
      </c>
      <c r="O420" s="42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153</v>
      </c>
      <c r="AT420" s="24" t="s">
        <v>148</v>
      </c>
      <c r="AU420" s="24" t="s">
        <v>81</v>
      </c>
      <c r="AY420" s="24" t="s">
        <v>146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79</v>
      </c>
      <c r="BK420" s="203">
        <f>ROUND(I420*H420,2)</f>
        <v>0</v>
      </c>
      <c r="BL420" s="24" t="s">
        <v>153</v>
      </c>
      <c r="BM420" s="24" t="s">
        <v>507</v>
      </c>
    </row>
    <row r="421" spans="2:65" s="1" customFormat="1" ht="25.5" customHeight="1">
      <c r="B421" s="41"/>
      <c r="C421" s="192" t="s">
        <v>508</v>
      </c>
      <c r="D421" s="192" t="s">
        <v>148</v>
      </c>
      <c r="E421" s="193" t="s">
        <v>509</v>
      </c>
      <c r="F421" s="194" t="s">
        <v>510</v>
      </c>
      <c r="G421" s="195" t="s">
        <v>503</v>
      </c>
      <c r="H421" s="196">
        <v>39.208</v>
      </c>
      <c r="I421" s="197"/>
      <c r="J421" s="198">
        <f>ROUND(I421*H421,2)</f>
        <v>0</v>
      </c>
      <c r="K421" s="194" t="s">
        <v>152</v>
      </c>
      <c r="L421" s="61"/>
      <c r="M421" s="199" t="s">
        <v>21</v>
      </c>
      <c r="N421" s="200" t="s">
        <v>42</v>
      </c>
      <c r="O421" s="42"/>
      <c r="P421" s="201">
        <f>O421*H421</f>
        <v>0</v>
      </c>
      <c r="Q421" s="201">
        <v>0</v>
      </c>
      <c r="R421" s="201">
        <f>Q421*H421</f>
        <v>0</v>
      </c>
      <c r="S421" s="201">
        <v>0</v>
      </c>
      <c r="T421" s="202">
        <f>S421*H421</f>
        <v>0</v>
      </c>
      <c r="AR421" s="24" t="s">
        <v>153</v>
      </c>
      <c r="AT421" s="24" t="s">
        <v>148</v>
      </c>
      <c r="AU421" s="24" t="s">
        <v>81</v>
      </c>
      <c r="AY421" s="24" t="s">
        <v>146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24" t="s">
        <v>79</v>
      </c>
      <c r="BK421" s="203">
        <f>ROUND(I421*H421,2)</f>
        <v>0</v>
      </c>
      <c r="BL421" s="24" t="s">
        <v>153</v>
      </c>
      <c r="BM421" s="24" t="s">
        <v>511</v>
      </c>
    </row>
    <row r="422" spans="2:63" s="10" customFormat="1" ht="29.85" customHeight="1">
      <c r="B422" s="176"/>
      <c r="C422" s="177"/>
      <c r="D422" s="178" t="s">
        <v>70</v>
      </c>
      <c r="E422" s="190" t="s">
        <v>512</v>
      </c>
      <c r="F422" s="190" t="s">
        <v>513</v>
      </c>
      <c r="G422" s="177"/>
      <c r="H422" s="177"/>
      <c r="I422" s="180"/>
      <c r="J422" s="191">
        <f>BK422</f>
        <v>0</v>
      </c>
      <c r="K422" s="177"/>
      <c r="L422" s="182"/>
      <c r="M422" s="183"/>
      <c r="N422" s="184"/>
      <c r="O422" s="184"/>
      <c r="P422" s="185">
        <f>P423</f>
        <v>0</v>
      </c>
      <c r="Q422" s="184"/>
      <c r="R422" s="185">
        <f>R423</f>
        <v>0</v>
      </c>
      <c r="S422" s="184"/>
      <c r="T422" s="186">
        <f>T423</f>
        <v>0</v>
      </c>
      <c r="AR422" s="187" t="s">
        <v>79</v>
      </c>
      <c r="AT422" s="188" t="s">
        <v>70</v>
      </c>
      <c r="AU422" s="188" t="s">
        <v>79</v>
      </c>
      <c r="AY422" s="187" t="s">
        <v>146</v>
      </c>
      <c r="BK422" s="189">
        <f>BK423</f>
        <v>0</v>
      </c>
    </row>
    <row r="423" spans="2:65" s="1" customFormat="1" ht="16.5" customHeight="1">
      <c r="B423" s="41"/>
      <c r="C423" s="192" t="s">
        <v>365</v>
      </c>
      <c r="D423" s="192" t="s">
        <v>148</v>
      </c>
      <c r="E423" s="193" t="s">
        <v>514</v>
      </c>
      <c r="F423" s="194" t="s">
        <v>515</v>
      </c>
      <c r="G423" s="195" t="s">
        <v>503</v>
      </c>
      <c r="H423" s="196">
        <v>56.623</v>
      </c>
      <c r="I423" s="197"/>
      <c r="J423" s="198">
        <f>ROUND(I423*H423,2)</f>
        <v>0</v>
      </c>
      <c r="K423" s="194" t="s">
        <v>152</v>
      </c>
      <c r="L423" s="61"/>
      <c r="M423" s="199" t="s">
        <v>21</v>
      </c>
      <c r="N423" s="200" t="s">
        <v>42</v>
      </c>
      <c r="O423" s="42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153</v>
      </c>
      <c r="AT423" s="24" t="s">
        <v>148</v>
      </c>
      <c r="AU423" s="24" t="s">
        <v>81</v>
      </c>
      <c r="AY423" s="24" t="s">
        <v>146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79</v>
      </c>
      <c r="BK423" s="203">
        <f>ROUND(I423*H423,2)</f>
        <v>0</v>
      </c>
      <c r="BL423" s="24" t="s">
        <v>153</v>
      </c>
      <c r="BM423" s="24" t="s">
        <v>516</v>
      </c>
    </row>
    <row r="424" spans="2:63" s="10" customFormat="1" ht="37.35" customHeight="1">
      <c r="B424" s="176"/>
      <c r="C424" s="177"/>
      <c r="D424" s="178" t="s">
        <v>70</v>
      </c>
      <c r="E424" s="179" t="s">
        <v>203</v>
      </c>
      <c r="F424" s="179" t="s">
        <v>517</v>
      </c>
      <c r="G424" s="177"/>
      <c r="H424" s="177"/>
      <c r="I424" s="180"/>
      <c r="J424" s="181">
        <f>BK424</f>
        <v>0</v>
      </c>
      <c r="K424" s="177"/>
      <c r="L424" s="182"/>
      <c r="M424" s="183"/>
      <c r="N424" s="184"/>
      <c r="O424" s="184"/>
      <c r="P424" s="185">
        <f>P425+P426+P428+P431+P474+P483</f>
        <v>0</v>
      </c>
      <c r="Q424" s="184"/>
      <c r="R424" s="185">
        <f>R425+R426+R428+R431+R474+R483</f>
        <v>0</v>
      </c>
      <c r="S424" s="184"/>
      <c r="T424" s="186">
        <f>T425+T426+T428+T431+T474+T483</f>
        <v>0</v>
      </c>
      <c r="AR424" s="187" t="s">
        <v>166</v>
      </c>
      <c r="AT424" s="188" t="s">
        <v>70</v>
      </c>
      <c r="AU424" s="188" t="s">
        <v>71</v>
      </c>
      <c r="AY424" s="187" t="s">
        <v>146</v>
      </c>
      <c r="BK424" s="189">
        <f>BK425+BK426+BK428+BK431+BK474+BK483</f>
        <v>0</v>
      </c>
    </row>
    <row r="425" spans="2:63" s="10" customFormat="1" ht="19.9" customHeight="1">
      <c r="B425" s="176"/>
      <c r="C425" s="177"/>
      <c r="D425" s="178" t="s">
        <v>70</v>
      </c>
      <c r="E425" s="190" t="s">
        <v>518</v>
      </c>
      <c r="F425" s="190" t="s">
        <v>519</v>
      </c>
      <c r="G425" s="177"/>
      <c r="H425" s="177"/>
      <c r="I425" s="180"/>
      <c r="J425" s="191">
        <f>BK425</f>
        <v>0</v>
      </c>
      <c r="K425" s="177"/>
      <c r="L425" s="182"/>
      <c r="M425" s="183"/>
      <c r="N425" s="184"/>
      <c r="O425" s="184"/>
      <c r="P425" s="185">
        <v>0</v>
      </c>
      <c r="Q425" s="184"/>
      <c r="R425" s="185">
        <v>0</v>
      </c>
      <c r="S425" s="184"/>
      <c r="T425" s="186">
        <v>0</v>
      </c>
      <c r="AR425" s="187" t="s">
        <v>81</v>
      </c>
      <c r="AT425" s="188" t="s">
        <v>70</v>
      </c>
      <c r="AU425" s="188" t="s">
        <v>79</v>
      </c>
      <c r="AY425" s="187" t="s">
        <v>146</v>
      </c>
      <c r="BK425" s="189">
        <v>0</v>
      </c>
    </row>
    <row r="426" spans="2:63" s="10" customFormat="1" ht="19.9" customHeight="1">
      <c r="B426" s="176"/>
      <c r="C426" s="177"/>
      <c r="D426" s="178" t="s">
        <v>70</v>
      </c>
      <c r="E426" s="190" t="s">
        <v>520</v>
      </c>
      <c r="F426" s="190" t="s">
        <v>521</v>
      </c>
      <c r="G426" s="177"/>
      <c r="H426" s="177"/>
      <c r="I426" s="180"/>
      <c r="J426" s="191">
        <f>BK426</f>
        <v>0</v>
      </c>
      <c r="K426" s="177"/>
      <c r="L426" s="182"/>
      <c r="M426" s="183"/>
      <c r="N426" s="184"/>
      <c r="O426" s="184"/>
      <c r="P426" s="185">
        <f>P427</f>
        <v>0</v>
      </c>
      <c r="Q426" s="184"/>
      <c r="R426" s="185">
        <f>R427</f>
        <v>0</v>
      </c>
      <c r="S426" s="184"/>
      <c r="T426" s="186">
        <f>T427</f>
        <v>0</v>
      </c>
      <c r="AR426" s="187" t="s">
        <v>79</v>
      </c>
      <c r="AT426" s="188" t="s">
        <v>70</v>
      </c>
      <c r="AU426" s="188" t="s">
        <v>79</v>
      </c>
      <c r="AY426" s="187" t="s">
        <v>146</v>
      </c>
      <c r="BK426" s="189">
        <f>BK427</f>
        <v>0</v>
      </c>
    </row>
    <row r="427" spans="2:65" s="1" customFormat="1" ht="16.5" customHeight="1">
      <c r="B427" s="41"/>
      <c r="C427" s="192" t="s">
        <v>522</v>
      </c>
      <c r="D427" s="192" t="s">
        <v>148</v>
      </c>
      <c r="E427" s="193" t="s">
        <v>523</v>
      </c>
      <c r="F427" s="194" t="s">
        <v>524</v>
      </c>
      <c r="G427" s="195" t="s">
        <v>525</v>
      </c>
      <c r="H427" s="196">
        <v>36</v>
      </c>
      <c r="I427" s="197"/>
      <c r="J427" s="198">
        <f>ROUND(I427*H427,2)</f>
        <v>0</v>
      </c>
      <c r="K427" s="194" t="s">
        <v>21</v>
      </c>
      <c r="L427" s="61"/>
      <c r="M427" s="199" t="s">
        <v>21</v>
      </c>
      <c r="N427" s="200" t="s">
        <v>42</v>
      </c>
      <c r="O427" s="42"/>
      <c r="P427" s="201">
        <f>O427*H427</f>
        <v>0</v>
      </c>
      <c r="Q427" s="201">
        <v>0</v>
      </c>
      <c r="R427" s="201">
        <f>Q427*H427</f>
        <v>0</v>
      </c>
      <c r="S427" s="201">
        <v>0</v>
      </c>
      <c r="T427" s="202">
        <f>S427*H427</f>
        <v>0</v>
      </c>
      <c r="AR427" s="24" t="s">
        <v>153</v>
      </c>
      <c r="AT427" s="24" t="s">
        <v>148</v>
      </c>
      <c r="AU427" s="24" t="s">
        <v>81</v>
      </c>
      <c r="AY427" s="24" t="s">
        <v>146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24" t="s">
        <v>79</v>
      </c>
      <c r="BK427" s="203">
        <f>ROUND(I427*H427,2)</f>
        <v>0</v>
      </c>
      <c r="BL427" s="24" t="s">
        <v>153</v>
      </c>
      <c r="BM427" s="24" t="s">
        <v>526</v>
      </c>
    </row>
    <row r="428" spans="2:63" s="10" customFormat="1" ht="29.85" customHeight="1">
      <c r="B428" s="176"/>
      <c r="C428" s="177"/>
      <c r="D428" s="178" t="s">
        <v>70</v>
      </c>
      <c r="E428" s="190" t="s">
        <v>527</v>
      </c>
      <c r="F428" s="190" t="s">
        <v>528</v>
      </c>
      <c r="G428" s="177"/>
      <c r="H428" s="177"/>
      <c r="I428" s="180"/>
      <c r="J428" s="191">
        <f>BK428</f>
        <v>0</v>
      </c>
      <c r="K428" s="177"/>
      <c r="L428" s="182"/>
      <c r="M428" s="183"/>
      <c r="N428" s="184"/>
      <c r="O428" s="184"/>
      <c r="P428" s="185">
        <f>SUM(P429:P430)</f>
        <v>0</v>
      </c>
      <c r="Q428" s="184"/>
      <c r="R428" s="185">
        <f>SUM(R429:R430)</f>
        <v>0</v>
      </c>
      <c r="S428" s="184"/>
      <c r="T428" s="186">
        <f>SUM(T429:T430)</f>
        <v>0</v>
      </c>
      <c r="AR428" s="187" t="s">
        <v>79</v>
      </c>
      <c r="AT428" s="188" t="s">
        <v>70</v>
      </c>
      <c r="AU428" s="188" t="s">
        <v>79</v>
      </c>
      <c r="AY428" s="187" t="s">
        <v>146</v>
      </c>
      <c r="BK428" s="189">
        <f>SUM(BK429:BK430)</f>
        <v>0</v>
      </c>
    </row>
    <row r="429" spans="2:65" s="1" customFormat="1" ht="16.5" customHeight="1">
      <c r="B429" s="41"/>
      <c r="C429" s="192" t="s">
        <v>368</v>
      </c>
      <c r="D429" s="192" t="s">
        <v>148</v>
      </c>
      <c r="E429" s="193" t="s">
        <v>529</v>
      </c>
      <c r="F429" s="194" t="s">
        <v>530</v>
      </c>
      <c r="G429" s="195" t="s">
        <v>531</v>
      </c>
      <c r="H429" s="258"/>
      <c r="I429" s="197"/>
      <c r="J429" s="198">
        <f>ROUND(I429*H429,2)</f>
        <v>0</v>
      </c>
      <c r="K429" s="194" t="s">
        <v>21</v>
      </c>
      <c r="L429" s="61"/>
      <c r="M429" s="199" t="s">
        <v>21</v>
      </c>
      <c r="N429" s="200" t="s">
        <v>42</v>
      </c>
      <c r="O429" s="42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153</v>
      </c>
      <c r="AT429" s="24" t="s">
        <v>148</v>
      </c>
      <c r="AU429" s="24" t="s">
        <v>81</v>
      </c>
      <c r="AY429" s="24" t="s">
        <v>146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79</v>
      </c>
      <c r="BK429" s="203">
        <f>ROUND(I429*H429,2)</f>
        <v>0</v>
      </c>
      <c r="BL429" s="24" t="s">
        <v>153</v>
      </c>
      <c r="BM429" s="24" t="s">
        <v>532</v>
      </c>
    </row>
    <row r="430" spans="2:65" s="1" customFormat="1" ht="16.5" customHeight="1">
      <c r="B430" s="41"/>
      <c r="C430" s="192" t="s">
        <v>533</v>
      </c>
      <c r="D430" s="192" t="s">
        <v>148</v>
      </c>
      <c r="E430" s="193" t="s">
        <v>534</v>
      </c>
      <c r="F430" s="194" t="s">
        <v>535</v>
      </c>
      <c r="G430" s="195" t="s">
        <v>531</v>
      </c>
      <c r="H430" s="258"/>
      <c r="I430" s="197"/>
      <c r="J430" s="198">
        <f>ROUND(I430*H430,2)</f>
        <v>0</v>
      </c>
      <c r="K430" s="194" t="s">
        <v>21</v>
      </c>
      <c r="L430" s="61"/>
      <c r="M430" s="199" t="s">
        <v>21</v>
      </c>
      <c r="N430" s="200" t="s">
        <v>42</v>
      </c>
      <c r="O430" s="42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153</v>
      </c>
      <c r="AT430" s="24" t="s">
        <v>148</v>
      </c>
      <c r="AU430" s="24" t="s">
        <v>81</v>
      </c>
      <c r="AY430" s="24" t="s">
        <v>146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79</v>
      </c>
      <c r="BK430" s="203">
        <f>ROUND(I430*H430,2)</f>
        <v>0</v>
      </c>
      <c r="BL430" s="24" t="s">
        <v>153</v>
      </c>
      <c r="BM430" s="24" t="s">
        <v>536</v>
      </c>
    </row>
    <row r="431" spans="2:63" s="10" customFormat="1" ht="29.85" customHeight="1">
      <c r="B431" s="176"/>
      <c r="C431" s="177"/>
      <c r="D431" s="178" t="s">
        <v>70</v>
      </c>
      <c r="E431" s="190" t="s">
        <v>537</v>
      </c>
      <c r="F431" s="190" t="s">
        <v>538</v>
      </c>
      <c r="G431" s="177"/>
      <c r="H431" s="177"/>
      <c r="I431" s="180"/>
      <c r="J431" s="191">
        <f>BK431</f>
        <v>0</v>
      </c>
      <c r="K431" s="177"/>
      <c r="L431" s="182"/>
      <c r="M431" s="183"/>
      <c r="N431" s="184"/>
      <c r="O431" s="184"/>
      <c r="P431" s="185">
        <f>SUM(P432:P473)</f>
        <v>0</v>
      </c>
      <c r="Q431" s="184"/>
      <c r="R431" s="185">
        <f>SUM(R432:R473)</f>
        <v>0</v>
      </c>
      <c r="S431" s="184"/>
      <c r="T431" s="186">
        <f>SUM(T432:T473)</f>
        <v>0</v>
      </c>
      <c r="AR431" s="187" t="s">
        <v>79</v>
      </c>
      <c r="AT431" s="188" t="s">
        <v>70</v>
      </c>
      <c r="AU431" s="188" t="s">
        <v>79</v>
      </c>
      <c r="AY431" s="187" t="s">
        <v>146</v>
      </c>
      <c r="BK431" s="189">
        <f>SUM(BK432:BK473)</f>
        <v>0</v>
      </c>
    </row>
    <row r="432" spans="2:65" s="1" customFormat="1" ht="16.5" customHeight="1">
      <c r="B432" s="41"/>
      <c r="C432" s="192" t="s">
        <v>377</v>
      </c>
      <c r="D432" s="192" t="s">
        <v>148</v>
      </c>
      <c r="E432" s="193" t="s">
        <v>539</v>
      </c>
      <c r="F432" s="194" t="s">
        <v>540</v>
      </c>
      <c r="G432" s="195" t="s">
        <v>184</v>
      </c>
      <c r="H432" s="196">
        <v>4</v>
      </c>
      <c r="I432" s="197"/>
      <c r="J432" s="198">
        <f aca="true" t="shared" si="0" ref="J432:J473">ROUND(I432*H432,2)</f>
        <v>0</v>
      </c>
      <c r="K432" s="194" t="s">
        <v>21</v>
      </c>
      <c r="L432" s="61"/>
      <c r="M432" s="199" t="s">
        <v>21</v>
      </c>
      <c r="N432" s="200" t="s">
        <v>42</v>
      </c>
      <c r="O432" s="42"/>
      <c r="P432" s="201">
        <f aca="true" t="shared" si="1" ref="P432:P473">O432*H432</f>
        <v>0</v>
      </c>
      <c r="Q432" s="201">
        <v>0</v>
      </c>
      <c r="R432" s="201">
        <f aca="true" t="shared" si="2" ref="R432:R473">Q432*H432</f>
        <v>0</v>
      </c>
      <c r="S432" s="201">
        <v>0</v>
      </c>
      <c r="T432" s="202">
        <f aca="true" t="shared" si="3" ref="T432:T473">S432*H432</f>
        <v>0</v>
      </c>
      <c r="AR432" s="24" t="s">
        <v>153</v>
      </c>
      <c r="AT432" s="24" t="s">
        <v>148</v>
      </c>
      <c r="AU432" s="24" t="s">
        <v>81</v>
      </c>
      <c r="AY432" s="24" t="s">
        <v>146</v>
      </c>
      <c r="BE432" s="203">
        <f aca="true" t="shared" si="4" ref="BE432:BE473">IF(N432="základní",J432,0)</f>
        <v>0</v>
      </c>
      <c r="BF432" s="203">
        <f aca="true" t="shared" si="5" ref="BF432:BF473">IF(N432="snížená",J432,0)</f>
        <v>0</v>
      </c>
      <c r="BG432" s="203">
        <f aca="true" t="shared" si="6" ref="BG432:BG473">IF(N432="zákl. přenesená",J432,0)</f>
        <v>0</v>
      </c>
      <c r="BH432" s="203">
        <f aca="true" t="shared" si="7" ref="BH432:BH473">IF(N432="sníž. přenesená",J432,0)</f>
        <v>0</v>
      </c>
      <c r="BI432" s="203">
        <f aca="true" t="shared" si="8" ref="BI432:BI473">IF(N432="nulová",J432,0)</f>
        <v>0</v>
      </c>
      <c r="BJ432" s="24" t="s">
        <v>79</v>
      </c>
      <c r="BK432" s="203">
        <f aca="true" t="shared" si="9" ref="BK432:BK473">ROUND(I432*H432,2)</f>
        <v>0</v>
      </c>
      <c r="BL432" s="24" t="s">
        <v>153</v>
      </c>
      <c r="BM432" s="24" t="s">
        <v>541</v>
      </c>
    </row>
    <row r="433" spans="2:65" s="1" customFormat="1" ht="16.5" customHeight="1">
      <c r="B433" s="41"/>
      <c r="C433" s="237" t="s">
        <v>542</v>
      </c>
      <c r="D433" s="237" t="s">
        <v>203</v>
      </c>
      <c r="E433" s="238" t="s">
        <v>543</v>
      </c>
      <c r="F433" s="239" t="s">
        <v>544</v>
      </c>
      <c r="G433" s="240" t="s">
        <v>203</v>
      </c>
      <c r="H433" s="241">
        <v>4</v>
      </c>
      <c r="I433" s="242"/>
      <c r="J433" s="243">
        <f t="shared" si="0"/>
        <v>0</v>
      </c>
      <c r="K433" s="239" t="s">
        <v>21</v>
      </c>
      <c r="L433" s="244"/>
      <c r="M433" s="245" t="s">
        <v>21</v>
      </c>
      <c r="N433" s="246" t="s">
        <v>42</v>
      </c>
      <c r="O433" s="42"/>
      <c r="P433" s="201">
        <f t="shared" si="1"/>
        <v>0</v>
      </c>
      <c r="Q433" s="201">
        <v>0</v>
      </c>
      <c r="R433" s="201">
        <f t="shared" si="2"/>
        <v>0</v>
      </c>
      <c r="S433" s="201">
        <v>0</v>
      </c>
      <c r="T433" s="202">
        <f t="shared" si="3"/>
        <v>0</v>
      </c>
      <c r="AR433" s="24" t="s">
        <v>173</v>
      </c>
      <c r="AT433" s="24" t="s">
        <v>203</v>
      </c>
      <c r="AU433" s="24" t="s">
        <v>81</v>
      </c>
      <c r="AY433" s="24" t="s">
        <v>146</v>
      </c>
      <c r="BE433" s="203">
        <f t="shared" si="4"/>
        <v>0</v>
      </c>
      <c r="BF433" s="203">
        <f t="shared" si="5"/>
        <v>0</v>
      </c>
      <c r="BG433" s="203">
        <f t="shared" si="6"/>
        <v>0</v>
      </c>
      <c r="BH433" s="203">
        <f t="shared" si="7"/>
        <v>0</v>
      </c>
      <c r="BI433" s="203">
        <f t="shared" si="8"/>
        <v>0</v>
      </c>
      <c r="BJ433" s="24" t="s">
        <v>79</v>
      </c>
      <c r="BK433" s="203">
        <f t="shared" si="9"/>
        <v>0</v>
      </c>
      <c r="BL433" s="24" t="s">
        <v>153</v>
      </c>
      <c r="BM433" s="24" t="s">
        <v>545</v>
      </c>
    </row>
    <row r="434" spans="2:65" s="1" customFormat="1" ht="16.5" customHeight="1">
      <c r="B434" s="41"/>
      <c r="C434" s="192" t="s">
        <v>382</v>
      </c>
      <c r="D434" s="192" t="s">
        <v>148</v>
      </c>
      <c r="E434" s="193" t="s">
        <v>546</v>
      </c>
      <c r="F434" s="194" t="s">
        <v>547</v>
      </c>
      <c r="G434" s="195" t="s">
        <v>548</v>
      </c>
      <c r="H434" s="196">
        <v>30</v>
      </c>
      <c r="I434" s="197"/>
      <c r="J434" s="198">
        <f t="shared" si="0"/>
        <v>0</v>
      </c>
      <c r="K434" s="194" t="s">
        <v>21</v>
      </c>
      <c r="L434" s="61"/>
      <c r="M434" s="199" t="s">
        <v>21</v>
      </c>
      <c r="N434" s="200" t="s">
        <v>42</v>
      </c>
      <c r="O434" s="42"/>
      <c r="P434" s="201">
        <f t="shared" si="1"/>
        <v>0</v>
      </c>
      <c r="Q434" s="201">
        <v>0</v>
      </c>
      <c r="R434" s="201">
        <f t="shared" si="2"/>
        <v>0</v>
      </c>
      <c r="S434" s="201">
        <v>0</v>
      </c>
      <c r="T434" s="202">
        <f t="shared" si="3"/>
        <v>0</v>
      </c>
      <c r="AR434" s="24" t="s">
        <v>153</v>
      </c>
      <c r="AT434" s="24" t="s">
        <v>148</v>
      </c>
      <c r="AU434" s="24" t="s">
        <v>81</v>
      </c>
      <c r="AY434" s="24" t="s">
        <v>146</v>
      </c>
      <c r="BE434" s="203">
        <f t="shared" si="4"/>
        <v>0</v>
      </c>
      <c r="BF434" s="203">
        <f t="shared" si="5"/>
        <v>0</v>
      </c>
      <c r="BG434" s="203">
        <f t="shared" si="6"/>
        <v>0</v>
      </c>
      <c r="BH434" s="203">
        <f t="shared" si="7"/>
        <v>0</v>
      </c>
      <c r="BI434" s="203">
        <f t="shared" si="8"/>
        <v>0</v>
      </c>
      <c r="BJ434" s="24" t="s">
        <v>79</v>
      </c>
      <c r="BK434" s="203">
        <f t="shared" si="9"/>
        <v>0</v>
      </c>
      <c r="BL434" s="24" t="s">
        <v>153</v>
      </c>
      <c r="BM434" s="24" t="s">
        <v>549</v>
      </c>
    </row>
    <row r="435" spans="2:65" s="1" customFormat="1" ht="16.5" customHeight="1">
      <c r="B435" s="41"/>
      <c r="C435" s="192" t="s">
        <v>550</v>
      </c>
      <c r="D435" s="192" t="s">
        <v>148</v>
      </c>
      <c r="E435" s="193" t="s">
        <v>551</v>
      </c>
      <c r="F435" s="194" t="s">
        <v>552</v>
      </c>
      <c r="G435" s="195" t="s">
        <v>548</v>
      </c>
      <c r="H435" s="196">
        <v>2</v>
      </c>
      <c r="I435" s="197"/>
      <c r="J435" s="198">
        <f t="shared" si="0"/>
        <v>0</v>
      </c>
      <c r="K435" s="194" t="s">
        <v>21</v>
      </c>
      <c r="L435" s="61"/>
      <c r="M435" s="199" t="s">
        <v>21</v>
      </c>
      <c r="N435" s="200" t="s">
        <v>42</v>
      </c>
      <c r="O435" s="42"/>
      <c r="P435" s="201">
        <f t="shared" si="1"/>
        <v>0</v>
      </c>
      <c r="Q435" s="201">
        <v>0</v>
      </c>
      <c r="R435" s="201">
        <f t="shared" si="2"/>
        <v>0</v>
      </c>
      <c r="S435" s="201">
        <v>0</v>
      </c>
      <c r="T435" s="202">
        <f t="shared" si="3"/>
        <v>0</v>
      </c>
      <c r="AR435" s="24" t="s">
        <v>153</v>
      </c>
      <c r="AT435" s="24" t="s">
        <v>148</v>
      </c>
      <c r="AU435" s="24" t="s">
        <v>81</v>
      </c>
      <c r="AY435" s="24" t="s">
        <v>146</v>
      </c>
      <c r="BE435" s="203">
        <f t="shared" si="4"/>
        <v>0</v>
      </c>
      <c r="BF435" s="203">
        <f t="shared" si="5"/>
        <v>0</v>
      </c>
      <c r="BG435" s="203">
        <f t="shared" si="6"/>
        <v>0</v>
      </c>
      <c r="BH435" s="203">
        <f t="shared" si="7"/>
        <v>0</v>
      </c>
      <c r="BI435" s="203">
        <f t="shared" si="8"/>
        <v>0</v>
      </c>
      <c r="BJ435" s="24" t="s">
        <v>79</v>
      </c>
      <c r="BK435" s="203">
        <f t="shared" si="9"/>
        <v>0</v>
      </c>
      <c r="BL435" s="24" t="s">
        <v>153</v>
      </c>
      <c r="BM435" s="24" t="s">
        <v>553</v>
      </c>
    </row>
    <row r="436" spans="2:65" s="1" customFormat="1" ht="16.5" customHeight="1">
      <c r="B436" s="41"/>
      <c r="C436" s="192" t="s">
        <v>387</v>
      </c>
      <c r="D436" s="192" t="s">
        <v>148</v>
      </c>
      <c r="E436" s="193" t="s">
        <v>554</v>
      </c>
      <c r="F436" s="194" t="s">
        <v>555</v>
      </c>
      <c r="G436" s="195" t="s">
        <v>548</v>
      </c>
      <c r="H436" s="196">
        <v>1</v>
      </c>
      <c r="I436" s="197"/>
      <c r="J436" s="198">
        <f t="shared" si="0"/>
        <v>0</v>
      </c>
      <c r="K436" s="194" t="s">
        <v>21</v>
      </c>
      <c r="L436" s="61"/>
      <c r="M436" s="199" t="s">
        <v>21</v>
      </c>
      <c r="N436" s="200" t="s">
        <v>42</v>
      </c>
      <c r="O436" s="42"/>
      <c r="P436" s="201">
        <f t="shared" si="1"/>
        <v>0</v>
      </c>
      <c r="Q436" s="201">
        <v>0</v>
      </c>
      <c r="R436" s="201">
        <f t="shared" si="2"/>
        <v>0</v>
      </c>
      <c r="S436" s="201">
        <v>0</v>
      </c>
      <c r="T436" s="202">
        <f t="shared" si="3"/>
        <v>0</v>
      </c>
      <c r="AR436" s="24" t="s">
        <v>153</v>
      </c>
      <c r="AT436" s="24" t="s">
        <v>148</v>
      </c>
      <c r="AU436" s="24" t="s">
        <v>81</v>
      </c>
      <c r="AY436" s="24" t="s">
        <v>146</v>
      </c>
      <c r="BE436" s="203">
        <f t="shared" si="4"/>
        <v>0</v>
      </c>
      <c r="BF436" s="203">
        <f t="shared" si="5"/>
        <v>0</v>
      </c>
      <c r="BG436" s="203">
        <f t="shared" si="6"/>
        <v>0</v>
      </c>
      <c r="BH436" s="203">
        <f t="shared" si="7"/>
        <v>0</v>
      </c>
      <c r="BI436" s="203">
        <f t="shared" si="8"/>
        <v>0</v>
      </c>
      <c r="BJ436" s="24" t="s">
        <v>79</v>
      </c>
      <c r="BK436" s="203">
        <f t="shared" si="9"/>
        <v>0</v>
      </c>
      <c r="BL436" s="24" t="s">
        <v>153</v>
      </c>
      <c r="BM436" s="24" t="s">
        <v>556</v>
      </c>
    </row>
    <row r="437" spans="2:65" s="1" customFormat="1" ht="16.5" customHeight="1">
      <c r="B437" s="41"/>
      <c r="C437" s="237" t="s">
        <v>557</v>
      </c>
      <c r="D437" s="237" t="s">
        <v>203</v>
      </c>
      <c r="E437" s="238" t="s">
        <v>558</v>
      </c>
      <c r="F437" s="239" t="s">
        <v>559</v>
      </c>
      <c r="G437" s="240" t="s">
        <v>560</v>
      </c>
      <c r="H437" s="241">
        <v>1</v>
      </c>
      <c r="I437" s="242"/>
      <c r="J437" s="243">
        <f t="shared" si="0"/>
        <v>0</v>
      </c>
      <c r="K437" s="239" t="s">
        <v>21</v>
      </c>
      <c r="L437" s="244"/>
      <c r="M437" s="245" t="s">
        <v>21</v>
      </c>
      <c r="N437" s="246" t="s">
        <v>42</v>
      </c>
      <c r="O437" s="42"/>
      <c r="P437" s="201">
        <f t="shared" si="1"/>
        <v>0</v>
      </c>
      <c r="Q437" s="201">
        <v>0</v>
      </c>
      <c r="R437" s="201">
        <f t="shared" si="2"/>
        <v>0</v>
      </c>
      <c r="S437" s="201">
        <v>0</v>
      </c>
      <c r="T437" s="202">
        <f t="shared" si="3"/>
        <v>0</v>
      </c>
      <c r="AR437" s="24" t="s">
        <v>173</v>
      </c>
      <c r="AT437" s="24" t="s">
        <v>203</v>
      </c>
      <c r="AU437" s="24" t="s">
        <v>81</v>
      </c>
      <c r="AY437" s="24" t="s">
        <v>146</v>
      </c>
      <c r="BE437" s="203">
        <f t="shared" si="4"/>
        <v>0</v>
      </c>
      <c r="BF437" s="203">
        <f t="shared" si="5"/>
        <v>0</v>
      </c>
      <c r="BG437" s="203">
        <f t="shared" si="6"/>
        <v>0</v>
      </c>
      <c r="BH437" s="203">
        <f t="shared" si="7"/>
        <v>0</v>
      </c>
      <c r="BI437" s="203">
        <f t="shared" si="8"/>
        <v>0</v>
      </c>
      <c r="BJ437" s="24" t="s">
        <v>79</v>
      </c>
      <c r="BK437" s="203">
        <f t="shared" si="9"/>
        <v>0</v>
      </c>
      <c r="BL437" s="24" t="s">
        <v>153</v>
      </c>
      <c r="BM437" s="24" t="s">
        <v>561</v>
      </c>
    </row>
    <row r="438" spans="2:65" s="1" customFormat="1" ht="16.5" customHeight="1">
      <c r="B438" s="41"/>
      <c r="C438" s="237" t="s">
        <v>390</v>
      </c>
      <c r="D438" s="237" t="s">
        <v>203</v>
      </c>
      <c r="E438" s="238" t="s">
        <v>562</v>
      </c>
      <c r="F438" s="239" t="s">
        <v>563</v>
      </c>
      <c r="G438" s="240" t="s">
        <v>548</v>
      </c>
      <c r="H438" s="241">
        <v>1</v>
      </c>
      <c r="I438" s="242"/>
      <c r="J438" s="243">
        <f t="shared" si="0"/>
        <v>0</v>
      </c>
      <c r="K438" s="239" t="s">
        <v>21</v>
      </c>
      <c r="L438" s="244"/>
      <c r="M438" s="245" t="s">
        <v>21</v>
      </c>
      <c r="N438" s="246" t="s">
        <v>42</v>
      </c>
      <c r="O438" s="42"/>
      <c r="P438" s="201">
        <f t="shared" si="1"/>
        <v>0</v>
      </c>
      <c r="Q438" s="201">
        <v>0</v>
      </c>
      <c r="R438" s="201">
        <f t="shared" si="2"/>
        <v>0</v>
      </c>
      <c r="S438" s="201">
        <v>0</v>
      </c>
      <c r="T438" s="202">
        <f t="shared" si="3"/>
        <v>0</v>
      </c>
      <c r="AR438" s="24" t="s">
        <v>173</v>
      </c>
      <c r="AT438" s="24" t="s">
        <v>203</v>
      </c>
      <c r="AU438" s="24" t="s">
        <v>81</v>
      </c>
      <c r="AY438" s="24" t="s">
        <v>146</v>
      </c>
      <c r="BE438" s="203">
        <f t="shared" si="4"/>
        <v>0</v>
      </c>
      <c r="BF438" s="203">
        <f t="shared" si="5"/>
        <v>0</v>
      </c>
      <c r="BG438" s="203">
        <f t="shared" si="6"/>
        <v>0</v>
      </c>
      <c r="BH438" s="203">
        <f t="shared" si="7"/>
        <v>0</v>
      </c>
      <c r="BI438" s="203">
        <f t="shared" si="8"/>
        <v>0</v>
      </c>
      <c r="BJ438" s="24" t="s">
        <v>79</v>
      </c>
      <c r="BK438" s="203">
        <f t="shared" si="9"/>
        <v>0</v>
      </c>
      <c r="BL438" s="24" t="s">
        <v>153</v>
      </c>
      <c r="BM438" s="24" t="s">
        <v>564</v>
      </c>
    </row>
    <row r="439" spans="2:65" s="1" customFormat="1" ht="16.5" customHeight="1">
      <c r="B439" s="41"/>
      <c r="C439" s="192" t="s">
        <v>565</v>
      </c>
      <c r="D439" s="192" t="s">
        <v>148</v>
      </c>
      <c r="E439" s="193" t="s">
        <v>566</v>
      </c>
      <c r="F439" s="194" t="s">
        <v>567</v>
      </c>
      <c r="G439" s="195" t="s">
        <v>184</v>
      </c>
      <c r="H439" s="196">
        <v>44</v>
      </c>
      <c r="I439" s="197"/>
      <c r="J439" s="198">
        <f t="shared" si="0"/>
        <v>0</v>
      </c>
      <c r="K439" s="194" t="s">
        <v>21</v>
      </c>
      <c r="L439" s="61"/>
      <c r="M439" s="199" t="s">
        <v>21</v>
      </c>
      <c r="N439" s="200" t="s">
        <v>42</v>
      </c>
      <c r="O439" s="42"/>
      <c r="P439" s="201">
        <f t="shared" si="1"/>
        <v>0</v>
      </c>
      <c r="Q439" s="201">
        <v>0</v>
      </c>
      <c r="R439" s="201">
        <f t="shared" si="2"/>
        <v>0</v>
      </c>
      <c r="S439" s="201">
        <v>0</v>
      </c>
      <c r="T439" s="202">
        <f t="shared" si="3"/>
        <v>0</v>
      </c>
      <c r="AR439" s="24" t="s">
        <v>153</v>
      </c>
      <c r="AT439" s="24" t="s">
        <v>148</v>
      </c>
      <c r="AU439" s="24" t="s">
        <v>81</v>
      </c>
      <c r="AY439" s="24" t="s">
        <v>146</v>
      </c>
      <c r="BE439" s="203">
        <f t="shared" si="4"/>
        <v>0</v>
      </c>
      <c r="BF439" s="203">
        <f t="shared" si="5"/>
        <v>0</v>
      </c>
      <c r="BG439" s="203">
        <f t="shared" si="6"/>
        <v>0</v>
      </c>
      <c r="BH439" s="203">
        <f t="shared" si="7"/>
        <v>0</v>
      </c>
      <c r="BI439" s="203">
        <f t="shared" si="8"/>
        <v>0</v>
      </c>
      <c r="BJ439" s="24" t="s">
        <v>79</v>
      </c>
      <c r="BK439" s="203">
        <f t="shared" si="9"/>
        <v>0</v>
      </c>
      <c r="BL439" s="24" t="s">
        <v>153</v>
      </c>
      <c r="BM439" s="24" t="s">
        <v>568</v>
      </c>
    </row>
    <row r="440" spans="2:65" s="1" customFormat="1" ht="16.5" customHeight="1">
      <c r="B440" s="41"/>
      <c r="C440" s="237" t="s">
        <v>394</v>
      </c>
      <c r="D440" s="237" t="s">
        <v>203</v>
      </c>
      <c r="E440" s="238" t="s">
        <v>569</v>
      </c>
      <c r="F440" s="239" t="s">
        <v>570</v>
      </c>
      <c r="G440" s="240" t="s">
        <v>184</v>
      </c>
      <c r="H440" s="241">
        <v>44</v>
      </c>
      <c r="I440" s="242"/>
      <c r="J440" s="243">
        <f t="shared" si="0"/>
        <v>0</v>
      </c>
      <c r="K440" s="239" t="s">
        <v>21</v>
      </c>
      <c r="L440" s="244"/>
      <c r="M440" s="245" t="s">
        <v>21</v>
      </c>
      <c r="N440" s="246" t="s">
        <v>42</v>
      </c>
      <c r="O440" s="42"/>
      <c r="P440" s="201">
        <f t="shared" si="1"/>
        <v>0</v>
      </c>
      <c r="Q440" s="201">
        <v>0</v>
      </c>
      <c r="R440" s="201">
        <f t="shared" si="2"/>
        <v>0</v>
      </c>
      <c r="S440" s="201">
        <v>0</v>
      </c>
      <c r="T440" s="202">
        <f t="shared" si="3"/>
        <v>0</v>
      </c>
      <c r="AR440" s="24" t="s">
        <v>173</v>
      </c>
      <c r="AT440" s="24" t="s">
        <v>203</v>
      </c>
      <c r="AU440" s="24" t="s">
        <v>81</v>
      </c>
      <c r="AY440" s="24" t="s">
        <v>146</v>
      </c>
      <c r="BE440" s="203">
        <f t="shared" si="4"/>
        <v>0</v>
      </c>
      <c r="BF440" s="203">
        <f t="shared" si="5"/>
        <v>0</v>
      </c>
      <c r="BG440" s="203">
        <f t="shared" si="6"/>
        <v>0</v>
      </c>
      <c r="BH440" s="203">
        <f t="shared" si="7"/>
        <v>0</v>
      </c>
      <c r="BI440" s="203">
        <f t="shared" si="8"/>
        <v>0</v>
      </c>
      <c r="BJ440" s="24" t="s">
        <v>79</v>
      </c>
      <c r="BK440" s="203">
        <f t="shared" si="9"/>
        <v>0</v>
      </c>
      <c r="BL440" s="24" t="s">
        <v>153</v>
      </c>
      <c r="BM440" s="24" t="s">
        <v>571</v>
      </c>
    </row>
    <row r="441" spans="2:65" s="1" customFormat="1" ht="16.5" customHeight="1">
      <c r="B441" s="41"/>
      <c r="C441" s="192" t="s">
        <v>572</v>
      </c>
      <c r="D441" s="192" t="s">
        <v>148</v>
      </c>
      <c r="E441" s="193" t="s">
        <v>573</v>
      </c>
      <c r="F441" s="194" t="s">
        <v>574</v>
      </c>
      <c r="G441" s="195" t="s">
        <v>184</v>
      </c>
      <c r="H441" s="196">
        <v>110</v>
      </c>
      <c r="I441" s="197"/>
      <c r="J441" s="198">
        <f t="shared" si="0"/>
        <v>0</v>
      </c>
      <c r="K441" s="194" t="s">
        <v>21</v>
      </c>
      <c r="L441" s="61"/>
      <c r="M441" s="199" t="s">
        <v>21</v>
      </c>
      <c r="N441" s="200" t="s">
        <v>42</v>
      </c>
      <c r="O441" s="42"/>
      <c r="P441" s="201">
        <f t="shared" si="1"/>
        <v>0</v>
      </c>
      <c r="Q441" s="201">
        <v>0</v>
      </c>
      <c r="R441" s="201">
        <f t="shared" si="2"/>
        <v>0</v>
      </c>
      <c r="S441" s="201">
        <v>0</v>
      </c>
      <c r="T441" s="202">
        <f t="shared" si="3"/>
        <v>0</v>
      </c>
      <c r="AR441" s="24" t="s">
        <v>153</v>
      </c>
      <c r="AT441" s="24" t="s">
        <v>148</v>
      </c>
      <c r="AU441" s="24" t="s">
        <v>81</v>
      </c>
      <c r="AY441" s="24" t="s">
        <v>146</v>
      </c>
      <c r="BE441" s="203">
        <f t="shared" si="4"/>
        <v>0</v>
      </c>
      <c r="BF441" s="203">
        <f t="shared" si="5"/>
        <v>0</v>
      </c>
      <c r="BG441" s="203">
        <f t="shared" si="6"/>
        <v>0</v>
      </c>
      <c r="BH441" s="203">
        <f t="shared" si="7"/>
        <v>0</v>
      </c>
      <c r="BI441" s="203">
        <f t="shared" si="8"/>
        <v>0</v>
      </c>
      <c r="BJ441" s="24" t="s">
        <v>79</v>
      </c>
      <c r="BK441" s="203">
        <f t="shared" si="9"/>
        <v>0</v>
      </c>
      <c r="BL441" s="24" t="s">
        <v>153</v>
      </c>
      <c r="BM441" s="24" t="s">
        <v>575</v>
      </c>
    </row>
    <row r="442" spans="2:65" s="1" customFormat="1" ht="16.5" customHeight="1">
      <c r="B442" s="41"/>
      <c r="C442" s="237" t="s">
        <v>397</v>
      </c>
      <c r="D442" s="237" t="s">
        <v>203</v>
      </c>
      <c r="E442" s="238" t="s">
        <v>576</v>
      </c>
      <c r="F442" s="239" t="s">
        <v>577</v>
      </c>
      <c r="G442" s="240" t="s">
        <v>203</v>
      </c>
      <c r="H442" s="241">
        <v>110</v>
      </c>
      <c r="I442" s="242"/>
      <c r="J442" s="243">
        <f t="shared" si="0"/>
        <v>0</v>
      </c>
      <c r="K442" s="239" t="s">
        <v>21</v>
      </c>
      <c r="L442" s="244"/>
      <c r="M442" s="245" t="s">
        <v>21</v>
      </c>
      <c r="N442" s="246" t="s">
        <v>42</v>
      </c>
      <c r="O442" s="42"/>
      <c r="P442" s="201">
        <f t="shared" si="1"/>
        <v>0</v>
      </c>
      <c r="Q442" s="201">
        <v>0</v>
      </c>
      <c r="R442" s="201">
        <f t="shared" si="2"/>
        <v>0</v>
      </c>
      <c r="S442" s="201">
        <v>0</v>
      </c>
      <c r="T442" s="202">
        <f t="shared" si="3"/>
        <v>0</v>
      </c>
      <c r="AR442" s="24" t="s">
        <v>173</v>
      </c>
      <c r="AT442" s="24" t="s">
        <v>203</v>
      </c>
      <c r="AU442" s="24" t="s">
        <v>81</v>
      </c>
      <c r="AY442" s="24" t="s">
        <v>146</v>
      </c>
      <c r="BE442" s="203">
        <f t="shared" si="4"/>
        <v>0</v>
      </c>
      <c r="BF442" s="203">
        <f t="shared" si="5"/>
        <v>0</v>
      </c>
      <c r="BG442" s="203">
        <f t="shared" si="6"/>
        <v>0</v>
      </c>
      <c r="BH442" s="203">
        <f t="shared" si="7"/>
        <v>0</v>
      </c>
      <c r="BI442" s="203">
        <f t="shared" si="8"/>
        <v>0</v>
      </c>
      <c r="BJ442" s="24" t="s">
        <v>79</v>
      </c>
      <c r="BK442" s="203">
        <f t="shared" si="9"/>
        <v>0</v>
      </c>
      <c r="BL442" s="24" t="s">
        <v>153</v>
      </c>
      <c r="BM442" s="24" t="s">
        <v>578</v>
      </c>
    </row>
    <row r="443" spans="2:65" s="1" customFormat="1" ht="16.5" customHeight="1">
      <c r="B443" s="41"/>
      <c r="C443" s="237" t="s">
        <v>579</v>
      </c>
      <c r="D443" s="237" t="s">
        <v>203</v>
      </c>
      <c r="E443" s="238" t="s">
        <v>580</v>
      </c>
      <c r="F443" s="239" t="s">
        <v>581</v>
      </c>
      <c r="G443" s="240" t="s">
        <v>548</v>
      </c>
      <c r="H443" s="241">
        <v>112</v>
      </c>
      <c r="I443" s="242"/>
      <c r="J443" s="243">
        <f t="shared" si="0"/>
        <v>0</v>
      </c>
      <c r="K443" s="239" t="s">
        <v>21</v>
      </c>
      <c r="L443" s="244"/>
      <c r="M443" s="245" t="s">
        <v>21</v>
      </c>
      <c r="N443" s="246" t="s">
        <v>42</v>
      </c>
      <c r="O443" s="42"/>
      <c r="P443" s="201">
        <f t="shared" si="1"/>
        <v>0</v>
      </c>
      <c r="Q443" s="201">
        <v>0</v>
      </c>
      <c r="R443" s="201">
        <f t="shared" si="2"/>
        <v>0</v>
      </c>
      <c r="S443" s="201">
        <v>0</v>
      </c>
      <c r="T443" s="202">
        <f t="shared" si="3"/>
        <v>0</v>
      </c>
      <c r="AR443" s="24" t="s">
        <v>173</v>
      </c>
      <c r="AT443" s="24" t="s">
        <v>203</v>
      </c>
      <c r="AU443" s="24" t="s">
        <v>81</v>
      </c>
      <c r="AY443" s="24" t="s">
        <v>146</v>
      </c>
      <c r="BE443" s="203">
        <f t="shared" si="4"/>
        <v>0</v>
      </c>
      <c r="BF443" s="203">
        <f t="shared" si="5"/>
        <v>0</v>
      </c>
      <c r="BG443" s="203">
        <f t="shared" si="6"/>
        <v>0</v>
      </c>
      <c r="BH443" s="203">
        <f t="shared" si="7"/>
        <v>0</v>
      </c>
      <c r="BI443" s="203">
        <f t="shared" si="8"/>
        <v>0</v>
      </c>
      <c r="BJ443" s="24" t="s">
        <v>79</v>
      </c>
      <c r="BK443" s="203">
        <f t="shared" si="9"/>
        <v>0</v>
      </c>
      <c r="BL443" s="24" t="s">
        <v>153</v>
      </c>
      <c r="BM443" s="24" t="s">
        <v>582</v>
      </c>
    </row>
    <row r="444" spans="2:65" s="1" customFormat="1" ht="16.5" customHeight="1">
      <c r="B444" s="41"/>
      <c r="C444" s="237" t="s">
        <v>401</v>
      </c>
      <c r="D444" s="237" t="s">
        <v>203</v>
      </c>
      <c r="E444" s="238" t="s">
        <v>583</v>
      </c>
      <c r="F444" s="239" t="s">
        <v>584</v>
      </c>
      <c r="G444" s="240" t="s">
        <v>548</v>
      </c>
      <c r="H444" s="241">
        <v>49</v>
      </c>
      <c r="I444" s="242"/>
      <c r="J444" s="243">
        <f t="shared" si="0"/>
        <v>0</v>
      </c>
      <c r="K444" s="239" t="s">
        <v>21</v>
      </c>
      <c r="L444" s="244"/>
      <c r="M444" s="245" t="s">
        <v>21</v>
      </c>
      <c r="N444" s="246" t="s">
        <v>42</v>
      </c>
      <c r="O444" s="42"/>
      <c r="P444" s="201">
        <f t="shared" si="1"/>
        <v>0</v>
      </c>
      <c r="Q444" s="201">
        <v>0</v>
      </c>
      <c r="R444" s="201">
        <f t="shared" si="2"/>
        <v>0</v>
      </c>
      <c r="S444" s="201">
        <v>0</v>
      </c>
      <c r="T444" s="202">
        <f t="shared" si="3"/>
        <v>0</v>
      </c>
      <c r="AR444" s="24" t="s">
        <v>173</v>
      </c>
      <c r="AT444" s="24" t="s">
        <v>203</v>
      </c>
      <c r="AU444" s="24" t="s">
        <v>81</v>
      </c>
      <c r="AY444" s="24" t="s">
        <v>146</v>
      </c>
      <c r="BE444" s="203">
        <f t="shared" si="4"/>
        <v>0</v>
      </c>
      <c r="BF444" s="203">
        <f t="shared" si="5"/>
        <v>0</v>
      </c>
      <c r="BG444" s="203">
        <f t="shared" si="6"/>
        <v>0</v>
      </c>
      <c r="BH444" s="203">
        <f t="shared" si="7"/>
        <v>0</v>
      </c>
      <c r="BI444" s="203">
        <f t="shared" si="8"/>
        <v>0</v>
      </c>
      <c r="BJ444" s="24" t="s">
        <v>79</v>
      </c>
      <c r="BK444" s="203">
        <f t="shared" si="9"/>
        <v>0</v>
      </c>
      <c r="BL444" s="24" t="s">
        <v>153</v>
      </c>
      <c r="BM444" s="24" t="s">
        <v>585</v>
      </c>
    </row>
    <row r="445" spans="2:65" s="1" customFormat="1" ht="16.5" customHeight="1">
      <c r="B445" s="41"/>
      <c r="C445" s="192" t="s">
        <v>586</v>
      </c>
      <c r="D445" s="192" t="s">
        <v>148</v>
      </c>
      <c r="E445" s="193" t="s">
        <v>587</v>
      </c>
      <c r="F445" s="194" t="s">
        <v>588</v>
      </c>
      <c r="G445" s="195" t="s">
        <v>548</v>
      </c>
      <c r="H445" s="196">
        <v>2</v>
      </c>
      <c r="I445" s="197"/>
      <c r="J445" s="198">
        <f t="shared" si="0"/>
        <v>0</v>
      </c>
      <c r="K445" s="194" t="s">
        <v>21</v>
      </c>
      <c r="L445" s="61"/>
      <c r="M445" s="199" t="s">
        <v>21</v>
      </c>
      <c r="N445" s="200" t="s">
        <v>42</v>
      </c>
      <c r="O445" s="42"/>
      <c r="P445" s="201">
        <f t="shared" si="1"/>
        <v>0</v>
      </c>
      <c r="Q445" s="201">
        <v>0</v>
      </c>
      <c r="R445" s="201">
        <f t="shared" si="2"/>
        <v>0</v>
      </c>
      <c r="S445" s="201">
        <v>0</v>
      </c>
      <c r="T445" s="202">
        <f t="shared" si="3"/>
        <v>0</v>
      </c>
      <c r="AR445" s="24" t="s">
        <v>153</v>
      </c>
      <c r="AT445" s="24" t="s">
        <v>148</v>
      </c>
      <c r="AU445" s="24" t="s">
        <v>81</v>
      </c>
      <c r="AY445" s="24" t="s">
        <v>146</v>
      </c>
      <c r="BE445" s="203">
        <f t="shared" si="4"/>
        <v>0</v>
      </c>
      <c r="BF445" s="203">
        <f t="shared" si="5"/>
        <v>0</v>
      </c>
      <c r="BG445" s="203">
        <f t="shared" si="6"/>
        <v>0</v>
      </c>
      <c r="BH445" s="203">
        <f t="shared" si="7"/>
        <v>0</v>
      </c>
      <c r="BI445" s="203">
        <f t="shared" si="8"/>
        <v>0</v>
      </c>
      <c r="BJ445" s="24" t="s">
        <v>79</v>
      </c>
      <c r="BK445" s="203">
        <f t="shared" si="9"/>
        <v>0</v>
      </c>
      <c r="BL445" s="24" t="s">
        <v>153</v>
      </c>
      <c r="BM445" s="24" t="s">
        <v>589</v>
      </c>
    </row>
    <row r="446" spans="2:65" s="1" customFormat="1" ht="16.5" customHeight="1">
      <c r="B446" s="41"/>
      <c r="C446" s="237" t="s">
        <v>405</v>
      </c>
      <c r="D446" s="237" t="s">
        <v>203</v>
      </c>
      <c r="E446" s="238" t="s">
        <v>590</v>
      </c>
      <c r="F446" s="239" t="s">
        <v>591</v>
      </c>
      <c r="G446" s="240" t="s">
        <v>560</v>
      </c>
      <c r="H446" s="241">
        <v>2</v>
      </c>
      <c r="I446" s="242"/>
      <c r="J446" s="243">
        <f t="shared" si="0"/>
        <v>0</v>
      </c>
      <c r="K446" s="239" t="s">
        <v>21</v>
      </c>
      <c r="L446" s="244"/>
      <c r="M446" s="245" t="s">
        <v>21</v>
      </c>
      <c r="N446" s="246" t="s">
        <v>42</v>
      </c>
      <c r="O446" s="42"/>
      <c r="P446" s="201">
        <f t="shared" si="1"/>
        <v>0</v>
      </c>
      <c r="Q446" s="201">
        <v>0</v>
      </c>
      <c r="R446" s="201">
        <f t="shared" si="2"/>
        <v>0</v>
      </c>
      <c r="S446" s="201">
        <v>0</v>
      </c>
      <c r="T446" s="202">
        <f t="shared" si="3"/>
        <v>0</v>
      </c>
      <c r="AR446" s="24" t="s">
        <v>173</v>
      </c>
      <c r="AT446" s="24" t="s">
        <v>203</v>
      </c>
      <c r="AU446" s="24" t="s">
        <v>81</v>
      </c>
      <c r="AY446" s="24" t="s">
        <v>146</v>
      </c>
      <c r="BE446" s="203">
        <f t="shared" si="4"/>
        <v>0</v>
      </c>
      <c r="BF446" s="203">
        <f t="shared" si="5"/>
        <v>0</v>
      </c>
      <c r="BG446" s="203">
        <f t="shared" si="6"/>
        <v>0</v>
      </c>
      <c r="BH446" s="203">
        <f t="shared" si="7"/>
        <v>0</v>
      </c>
      <c r="BI446" s="203">
        <f t="shared" si="8"/>
        <v>0</v>
      </c>
      <c r="BJ446" s="24" t="s">
        <v>79</v>
      </c>
      <c r="BK446" s="203">
        <f t="shared" si="9"/>
        <v>0</v>
      </c>
      <c r="BL446" s="24" t="s">
        <v>153</v>
      </c>
      <c r="BM446" s="24" t="s">
        <v>592</v>
      </c>
    </row>
    <row r="447" spans="2:65" s="1" customFormat="1" ht="16.5" customHeight="1">
      <c r="B447" s="41"/>
      <c r="C447" s="192" t="s">
        <v>593</v>
      </c>
      <c r="D447" s="192" t="s">
        <v>148</v>
      </c>
      <c r="E447" s="193" t="s">
        <v>594</v>
      </c>
      <c r="F447" s="194" t="s">
        <v>595</v>
      </c>
      <c r="G447" s="195" t="s">
        <v>548</v>
      </c>
      <c r="H447" s="196">
        <v>2</v>
      </c>
      <c r="I447" s="197"/>
      <c r="J447" s="198">
        <f t="shared" si="0"/>
        <v>0</v>
      </c>
      <c r="K447" s="194" t="s">
        <v>21</v>
      </c>
      <c r="L447" s="61"/>
      <c r="M447" s="199" t="s">
        <v>21</v>
      </c>
      <c r="N447" s="200" t="s">
        <v>42</v>
      </c>
      <c r="O447" s="42"/>
      <c r="P447" s="201">
        <f t="shared" si="1"/>
        <v>0</v>
      </c>
      <c r="Q447" s="201">
        <v>0</v>
      </c>
      <c r="R447" s="201">
        <f t="shared" si="2"/>
        <v>0</v>
      </c>
      <c r="S447" s="201">
        <v>0</v>
      </c>
      <c r="T447" s="202">
        <f t="shared" si="3"/>
        <v>0</v>
      </c>
      <c r="AR447" s="24" t="s">
        <v>153</v>
      </c>
      <c r="AT447" s="24" t="s">
        <v>148</v>
      </c>
      <c r="AU447" s="24" t="s">
        <v>81</v>
      </c>
      <c r="AY447" s="24" t="s">
        <v>146</v>
      </c>
      <c r="BE447" s="203">
        <f t="shared" si="4"/>
        <v>0</v>
      </c>
      <c r="BF447" s="203">
        <f t="shared" si="5"/>
        <v>0</v>
      </c>
      <c r="BG447" s="203">
        <f t="shared" si="6"/>
        <v>0</v>
      </c>
      <c r="BH447" s="203">
        <f t="shared" si="7"/>
        <v>0</v>
      </c>
      <c r="BI447" s="203">
        <f t="shared" si="8"/>
        <v>0</v>
      </c>
      <c r="BJ447" s="24" t="s">
        <v>79</v>
      </c>
      <c r="BK447" s="203">
        <f t="shared" si="9"/>
        <v>0</v>
      </c>
      <c r="BL447" s="24" t="s">
        <v>153</v>
      </c>
      <c r="BM447" s="24" t="s">
        <v>596</v>
      </c>
    </row>
    <row r="448" spans="2:65" s="1" customFormat="1" ht="16.5" customHeight="1">
      <c r="B448" s="41"/>
      <c r="C448" s="237" t="s">
        <v>410</v>
      </c>
      <c r="D448" s="237" t="s">
        <v>203</v>
      </c>
      <c r="E448" s="238" t="s">
        <v>597</v>
      </c>
      <c r="F448" s="239" t="s">
        <v>598</v>
      </c>
      <c r="G448" s="240" t="s">
        <v>560</v>
      </c>
      <c r="H448" s="241">
        <v>2</v>
      </c>
      <c r="I448" s="242"/>
      <c r="J448" s="243">
        <f t="shared" si="0"/>
        <v>0</v>
      </c>
      <c r="K448" s="239" t="s">
        <v>21</v>
      </c>
      <c r="L448" s="244"/>
      <c r="M448" s="245" t="s">
        <v>21</v>
      </c>
      <c r="N448" s="246" t="s">
        <v>42</v>
      </c>
      <c r="O448" s="42"/>
      <c r="P448" s="201">
        <f t="shared" si="1"/>
        <v>0</v>
      </c>
      <c r="Q448" s="201">
        <v>0</v>
      </c>
      <c r="R448" s="201">
        <f t="shared" si="2"/>
        <v>0</v>
      </c>
      <c r="S448" s="201">
        <v>0</v>
      </c>
      <c r="T448" s="202">
        <f t="shared" si="3"/>
        <v>0</v>
      </c>
      <c r="AR448" s="24" t="s">
        <v>173</v>
      </c>
      <c r="AT448" s="24" t="s">
        <v>203</v>
      </c>
      <c r="AU448" s="24" t="s">
        <v>81</v>
      </c>
      <c r="AY448" s="24" t="s">
        <v>146</v>
      </c>
      <c r="BE448" s="203">
        <f t="shared" si="4"/>
        <v>0</v>
      </c>
      <c r="BF448" s="203">
        <f t="shared" si="5"/>
        <v>0</v>
      </c>
      <c r="BG448" s="203">
        <f t="shared" si="6"/>
        <v>0</v>
      </c>
      <c r="BH448" s="203">
        <f t="shared" si="7"/>
        <v>0</v>
      </c>
      <c r="BI448" s="203">
        <f t="shared" si="8"/>
        <v>0</v>
      </c>
      <c r="BJ448" s="24" t="s">
        <v>79</v>
      </c>
      <c r="BK448" s="203">
        <f t="shared" si="9"/>
        <v>0</v>
      </c>
      <c r="BL448" s="24" t="s">
        <v>153</v>
      </c>
      <c r="BM448" s="24" t="s">
        <v>599</v>
      </c>
    </row>
    <row r="449" spans="2:65" s="1" customFormat="1" ht="16.5" customHeight="1">
      <c r="B449" s="41"/>
      <c r="C449" s="237" t="s">
        <v>600</v>
      </c>
      <c r="D449" s="237" t="s">
        <v>203</v>
      </c>
      <c r="E449" s="238" t="s">
        <v>601</v>
      </c>
      <c r="F449" s="239" t="s">
        <v>602</v>
      </c>
      <c r="G449" s="240" t="s">
        <v>560</v>
      </c>
      <c r="H449" s="241">
        <v>2</v>
      </c>
      <c r="I449" s="242"/>
      <c r="J449" s="243">
        <f t="shared" si="0"/>
        <v>0</v>
      </c>
      <c r="K449" s="239" t="s">
        <v>21</v>
      </c>
      <c r="L449" s="244"/>
      <c r="M449" s="245" t="s">
        <v>21</v>
      </c>
      <c r="N449" s="246" t="s">
        <v>42</v>
      </c>
      <c r="O449" s="42"/>
      <c r="P449" s="201">
        <f t="shared" si="1"/>
        <v>0</v>
      </c>
      <c r="Q449" s="201">
        <v>0</v>
      </c>
      <c r="R449" s="201">
        <f t="shared" si="2"/>
        <v>0</v>
      </c>
      <c r="S449" s="201">
        <v>0</v>
      </c>
      <c r="T449" s="202">
        <f t="shared" si="3"/>
        <v>0</v>
      </c>
      <c r="AR449" s="24" t="s">
        <v>173</v>
      </c>
      <c r="AT449" s="24" t="s">
        <v>203</v>
      </c>
      <c r="AU449" s="24" t="s">
        <v>81</v>
      </c>
      <c r="AY449" s="24" t="s">
        <v>146</v>
      </c>
      <c r="BE449" s="203">
        <f t="shared" si="4"/>
        <v>0</v>
      </c>
      <c r="BF449" s="203">
        <f t="shared" si="5"/>
        <v>0</v>
      </c>
      <c r="BG449" s="203">
        <f t="shared" si="6"/>
        <v>0</v>
      </c>
      <c r="BH449" s="203">
        <f t="shared" si="7"/>
        <v>0</v>
      </c>
      <c r="BI449" s="203">
        <f t="shared" si="8"/>
        <v>0</v>
      </c>
      <c r="BJ449" s="24" t="s">
        <v>79</v>
      </c>
      <c r="BK449" s="203">
        <f t="shared" si="9"/>
        <v>0</v>
      </c>
      <c r="BL449" s="24" t="s">
        <v>153</v>
      </c>
      <c r="BM449" s="24" t="s">
        <v>603</v>
      </c>
    </row>
    <row r="450" spans="2:65" s="1" customFormat="1" ht="16.5" customHeight="1">
      <c r="B450" s="41"/>
      <c r="C450" s="192" t="s">
        <v>413</v>
      </c>
      <c r="D450" s="192" t="s">
        <v>148</v>
      </c>
      <c r="E450" s="193" t="s">
        <v>604</v>
      </c>
      <c r="F450" s="194" t="s">
        <v>605</v>
      </c>
      <c r="G450" s="195" t="s">
        <v>548</v>
      </c>
      <c r="H450" s="196">
        <v>20</v>
      </c>
      <c r="I450" s="197"/>
      <c r="J450" s="198">
        <f t="shared" si="0"/>
        <v>0</v>
      </c>
      <c r="K450" s="194" t="s">
        <v>21</v>
      </c>
      <c r="L450" s="61"/>
      <c r="M450" s="199" t="s">
        <v>21</v>
      </c>
      <c r="N450" s="200" t="s">
        <v>42</v>
      </c>
      <c r="O450" s="42"/>
      <c r="P450" s="201">
        <f t="shared" si="1"/>
        <v>0</v>
      </c>
      <c r="Q450" s="201">
        <v>0</v>
      </c>
      <c r="R450" s="201">
        <f t="shared" si="2"/>
        <v>0</v>
      </c>
      <c r="S450" s="201">
        <v>0</v>
      </c>
      <c r="T450" s="202">
        <f t="shared" si="3"/>
        <v>0</v>
      </c>
      <c r="AR450" s="24" t="s">
        <v>153</v>
      </c>
      <c r="AT450" s="24" t="s">
        <v>148</v>
      </c>
      <c r="AU450" s="24" t="s">
        <v>81</v>
      </c>
      <c r="AY450" s="24" t="s">
        <v>146</v>
      </c>
      <c r="BE450" s="203">
        <f t="shared" si="4"/>
        <v>0</v>
      </c>
      <c r="BF450" s="203">
        <f t="shared" si="5"/>
        <v>0</v>
      </c>
      <c r="BG450" s="203">
        <f t="shared" si="6"/>
        <v>0</v>
      </c>
      <c r="BH450" s="203">
        <f t="shared" si="7"/>
        <v>0</v>
      </c>
      <c r="BI450" s="203">
        <f t="shared" si="8"/>
        <v>0</v>
      </c>
      <c r="BJ450" s="24" t="s">
        <v>79</v>
      </c>
      <c r="BK450" s="203">
        <f t="shared" si="9"/>
        <v>0</v>
      </c>
      <c r="BL450" s="24" t="s">
        <v>153</v>
      </c>
      <c r="BM450" s="24" t="s">
        <v>606</v>
      </c>
    </row>
    <row r="451" spans="2:65" s="1" customFormat="1" ht="16.5" customHeight="1">
      <c r="B451" s="41"/>
      <c r="C451" s="237" t="s">
        <v>607</v>
      </c>
      <c r="D451" s="237" t="s">
        <v>203</v>
      </c>
      <c r="E451" s="238" t="s">
        <v>608</v>
      </c>
      <c r="F451" s="239" t="s">
        <v>609</v>
      </c>
      <c r="G451" s="240" t="s">
        <v>560</v>
      </c>
      <c r="H451" s="241">
        <v>20</v>
      </c>
      <c r="I451" s="242"/>
      <c r="J451" s="243">
        <f t="shared" si="0"/>
        <v>0</v>
      </c>
      <c r="K451" s="239" t="s">
        <v>21</v>
      </c>
      <c r="L451" s="244"/>
      <c r="M451" s="245" t="s">
        <v>21</v>
      </c>
      <c r="N451" s="246" t="s">
        <v>42</v>
      </c>
      <c r="O451" s="42"/>
      <c r="P451" s="201">
        <f t="shared" si="1"/>
        <v>0</v>
      </c>
      <c r="Q451" s="201">
        <v>0</v>
      </c>
      <c r="R451" s="201">
        <f t="shared" si="2"/>
        <v>0</v>
      </c>
      <c r="S451" s="201">
        <v>0</v>
      </c>
      <c r="T451" s="202">
        <f t="shared" si="3"/>
        <v>0</v>
      </c>
      <c r="AR451" s="24" t="s">
        <v>173</v>
      </c>
      <c r="AT451" s="24" t="s">
        <v>203</v>
      </c>
      <c r="AU451" s="24" t="s">
        <v>81</v>
      </c>
      <c r="AY451" s="24" t="s">
        <v>146</v>
      </c>
      <c r="BE451" s="203">
        <f t="shared" si="4"/>
        <v>0</v>
      </c>
      <c r="BF451" s="203">
        <f t="shared" si="5"/>
        <v>0</v>
      </c>
      <c r="BG451" s="203">
        <f t="shared" si="6"/>
        <v>0</v>
      </c>
      <c r="BH451" s="203">
        <f t="shared" si="7"/>
        <v>0</v>
      </c>
      <c r="BI451" s="203">
        <f t="shared" si="8"/>
        <v>0</v>
      </c>
      <c r="BJ451" s="24" t="s">
        <v>79</v>
      </c>
      <c r="BK451" s="203">
        <f t="shared" si="9"/>
        <v>0</v>
      </c>
      <c r="BL451" s="24" t="s">
        <v>153</v>
      </c>
      <c r="BM451" s="24" t="s">
        <v>610</v>
      </c>
    </row>
    <row r="452" spans="2:65" s="1" customFormat="1" ht="16.5" customHeight="1">
      <c r="B452" s="41"/>
      <c r="C452" s="192" t="s">
        <v>420</v>
      </c>
      <c r="D452" s="192" t="s">
        <v>148</v>
      </c>
      <c r="E452" s="193" t="s">
        <v>611</v>
      </c>
      <c r="F452" s="194" t="s">
        <v>612</v>
      </c>
      <c r="G452" s="195" t="s">
        <v>548</v>
      </c>
      <c r="H452" s="196">
        <v>4</v>
      </c>
      <c r="I452" s="197"/>
      <c r="J452" s="198">
        <f t="shared" si="0"/>
        <v>0</v>
      </c>
      <c r="K452" s="194" t="s">
        <v>21</v>
      </c>
      <c r="L452" s="61"/>
      <c r="M452" s="199" t="s">
        <v>21</v>
      </c>
      <c r="N452" s="200" t="s">
        <v>42</v>
      </c>
      <c r="O452" s="42"/>
      <c r="P452" s="201">
        <f t="shared" si="1"/>
        <v>0</v>
      </c>
      <c r="Q452" s="201">
        <v>0</v>
      </c>
      <c r="R452" s="201">
        <f t="shared" si="2"/>
        <v>0</v>
      </c>
      <c r="S452" s="201">
        <v>0</v>
      </c>
      <c r="T452" s="202">
        <f t="shared" si="3"/>
        <v>0</v>
      </c>
      <c r="AR452" s="24" t="s">
        <v>153</v>
      </c>
      <c r="AT452" s="24" t="s">
        <v>148</v>
      </c>
      <c r="AU452" s="24" t="s">
        <v>81</v>
      </c>
      <c r="AY452" s="24" t="s">
        <v>146</v>
      </c>
      <c r="BE452" s="203">
        <f t="shared" si="4"/>
        <v>0</v>
      </c>
      <c r="BF452" s="203">
        <f t="shared" si="5"/>
        <v>0</v>
      </c>
      <c r="BG452" s="203">
        <f t="shared" si="6"/>
        <v>0</v>
      </c>
      <c r="BH452" s="203">
        <f t="shared" si="7"/>
        <v>0</v>
      </c>
      <c r="BI452" s="203">
        <f t="shared" si="8"/>
        <v>0</v>
      </c>
      <c r="BJ452" s="24" t="s">
        <v>79</v>
      </c>
      <c r="BK452" s="203">
        <f t="shared" si="9"/>
        <v>0</v>
      </c>
      <c r="BL452" s="24" t="s">
        <v>153</v>
      </c>
      <c r="BM452" s="24" t="s">
        <v>613</v>
      </c>
    </row>
    <row r="453" spans="2:65" s="1" customFormat="1" ht="16.5" customHeight="1">
      <c r="B453" s="41"/>
      <c r="C453" s="237" t="s">
        <v>614</v>
      </c>
      <c r="D453" s="237" t="s">
        <v>203</v>
      </c>
      <c r="E453" s="238" t="s">
        <v>615</v>
      </c>
      <c r="F453" s="239" t="s">
        <v>616</v>
      </c>
      <c r="G453" s="240" t="s">
        <v>560</v>
      </c>
      <c r="H453" s="241">
        <v>4</v>
      </c>
      <c r="I453" s="242"/>
      <c r="J453" s="243">
        <f t="shared" si="0"/>
        <v>0</v>
      </c>
      <c r="K453" s="239" t="s">
        <v>21</v>
      </c>
      <c r="L453" s="244"/>
      <c r="M453" s="245" t="s">
        <v>21</v>
      </c>
      <c r="N453" s="246" t="s">
        <v>42</v>
      </c>
      <c r="O453" s="42"/>
      <c r="P453" s="201">
        <f t="shared" si="1"/>
        <v>0</v>
      </c>
      <c r="Q453" s="201">
        <v>0</v>
      </c>
      <c r="R453" s="201">
        <f t="shared" si="2"/>
        <v>0</v>
      </c>
      <c r="S453" s="201">
        <v>0</v>
      </c>
      <c r="T453" s="202">
        <f t="shared" si="3"/>
        <v>0</v>
      </c>
      <c r="AR453" s="24" t="s">
        <v>173</v>
      </c>
      <c r="AT453" s="24" t="s">
        <v>203</v>
      </c>
      <c r="AU453" s="24" t="s">
        <v>81</v>
      </c>
      <c r="AY453" s="24" t="s">
        <v>146</v>
      </c>
      <c r="BE453" s="203">
        <f t="shared" si="4"/>
        <v>0</v>
      </c>
      <c r="BF453" s="203">
        <f t="shared" si="5"/>
        <v>0</v>
      </c>
      <c r="BG453" s="203">
        <f t="shared" si="6"/>
        <v>0</v>
      </c>
      <c r="BH453" s="203">
        <f t="shared" si="7"/>
        <v>0</v>
      </c>
      <c r="BI453" s="203">
        <f t="shared" si="8"/>
        <v>0</v>
      </c>
      <c r="BJ453" s="24" t="s">
        <v>79</v>
      </c>
      <c r="BK453" s="203">
        <f t="shared" si="9"/>
        <v>0</v>
      </c>
      <c r="BL453" s="24" t="s">
        <v>153</v>
      </c>
      <c r="BM453" s="24" t="s">
        <v>617</v>
      </c>
    </row>
    <row r="454" spans="2:65" s="1" customFormat="1" ht="16.5" customHeight="1">
      <c r="B454" s="41"/>
      <c r="C454" s="192" t="s">
        <v>424</v>
      </c>
      <c r="D454" s="192" t="s">
        <v>148</v>
      </c>
      <c r="E454" s="193" t="s">
        <v>611</v>
      </c>
      <c r="F454" s="194" t="s">
        <v>612</v>
      </c>
      <c r="G454" s="195" t="s">
        <v>548</v>
      </c>
      <c r="H454" s="196">
        <v>4</v>
      </c>
      <c r="I454" s="197"/>
      <c r="J454" s="198">
        <f t="shared" si="0"/>
        <v>0</v>
      </c>
      <c r="K454" s="194" t="s">
        <v>21</v>
      </c>
      <c r="L454" s="61"/>
      <c r="M454" s="199" t="s">
        <v>21</v>
      </c>
      <c r="N454" s="200" t="s">
        <v>42</v>
      </c>
      <c r="O454" s="42"/>
      <c r="P454" s="201">
        <f t="shared" si="1"/>
        <v>0</v>
      </c>
      <c r="Q454" s="201">
        <v>0</v>
      </c>
      <c r="R454" s="201">
        <f t="shared" si="2"/>
        <v>0</v>
      </c>
      <c r="S454" s="201">
        <v>0</v>
      </c>
      <c r="T454" s="202">
        <f t="shared" si="3"/>
        <v>0</v>
      </c>
      <c r="AR454" s="24" t="s">
        <v>153</v>
      </c>
      <c r="AT454" s="24" t="s">
        <v>148</v>
      </c>
      <c r="AU454" s="24" t="s">
        <v>81</v>
      </c>
      <c r="AY454" s="24" t="s">
        <v>146</v>
      </c>
      <c r="BE454" s="203">
        <f t="shared" si="4"/>
        <v>0</v>
      </c>
      <c r="BF454" s="203">
        <f t="shared" si="5"/>
        <v>0</v>
      </c>
      <c r="BG454" s="203">
        <f t="shared" si="6"/>
        <v>0</v>
      </c>
      <c r="BH454" s="203">
        <f t="shared" si="7"/>
        <v>0</v>
      </c>
      <c r="BI454" s="203">
        <f t="shared" si="8"/>
        <v>0</v>
      </c>
      <c r="BJ454" s="24" t="s">
        <v>79</v>
      </c>
      <c r="BK454" s="203">
        <f t="shared" si="9"/>
        <v>0</v>
      </c>
      <c r="BL454" s="24" t="s">
        <v>153</v>
      </c>
      <c r="BM454" s="24" t="s">
        <v>618</v>
      </c>
    </row>
    <row r="455" spans="2:65" s="1" customFormat="1" ht="16.5" customHeight="1">
      <c r="B455" s="41"/>
      <c r="C455" s="237" t="s">
        <v>619</v>
      </c>
      <c r="D455" s="237" t="s">
        <v>203</v>
      </c>
      <c r="E455" s="238" t="s">
        <v>620</v>
      </c>
      <c r="F455" s="239" t="s">
        <v>621</v>
      </c>
      <c r="G455" s="240" t="s">
        <v>560</v>
      </c>
      <c r="H455" s="241">
        <v>4</v>
      </c>
      <c r="I455" s="242"/>
      <c r="J455" s="243">
        <f t="shared" si="0"/>
        <v>0</v>
      </c>
      <c r="K455" s="239" t="s">
        <v>21</v>
      </c>
      <c r="L455" s="244"/>
      <c r="M455" s="245" t="s">
        <v>21</v>
      </c>
      <c r="N455" s="246" t="s">
        <v>42</v>
      </c>
      <c r="O455" s="42"/>
      <c r="P455" s="201">
        <f t="shared" si="1"/>
        <v>0</v>
      </c>
      <c r="Q455" s="201">
        <v>0</v>
      </c>
      <c r="R455" s="201">
        <f t="shared" si="2"/>
        <v>0</v>
      </c>
      <c r="S455" s="201">
        <v>0</v>
      </c>
      <c r="T455" s="202">
        <f t="shared" si="3"/>
        <v>0</v>
      </c>
      <c r="AR455" s="24" t="s">
        <v>173</v>
      </c>
      <c r="AT455" s="24" t="s">
        <v>203</v>
      </c>
      <c r="AU455" s="24" t="s">
        <v>81</v>
      </c>
      <c r="AY455" s="24" t="s">
        <v>146</v>
      </c>
      <c r="BE455" s="203">
        <f t="shared" si="4"/>
        <v>0</v>
      </c>
      <c r="BF455" s="203">
        <f t="shared" si="5"/>
        <v>0</v>
      </c>
      <c r="BG455" s="203">
        <f t="shared" si="6"/>
        <v>0</v>
      </c>
      <c r="BH455" s="203">
        <f t="shared" si="7"/>
        <v>0</v>
      </c>
      <c r="BI455" s="203">
        <f t="shared" si="8"/>
        <v>0</v>
      </c>
      <c r="BJ455" s="24" t="s">
        <v>79</v>
      </c>
      <c r="BK455" s="203">
        <f t="shared" si="9"/>
        <v>0</v>
      </c>
      <c r="BL455" s="24" t="s">
        <v>153</v>
      </c>
      <c r="BM455" s="24" t="s">
        <v>622</v>
      </c>
    </row>
    <row r="456" spans="2:65" s="1" customFormat="1" ht="16.5" customHeight="1">
      <c r="B456" s="41"/>
      <c r="C456" s="192" t="s">
        <v>430</v>
      </c>
      <c r="D456" s="192" t="s">
        <v>148</v>
      </c>
      <c r="E456" s="193" t="s">
        <v>623</v>
      </c>
      <c r="F456" s="194" t="s">
        <v>624</v>
      </c>
      <c r="G456" s="195" t="s">
        <v>548</v>
      </c>
      <c r="H456" s="196">
        <v>5</v>
      </c>
      <c r="I456" s="197"/>
      <c r="J456" s="198">
        <f t="shared" si="0"/>
        <v>0</v>
      </c>
      <c r="K456" s="194" t="s">
        <v>21</v>
      </c>
      <c r="L456" s="61"/>
      <c r="M456" s="199" t="s">
        <v>21</v>
      </c>
      <c r="N456" s="200" t="s">
        <v>42</v>
      </c>
      <c r="O456" s="42"/>
      <c r="P456" s="201">
        <f t="shared" si="1"/>
        <v>0</v>
      </c>
      <c r="Q456" s="201">
        <v>0</v>
      </c>
      <c r="R456" s="201">
        <f t="shared" si="2"/>
        <v>0</v>
      </c>
      <c r="S456" s="201">
        <v>0</v>
      </c>
      <c r="T456" s="202">
        <f t="shared" si="3"/>
        <v>0</v>
      </c>
      <c r="AR456" s="24" t="s">
        <v>153</v>
      </c>
      <c r="AT456" s="24" t="s">
        <v>148</v>
      </c>
      <c r="AU456" s="24" t="s">
        <v>81</v>
      </c>
      <c r="AY456" s="24" t="s">
        <v>146</v>
      </c>
      <c r="BE456" s="203">
        <f t="shared" si="4"/>
        <v>0</v>
      </c>
      <c r="BF456" s="203">
        <f t="shared" si="5"/>
        <v>0</v>
      </c>
      <c r="BG456" s="203">
        <f t="shared" si="6"/>
        <v>0</v>
      </c>
      <c r="BH456" s="203">
        <f t="shared" si="7"/>
        <v>0</v>
      </c>
      <c r="BI456" s="203">
        <f t="shared" si="8"/>
        <v>0</v>
      </c>
      <c r="BJ456" s="24" t="s">
        <v>79</v>
      </c>
      <c r="BK456" s="203">
        <f t="shared" si="9"/>
        <v>0</v>
      </c>
      <c r="BL456" s="24" t="s">
        <v>153</v>
      </c>
      <c r="BM456" s="24" t="s">
        <v>625</v>
      </c>
    </row>
    <row r="457" spans="2:65" s="1" customFormat="1" ht="16.5" customHeight="1">
      <c r="B457" s="41"/>
      <c r="C457" s="237" t="s">
        <v>626</v>
      </c>
      <c r="D457" s="237" t="s">
        <v>203</v>
      </c>
      <c r="E457" s="238" t="s">
        <v>627</v>
      </c>
      <c r="F457" s="239" t="s">
        <v>628</v>
      </c>
      <c r="G457" s="240" t="s">
        <v>560</v>
      </c>
      <c r="H457" s="241">
        <v>5</v>
      </c>
      <c r="I457" s="242"/>
      <c r="J457" s="243">
        <f t="shared" si="0"/>
        <v>0</v>
      </c>
      <c r="K457" s="239" t="s">
        <v>21</v>
      </c>
      <c r="L457" s="244"/>
      <c r="M457" s="245" t="s">
        <v>21</v>
      </c>
      <c r="N457" s="246" t="s">
        <v>42</v>
      </c>
      <c r="O457" s="42"/>
      <c r="P457" s="201">
        <f t="shared" si="1"/>
        <v>0</v>
      </c>
      <c r="Q457" s="201">
        <v>0</v>
      </c>
      <c r="R457" s="201">
        <f t="shared" si="2"/>
        <v>0</v>
      </c>
      <c r="S457" s="201">
        <v>0</v>
      </c>
      <c r="T457" s="202">
        <f t="shared" si="3"/>
        <v>0</v>
      </c>
      <c r="AR457" s="24" t="s">
        <v>173</v>
      </c>
      <c r="AT457" s="24" t="s">
        <v>203</v>
      </c>
      <c r="AU457" s="24" t="s">
        <v>81</v>
      </c>
      <c r="AY457" s="24" t="s">
        <v>146</v>
      </c>
      <c r="BE457" s="203">
        <f t="shared" si="4"/>
        <v>0</v>
      </c>
      <c r="BF457" s="203">
        <f t="shared" si="5"/>
        <v>0</v>
      </c>
      <c r="BG457" s="203">
        <f t="shared" si="6"/>
        <v>0</v>
      </c>
      <c r="BH457" s="203">
        <f t="shared" si="7"/>
        <v>0</v>
      </c>
      <c r="BI457" s="203">
        <f t="shared" si="8"/>
        <v>0</v>
      </c>
      <c r="BJ457" s="24" t="s">
        <v>79</v>
      </c>
      <c r="BK457" s="203">
        <f t="shared" si="9"/>
        <v>0</v>
      </c>
      <c r="BL457" s="24" t="s">
        <v>153</v>
      </c>
      <c r="BM457" s="24" t="s">
        <v>629</v>
      </c>
    </row>
    <row r="458" spans="2:65" s="1" customFormat="1" ht="16.5" customHeight="1">
      <c r="B458" s="41"/>
      <c r="C458" s="192" t="s">
        <v>433</v>
      </c>
      <c r="D458" s="192" t="s">
        <v>148</v>
      </c>
      <c r="E458" s="193" t="s">
        <v>630</v>
      </c>
      <c r="F458" s="194" t="s">
        <v>631</v>
      </c>
      <c r="G458" s="195" t="s">
        <v>548</v>
      </c>
      <c r="H458" s="196">
        <v>2</v>
      </c>
      <c r="I458" s="197"/>
      <c r="J458" s="198">
        <f t="shared" si="0"/>
        <v>0</v>
      </c>
      <c r="K458" s="194" t="s">
        <v>21</v>
      </c>
      <c r="L458" s="61"/>
      <c r="M458" s="199" t="s">
        <v>21</v>
      </c>
      <c r="N458" s="200" t="s">
        <v>42</v>
      </c>
      <c r="O458" s="42"/>
      <c r="P458" s="201">
        <f t="shared" si="1"/>
        <v>0</v>
      </c>
      <c r="Q458" s="201">
        <v>0</v>
      </c>
      <c r="R458" s="201">
        <f t="shared" si="2"/>
        <v>0</v>
      </c>
      <c r="S458" s="201">
        <v>0</v>
      </c>
      <c r="T458" s="202">
        <f t="shared" si="3"/>
        <v>0</v>
      </c>
      <c r="AR458" s="24" t="s">
        <v>153</v>
      </c>
      <c r="AT458" s="24" t="s">
        <v>148</v>
      </c>
      <c r="AU458" s="24" t="s">
        <v>81</v>
      </c>
      <c r="AY458" s="24" t="s">
        <v>146</v>
      </c>
      <c r="BE458" s="203">
        <f t="shared" si="4"/>
        <v>0</v>
      </c>
      <c r="BF458" s="203">
        <f t="shared" si="5"/>
        <v>0</v>
      </c>
      <c r="BG458" s="203">
        <f t="shared" si="6"/>
        <v>0</v>
      </c>
      <c r="BH458" s="203">
        <f t="shared" si="7"/>
        <v>0</v>
      </c>
      <c r="BI458" s="203">
        <f t="shared" si="8"/>
        <v>0</v>
      </c>
      <c r="BJ458" s="24" t="s">
        <v>79</v>
      </c>
      <c r="BK458" s="203">
        <f t="shared" si="9"/>
        <v>0</v>
      </c>
      <c r="BL458" s="24" t="s">
        <v>153</v>
      </c>
      <c r="BM458" s="24" t="s">
        <v>632</v>
      </c>
    </row>
    <row r="459" spans="2:65" s="1" customFormat="1" ht="16.5" customHeight="1">
      <c r="B459" s="41"/>
      <c r="C459" s="237" t="s">
        <v>633</v>
      </c>
      <c r="D459" s="237" t="s">
        <v>203</v>
      </c>
      <c r="E459" s="238" t="s">
        <v>634</v>
      </c>
      <c r="F459" s="239" t="s">
        <v>635</v>
      </c>
      <c r="G459" s="240" t="s">
        <v>548</v>
      </c>
      <c r="H459" s="241">
        <v>2</v>
      </c>
      <c r="I459" s="242"/>
      <c r="J459" s="243">
        <f t="shared" si="0"/>
        <v>0</v>
      </c>
      <c r="K459" s="239" t="s">
        <v>21</v>
      </c>
      <c r="L459" s="244"/>
      <c r="M459" s="245" t="s">
        <v>21</v>
      </c>
      <c r="N459" s="246" t="s">
        <v>42</v>
      </c>
      <c r="O459" s="42"/>
      <c r="P459" s="201">
        <f t="shared" si="1"/>
        <v>0</v>
      </c>
      <c r="Q459" s="201">
        <v>0</v>
      </c>
      <c r="R459" s="201">
        <f t="shared" si="2"/>
        <v>0</v>
      </c>
      <c r="S459" s="201">
        <v>0</v>
      </c>
      <c r="T459" s="202">
        <f t="shared" si="3"/>
        <v>0</v>
      </c>
      <c r="AR459" s="24" t="s">
        <v>173</v>
      </c>
      <c r="AT459" s="24" t="s">
        <v>203</v>
      </c>
      <c r="AU459" s="24" t="s">
        <v>81</v>
      </c>
      <c r="AY459" s="24" t="s">
        <v>146</v>
      </c>
      <c r="BE459" s="203">
        <f t="shared" si="4"/>
        <v>0</v>
      </c>
      <c r="BF459" s="203">
        <f t="shared" si="5"/>
        <v>0</v>
      </c>
      <c r="BG459" s="203">
        <f t="shared" si="6"/>
        <v>0</v>
      </c>
      <c r="BH459" s="203">
        <f t="shared" si="7"/>
        <v>0</v>
      </c>
      <c r="BI459" s="203">
        <f t="shared" si="8"/>
        <v>0</v>
      </c>
      <c r="BJ459" s="24" t="s">
        <v>79</v>
      </c>
      <c r="BK459" s="203">
        <f t="shared" si="9"/>
        <v>0</v>
      </c>
      <c r="BL459" s="24" t="s">
        <v>153</v>
      </c>
      <c r="BM459" s="24" t="s">
        <v>636</v>
      </c>
    </row>
    <row r="460" spans="2:65" s="1" customFormat="1" ht="16.5" customHeight="1">
      <c r="B460" s="41"/>
      <c r="C460" s="237" t="s">
        <v>440</v>
      </c>
      <c r="D460" s="237" t="s">
        <v>203</v>
      </c>
      <c r="E460" s="238" t="s">
        <v>637</v>
      </c>
      <c r="F460" s="239" t="s">
        <v>638</v>
      </c>
      <c r="G460" s="240" t="s">
        <v>548</v>
      </c>
      <c r="H460" s="241">
        <v>2</v>
      </c>
      <c r="I460" s="242"/>
      <c r="J460" s="243">
        <f t="shared" si="0"/>
        <v>0</v>
      </c>
      <c r="K460" s="239" t="s">
        <v>21</v>
      </c>
      <c r="L460" s="244"/>
      <c r="M460" s="245" t="s">
        <v>21</v>
      </c>
      <c r="N460" s="246" t="s">
        <v>42</v>
      </c>
      <c r="O460" s="42"/>
      <c r="P460" s="201">
        <f t="shared" si="1"/>
        <v>0</v>
      </c>
      <c r="Q460" s="201">
        <v>0</v>
      </c>
      <c r="R460" s="201">
        <f t="shared" si="2"/>
        <v>0</v>
      </c>
      <c r="S460" s="201">
        <v>0</v>
      </c>
      <c r="T460" s="202">
        <f t="shared" si="3"/>
        <v>0</v>
      </c>
      <c r="AR460" s="24" t="s">
        <v>173</v>
      </c>
      <c r="AT460" s="24" t="s">
        <v>203</v>
      </c>
      <c r="AU460" s="24" t="s">
        <v>81</v>
      </c>
      <c r="AY460" s="24" t="s">
        <v>146</v>
      </c>
      <c r="BE460" s="203">
        <f t="shared" si="4"/>
        <v>0</v>
      </c>
      <c r="BF460" s="203">
        <f t="shared" si="5"/>
        <v>0</v>
      </c>
      <c r="BG460" s="203">
        <f t="shared" si="6"/>
        <v>0</v>
      </c>
      <c r="BH460" s="203">
        <f t="shared" si="7"/>
        <v>0</v>
      </c>
      <c r="BI460" s="203">
        <f t="shared" si="8"/>
        <v>0</v>
      </c>
      <c r="BJ460" s="24" t="s">
        <v>79</v>
      </c>
      <c r="BK460" s="203">
        <f t="shared" si="9"/>
        <v>0</v>
      </c>
      <c r="BL460" s="24" t="s">
        <v>153</v>
      </c>
      <c r="BM460" s="24" t="s">
        <v>639</v>
      </c>
    </row>
    <row r="461" spans="2:65" s="1" customFormat="1" ht="16.5" customHeight="1">
      <c r="B461" s="41"/>
      <c r="C461" s="192" t="s">
        <v>640</v>
      </c>
      <c r="D461" s="192" t="s">
        <v>148</v>
      </c>
      <c r="E461" s="193" t="s">
        <v>641</v>
      </c>
      <c r="F461" s="194" t="s">
        <v>642</v>
      </c>
      <c r="G461" s="195" t="s">
        <v>548</v>
      </c>
      <c r="H461" s="196">
        <v>4</v>
      </c>
      <c r="I461" s="197"/>
      <c r="J461" s="198">
        <f t="shared" si="0"/>
        <v>0</v>
      </c>
      <c r="K461" s="194" t="s">
        <v>21</v>
      </c>
      <c r="L461" s="61"/>
      <c r="M461" s="199" t="s">
        <v>21</v>
      </c>
      <c r="N461" s="200" t="s">
        <v>42</v>
      </c>
      <c r="O461" s="42"/>
      <c r="P461" s="201">
        <f t="shared" si="1"/>
        <v>0</v>
      </c>
      <c r="Q461" s="201">
        <v>0</v>
      </c>
      <c r="R461" s="201">
        <f t="shared" si="2"/>
        <v>0</v>
      </c>
      <c r="S461" s="201">
        <v>0</v>
      </c>
      <c r="T461" s="202">
        <f t="shared" si="3"/>
        <v>0</v>
      </c>
      <c r="AR461" s="24" t="s">
        <v>153</v>
      </c>
      <c r="AT461" s="24" t="s">
        <v>148</v>
      </c>
      <c r="AU461" s="24" t="s">
        <v>81</v>
      </c>
      <c r="AY461" s="24" t="s">
        <v>146</v>
      </c>
      <c r="BE461" s="203">
        <f t="shared" si="4"/>
        <v>0</v>
      </c>
      <c r="BF461" s="203">
        <f t="shared" si="5"/>
        <v>0</v>
      </c>
      <c r="BG461" s="203">
        <f t="shared" si="6"/>
        <v>0</v>
      </c>
      <c r="BH461" s="203">
        <f t="shared" si="7"/>
        <v>0</v>
      </c>
      <c r="BI461" s="203">
        <f t="shared" si="8"/>
        <v>0</v>
      </c>
      <c r="BJ461" s="24" t="s">
        <v>79</v>
      </c>
      <c r="BK461" s="203">
        <f t="shared" si="9"/>
        <v>0</v>
      </c>
      <c r="BL461" s="24" t="s">
        <v>153</v>
      </c>
      <c r="BM461" s="24" t="s">
        <v>643</v>
      </c>
    </row>
    <row r="462" spans="2:65" s="1" customFormat="1" ht="16.5" customHeight="1">
      <c r="B462" s="41"/>
      <c r="C462" s="237" t="s">
        <v>444</v>
      </c>
      <c r="D462" s="237" t="s">
        <v>203</v>
      </c>
      <c r="E462" s="238" t="s">
        <v>644</v>
      </c>
      <c r="F462" s="239" t="s">
        <v>645</v>
      </c>
      <c r="G462" s="240" t="s">
        <v>560</v>
      </c>
      <c r="H462" s="241">
        <v>4</v>
      </c>
      <c r="I462" s="242"/>
      <c r="J462" s="243">
        <f t="shared" si="0"/>
        <v>0</v>
      </c>
      <c r="K462" s="239" t="s">
        <v>21</v>
      </c>
      <c r="L462" s="244"/>
      <c r="M462" s="245" t="s">
        <v>21</v>
      </c>
      <c r="N462" s="246" t="s">
        <v>42</v>
      </c>
      <c r="O462" s="42"/>
      <c r="P462" s="201">
        <f t="shared" si="1"/>
        <v>0</v>
      </c>
      <c r="Q462" s="201">
        <v>0</v>
      </c>
      <c r="R462" s="201">
        <f t="shared" si="2"/>
        <v>0</v>
      </c>
      <c r="S462" s="201">
        <v>0</v>
      </c>
      <c r="T462" s="202">
        <f t="shared" si="3"/>
        <v>0</v>
      </c>
      <c r="AR462" s="24" t="s">
        <v>173</v>
      </c>
      <c r="AT462" s="24" t="s">
        <v>203</v>
      </c>
      <c r="AU462" s="24" t="s">
        <v>81</v>
      </c>
      <c r="AY462" s="24" t="s">
        <v>146</v>
      </c>
      <c r="BE462" s="203">
        <f t="shared" si="4"/>
        <v>0</v>
      </c>
      <c r="BF462" s="203">
        <f t="shared" si="5"/>
        <v>0</v>
      </c>
      <c r="BG462" s="203">
        <f t="shared" si="6"/>
        <v>0</v>
      </c>
      <c r="BH462" s="203">
        <f t="shared" si="7"/>
        <v>0</v>
      </c>
      <c r="BI462" s="203">
        <f t="shared" si="8"/>
        <v>0</v>
      </c>
      <c r="BJ462" s="24" t="s">
        <v>79</v>
      </c>
      <c r="BK462" s="203">
        <f t="shared" si="9"/>
        <v>0</v>
      </c>
      <c r="BL462" s="24" t="s">
        <v>153</v>
      </c>
      <c r="BM462" s="24" t="s">
        <v>646</v>
      </c>
    </row>
    <row r="463" spans="2:65" s="1" customFormat="1" ht="16.5" customHeight="1">
      <c r="B463" s="41"/>
      <c r="C463" s="237" t="s">
        <v>647</v>
      </c>
      <c r="D463" s="237" t="s">
        <v>203</v>
      </c>
      <c r="E463" s="238" t="s">
        <v>648</v>
      </c>
      <c r="F463" s="239" t="s">
        <v>649</v>
      </c>
      <c r="G463" s="240" t="s">
        <v>560</v>
      </c>
      <c r="H463" s="241">
        <v>4</v>
      </c>
      <c r="I463" s="242"/>
      <c r="J463" s="243">
        <f t="shared" si="0"/>
        <v>0</v>
      </c>
      <c r="K463" s="239" t="s">
        <v>21</v>
      </c>
      <c r="L463" s="244"/>
      <c r="M463" s="245" t="s">
        <v>21</v>
      </c>
      <c r="N463" s="246" t="s">
        <v>42</v>
      </c>
      <c r="O463" s="42"/>
      <c r="P463" s="201">
        <f t="shared" si="1"/>
        <v>0</v>
      </c>
      <c r="Q463" s="201">
        <v>0</v>
      </c>
      <c r="R463" s="201">
        <f t="shared" si="2"/>
        <v>0</v>
      </c>
      <c r="S463" s="201">
        <v>0</v>
      </c>
      <c r="T463" s="202">
        <f t="shared" si="3"/>
        <v>0</v>
      </c>
      <c r="AR463" s="24" t="s">
        <v>173</v>
      </c>
      <c r="AT463" s="24" t="s">
        <v>203</v>
      </c>
      <c r="AU463" s="24" t="s">
        <v>81</v>
      </c>
      <c r="AY463" s="24" t="s">
        <v>146</v>
      </c>
      <c r="BE463" s="203">
        <f t="shared" si="4"/>
        <v>0</v>
      </c>
      <c r="BF463" s="203">
        <f t="shared" si="5"/>
        <v>0</v>
      </c>
      <c r="BG463" s="203">
        <f t="shared" si="6"/>
        <v>0</v>
      </c>
      <c r="BH463" s="203">
        <f t="shared" si="7"/>
        <v>0</v>
      </c>
      <c r="BI463" s="203">
        <f t="shared" si="8"/>
        <v>0</v>
      </c>
      <c r="BJ463" s="24" t="s">
        <v>79</v>
      </c>
      <c r="BK463" s="203">
        <f t="shared" si="9"/>
        <v>0</v>
      </c>
      <c r="BL463" s="24" t="s">
        <v>153</v>
      </c>
      <c r="BM463" s="24" t="s">
        <v>650</v>
      </c>
    </row>
    <row r="464" spans="2:65" s="1" customFormat="1" ht="16.5" customHeight="1">
      <c r="B464" s="41"/>
      <c r="C464" s="192" t="s">
        <v>453</v>
      </c>
      <c r="D464" s="192" t="s">
        <v>148</v>
      </c>
      <c r="E464" s="193" t="s">
        <v>651</v>
      </c>
      <c r="F464" s="194" t="s">
        <v>652</v>
      </c>
      <c r="G464" s="195" t="s">
        <v>548</v>
      </c>
      <c r="H464" s="196">
        <v>5</v>
      </c>
      <c r="I464" s="197"/>
      <c r="J464" s="198">
        <f t="shared" si="0"/>
        <v>0</v>
      </c>
      <c r="K464" s="194" t="s">
        <v>21</v>
      </c>
      <c r="L464" s="61"/>
      <c r="M464" s="199" t="s">
        <v>21</v>
      </c>
      <c r="N464" s="200" t="s">
        <v>42</v>
      </c>
      <c r="O464" s="42"/>
      <c r="P464" s="201">
        <f t="shared" si="1"/>
        <v>0</v>
      </c>
      <c r="Q464" s="201">
        <v>0</v>
      </c>
      <c r="R464" s="201">
        <f t="shared" si="2"/>
        <v>0</v>
      </c>
      <c r="S464" s="201">
        <v>0</v>
      </c>
      <c r="T464" s="202">
        <f t="shared" si="3"/>
        <v>0</v>
      </c>
      <c r="AR464" s="24" t="s">
        <v>153</v>
      </c>
      <c r="AT464" s="24" t="s">
        <v>148</v>
      </c>
      <c r="AU464" s="24" t="s">
        <v>81</v>
      </c>
      <c r="AY464" s="24" t="s">
        <v>146</v>
      </c>
      <c r="BE464" s="203">
        <f t="shared" si="4"/>
        <v>0</v>
      </c>
      <c r="BF464" s="203">
        <f t="shared" si="5"/>
        <v>0</v>
      </c>
      <c r="BG464" s="203">
        <f t="shared" si="6"/>
        <v>0</v>
      </c>
      <c r="BH464" s="203">
        <f t="shared" si="7"/>
        <v>0</v>
      </c>
      <c r="BI464" s="203">
        <f t="shared" si="8"/>
        <v>0</v>
      </c>
      <c r="BJ464" s="24" t="s">
        <v>79</v>
      </c>
      <c r="BK464" s="203">
        <f t="shared" si="9"/>
        <v>0</v>
      </c>
      <c r="BL464" s="24" t="s">
        <v>153</v>
      </c>
      <c r="BM464" s="24" t="s">
        <v>653</v>
      </c>
    </row>
    <row r="465" spans="2:65" s="1" customFormat="1" ht="16.5" customHeight="1">
      <c r="B465" s="41"/>
      <c r="C465" s="237" t="s">
        <v>654</v>
      </c>
      <c r="D465" s="237" t="s">
        <v>203</v>
      </c>
      <c r="E465" s="238" t="s">
        <v>655</v>
      </c>
      <c r="F465" s="239" t="s">
        <v>656</v>
      </c>
      <c r="G465" s="240" t="s">
        <v>548</v>
      </c>
      <c r="H465" s="241">
        <v>5</v>
      </c>
      <c r="I465" s="242"/>
      <c r="J465" s="243">
        <f t="shared" si="0"/>
        <v>0</v>
      </c>
      <c r="K465" s="239" t="s">
        <v>21</v>
      </c>
      <c r="L465" s="244"/>
      <c r="M465" s="245" t="s">
        <v>21</v>
      </c>
      <c r="N465" s="246" t="s">
        <v>42</v>
      </c>
      <c r="O465" s="42"/>
      <c r="P465" s="201">
        <f t="shared" si="1"/>
        <v>0</v>
      </c>
      <c r="Q465" s="201">
        <v>0</v>
      </c>
      <c r="R465" s="201">
        <f t="shared" si="2"/>
        <v>0</v>
      </c>
      <c r="S465" s="201">
        <v>0</v>
      </c>
      <c r="T465" s="202">
        <f t="shared" si="3"/>
        <v>0</v>
      </c>
      <c r="AR465" s="24" t="s">
        <v>173</v>
      </c>
      <c r="AT465" s="24" t="s">
        <v>203</v>
      </c>
      <c r="AU465" s="24" t="s">
        <v>81</v>
      </c>
      <c r="AY465" s="24" t="s">
        <v>146</v>
      </c>
      <c r="BE465" s="203">
        <f t="shared" si="4"/>
        <v>0</v>
      </c>
      <c r="BF465" s="203">
        <f t="shared" si="5"/>
        <v>0</v>
      </c>
      <c r="BG465" s="203">
        <f t="shared" si="6"/>
        <v>0</v>
      </c>
      <c r="BH465" s="203">
        <f t="shared" si="7"/>
        <v>0</v>
      </c>
      <c r="BI465" s="203">
        <f t="shared" si="8"/>
        <v>0</v>
      </c>
      <c r="BJ465" s="24" t="s">
        <v>79</v>
      </c>
      <c r="BK465" s="203">
        <f t="shared" si="9"/>
        <v>0</v>
      </c>
      <c r="BL465" s="24" t="s">
        <v>153</v>
      </c>
      <c r="BM465" s="24" t="s">
        <v>657</v>
      </c>
    </row>
    <row r="466" spans="2:65" s="1" customFormat="1" ht="16.5" customHeight="1">
      <c r="B466" s="41"/>
      <c r="C466" s="192" t="s">
        <v>456</v>
      </c>
      <c r="D466" s="192" t="s">
        <v>148</v>
      </c>
      <c r="E466" s="193" t="s">
        <v>658</v>
      </c>
      <c r="F466" s="194" t="s">
        <v>659</v>
      </c>
      <c r="G466" s="195" t="s">
        <v>548</v>
      </c>
      <c r="H466" s="196">
        <v>5</v>
      </c>
      <c r="I466" s="197"/>
      <c r="J466" s="198">
        <f t="shared" si="0"/>
        <v>0</v>
      </c>
      <c r="K466" s="194" t="s">
        <v>21</v>
      </c>
      <c r="L466" s="61"/>
      <c r="M466" s="199" t="s">
        <v>21</v>
      </c>
      <c r="N466" s="200" t="s">
        <v>42</v>
      </c>
      <c r="O466" s="42"/>
      <c r="P466" s="201">
        <f t="shared" si="1"/>
        <v>0</v>
      </c>
      <c r="Q466" s="201">
        <v>0</v>
      </c>
      <c r="R466" s="201">
        <f t="shared" si="2"/>
        <v>0</v>
      </c>
      <c r="S466" s="201">
        <v>0</v>
      </c>
      <c r="T466" s="202">
        <f t="shared" si="3"/>
        <v>0</v>
      </c>
      <c r="AR466" s="24" t="s">
        <v>153</v>
      </c>
      <c r="AT466" s="24" t="s">
        <v>148</v>
      </c>
      <c r="AU466" s="24" t="s">
        <v>81</v>
      </c>
      <c r="AY466" s="24" t="s">
        <v>146</v>
      </c>
      <c r="BE466" s="203">
        <f t="shared" si="4"/>
        <v>0</v>
      </c>
      <c r="BF466" s="203">
        <f t="shared" si="5"/>
        <v>0</v>
      </c>
      <c r="BG466" s="203">
        <f t="shared" si="6"/>
        <v>0</v>
      </c>
      <c r="BH466" s="203">
        <f t="shared" si="7"/>
        <v>0</v>
      </c>
      <c r="BI466" s="203">
        <f t="shared" si="8"/>
        <v>0</v>
      </c>
      <c r="BJ466" s="24" t="s">
        <v>79</v>
      </c>
      <c r="BK466" s="203">
        <f t="shared" si="9"/>
        <v>0</v>
      </c>
      <c r="BL466" s="24" t="s">
        <v>153</v>
      </c>
      <c r="BM466" s="24" t="s">
        <v>660</v>
      </c>
    </row>
    <row r="467" spans="2:65" s="1" customFormat="1" ht="16.5" customHeight="1">
      <c r="B467" s="41"/>
      <c r="C467" s="237" t="s">
        <v>661</v>
      </c>
      <c r="D467" s="237" t="s">
        <v>203</v>
      </c>
      <c r="E467" s="238" t="s">
        <v>662</v>
      </c>
      <c r="F467" s="239" t="s">
        <v>663</v>
      </c>
      <c r="G467" s="240" t="s">
        <v>560</v>
      </c>
      <c r="H467" s="241">
        <v>15</v>
      </c>
      <c r="I467" s="242"/>
      <c r="J467" s="243">
        <f t="shared" si="0"/>
        <v>0</v>
      </c>
      <c r="K467" s="239" t="s">
        <v>21</v>
      </c>
      <c r="L467" s="244"/>
      <c r="M467" s="245" t="s">
        <v>21</v>
      </c>
      <c r="N467" s="246" t="s">
        <v>42</v>
      </c>
      <c r="O467" s="42"/>
      <c r="P467" s="201">
        <f t="shared" si="1"/>
        <v>0</v>
      </c>
      <c r="Q467" s="201">
        <v>0</v>
      </c>
      <c r="R467" s="201">
        <f t="shared" si="2"/>
        <v>0</v>
      </c>
      <c r="S467" s="201">
        <v>0</v>
      </c>
      <c r="T467" s="202">
        <f t="shared" si="3"/>
        <v>0</v>
      </c>
      <c r="AR467" s="24" t="s">
        <v>173</v>
      </c>
      <c r="AT467" s="24" t="s">
        <v>203</v>
      </c>
      <c r="AU467" s="24" t="s">
        <v>81</v>
      </c>
      <c r="AY467" s="24" t="s">
        <v>146</v>
      </c>
      <c r="BE467" s="203">
        <f t="shared" si="4"/>
        <v>0</v>
      </c>
      <c r="BF467" s="203">
        <f t="shared" si="5"/>
        <v>0</v>
      </c>
      <c r="BG467" s="203">
        <f t="shared" si="6"/>
        <v>0</v>
      </c>
      <c r="BH467" s="203">
        <f t="shared" si="7"/>
        <v>0</v>
      </c>
      <c r="BI467" s="203">
        <f t="shared" si="8"/>
        <v>0</v>
      </c>
      <c r="BJ467" s="24" t="s">
        <v>79</v>
      </c>
      <c r="BK467" s="203">
        <f t="shared" si="9"/>
        <v>0</v>
      </c>
      <c r="BL467" s="24" t="s">
        <v>153</v>
      </c>
      <c r="BM467" s="24" t="s">
        <v>664</v>
      </c>
    </row>
    <row r="468" spans="2:65" s="1" customFormat="1" ht="16.5" customHeight="1">
      <c r="B468" s="41"/>
      <c r="C468" s="192" t="s">
        <v>461</v>
      </c>
      <c r="D468" s="192" t="s">
        <v>148</v>
      </c>
      <c r="E468" s="193" t="s">
        <v>665</v>
      </c>
      <c r="F468" s="194" t="s">
        <v>666</v>
      </c>
      <c r="G468" s="195" t="s">
        <v>548</v>
      </c>
      <c r="H468" s="196">
        <v>4</v>
      </c>
      <c r="I468" s="197"/>
      <c r="J468" s="198">
        <f t="shared" si="0"/>
        <v>0</v>
      </c>
      <c r="K468" s="194" t="s">
        <v>21</v>
      </c>
      <c r="L468" s="61"/>
      <c r="M468" s="199" t="s">
        <v>21</v>
      </c>
      <c r="N468" s="200" t="s">
        <v>42</v>
      </c>
      <c r="O468" s="42"/>
      <c r="P468" s="201">
        <f t="shared" si="1"/>
        <v>0</v>
      </c>
      <c r="Q468" s="201">
        <v>0</v>
      </c>
      <c r="R468" s="201">
        <f t="shared" si="2"/>
        <v>0</v>
      </c>
      <c r="S468" s="201">
        <v>0</v>
      </c>
      <c r="T468" s="202">
        <f t="shared" si="3"/>
        <v>0</v>
      </c>
      <c r="AR468" s="24" t="s">
        <v>153</v>
      </c>
      <c r="AT468" s="24" t="s">
        <v>148</v>
      </c>
      <c r="AU468" s="24" t="s">
        <v>81</v>
      </c>
      <c r="AY468" s="24" t="s">
        <v>146</v>
      </c>
      <c r="BE468" s="203">
        <f t="shared" si="4"/>
        <v>0</v>
      </c>
      <c r="BF468" s="203">
        <f t="shared" si="5"/>
        <v>0</v>
      </c>
      <c r="BG468" s="203">
        <f t="shared" si="6"/>
        <v>0</v>
      </c>
      <c r="BH468" s="203">
        <f t="shared" si="7"/>
        <v>0</v>
      </c>
      <c r="BI468" s="203">
        <f t="shared" si="8"/>
        <v>0</v>
      </c>
      <c r="BJ468" s="24" t="s">
        <v>79</v>
      </c>
      <c r="BK468" s="203">
        <f t="shared" si="9"/>
        <v>0</v>
      </c>
      <c r="BL468" s="24" t="s">
        <v>153</v>
      </c>
      <c r="BM468" s="24" t="s">
        <v>667</v>
      </c>
    </row>
    <row r="469" spans="2:65" s="1" customFormat="1" ht="16.5" customHeight="1">
      <c r="B469" s="41"/>
      <c r="C469" s="192" t="s">
        <v>668</v>
      </c>
      <c r="D469" s="192" t="s">
        <v>148</v>
      </c>
      <c r="E469" s="193" t="s">
        <v>669</v>
      </c>
      <c r="F469" s="194" t="s">
        <v>670</v>
      </c>
      <c r="G469" s="195" t="s">
        <v>548</v>
      </c>
      <c r="H469" s="196">
        <v>2</v>
      </c>
      <c r="I469" s="197"/>
      <c r="J469" s="198">
        <f t="shared" si="0"/>
        <v>0</v>
      </c>
      <c r="K469" s="194" t="s">
        <v>21</v>
      </c>
      <c r="L469" s="61"/>
      <c r="M469" s="199" t="s">
        <v>21</v>
      </c>
      <c r="N469" s="200" t="s">
        <v>42</v>
      </c>
      <c r="O469" s="42"/>
      <c r="P469" s="201">
        <f t="shared" si="1"/>
        <v>0</v>
      </c>
      <c r="Q469" s="201">
        <v>0</v>
      </c>
      <c r="R469" s="201">
        <f t="shared" si="2"/>
        <v>0</v>
      </c>
      <c r="S469" s="201">
        <v>0</v>
      </c>
      <c r="T469" s="202">
        <f t="shared" si="3"/>
        <v>0</v>
      </c>
      <c r="AR469" s="24" t="s">
        <v>153</v>
      </c>
      <c r="AT469" s="24" t="s">
        <v>148</v>
      </c>
      <c r="AU469" s="24" t="s">
        <v>81</v>
      </c>
      <c r="AY469" s="24" t="s">
        <v>146</v>
      </c>
      <c r="BE469" s="203">
        <f t="shared" si="4"/>
        <v>0</v>
      </c>
      <c r="BF469" s="203">
        <f t="shared" si="5"/>
        <v>0</v>
      </c>
      <c r="BG469" s="203">
        <f t="shared" si="6"/>
        <v>0</v>
      </c>
      <c r="BH469" s="203">
        <f t="shared" si="7"/>
        <v>0</v>
      </c>
      <c r="BI469" s="203">
        <f t="shared" si="8"/>
        <v>0</v>
      </c>
      <c r="BJ469" s="24" t="s">
        <v>79</v>
      </c>
      <c r="BK469" s="203">
        <f t="shared" si="9"/>
        <v>0</v>
      </c>
      <c r="BL469" s="24" t="s">
        <v>153</v>
      </c>
      <c r="BM469" s="24" t="s">
        <v>671</v>
      </c>
    </row>
    <row r="470" spans="2:65" s="1" customFormat="1" ht="16.5" customHeight="1">
      <c r="B470" s="41"/>
      <c r="C470" s="237" t="s">
        <v>466</v>
      </c>
      <c r="D470" s="237" t="s">
        <v>203</v>
      </c>
      <c r="E470" s="238" t="s">
        <v>672</v>
      </c>
      <c r="F470" s="239" t="s">
        <v>673</v>
      </c>
      <c r="G470" s="240" t="s">
        <v>548</v>
      </c>
      <c r="H470" s="241">
        <v>2</v>
      </c>
      <c r="I470" s="242"/>
      <c r="J470" s="243">
        <f t="shared" si="0"/>
        <v>0</v>
      </c>
      <c r="K470" s="239" t="s">
        <v>21</v>
      </c>
      <c r="L470" s="244"/>
      <c r="M470" s="245" t="s">
        <v>21</v>
      </c>
      <c r="N470" s="246" t="s">
        <v>42</v>
      </c>
      <c r="O470" s="42"/>
      <c r="P470" s="201">
        <f t="shared" si="1"/>
        <v>0</v>
      </c>
      <c r="Q470" s="201">
        <v>0</v>
      </c>
      <c r="R470" s="201">
        <f t="shared" si="2"/>
        <v>0</v>
      </c>
      <c r="S470" s="201">
        <v>0</v>
      </c>
      <c r="T470" s="202">
        <f t="shared" si="3"/>
        <v>0</v>
      </c>
      <c r="AR470" s="24" t="s">
        <v>173</v>
      </c>
      <c r="AT470" s="24" t="s">
        <v>203</v>
      </c>
      <c r="AU470" s="24" t="s">
        <v>81</v>
      </c>
      <c r="AY470" s="24" t="s">
        <v>146</v>
      </c>
      <c r="BE470" s="203">
        <f t="shared" si="4"/>
        <v>0</v>
      </c>
      <c r="BF470" s="203">
        <f t="shared" si="5"/>
        <v>0</v>
      </c>
      <c r="BG470" s="203">
        <f t="shared" si="6"/>
        <v>0</v>
      </c>
      <c r="BH470" s="203">
        <f t="shared" si="7"/>
        <v>0</v>
      </c>
      <c r="BI470" s="203">
        <f t="shared" si="8"/>
        <v>0</v>
      </c>
      <c r="BJ470" s="24" t="s">
        <v>79</v>
      </c>
      <c r="BK470" s="203">
        <f t="shared" si="9"/>
        <v>0</v>
      </c>
      <c r="BL470" s="24" t="s">
        <v>153</v>
      </c>
      <c r="BM470" s="24" t="s">
        <v>674</v>
      </c>
    </row>
    <row r="471" spans="2:65" s="1" customFormat="1" ht="16.5" customHeight="1">
      <c r="B471" s="41"/>
      <c r="C471" s="237" t="s">
        <v>675</v>
      </c>
      <c r="D471" s="237" t="s">
        <v>203</v>
      </c>
      <c r="E471" s="238" t="s">
        <v>676</v>
      </c>
      <c r="F471" s="239" t="s">
        <v>677</v>
      </c>
      <c r="G471" s="240" t="s">
        <v>548</v>
      </c>
      <c r="H471" s="241">
        <v>2</v>
      </c>
      <c r="I471" s="242"/>
      <c r="J471" s="243">
        <f t="shared" si="0"/>
        <v>0</v>
      </c>
      <c r="K471" s="239" t="s">
        <v>21</v>
      </c>
      <c r="L471" s="244"/>
      <c r="M471" s="245" t="s">
        <v>21</v>
      </c>
      <c r="N471" s="246" t="s">
        <v>42</v>
      </c>
      <c r="O471" s="42"/>
      <c r="P471" s="201">
        <f t="shared" si="1"/>
        <v>0</v>
      </c>
      <c r="Q471" s="201">
        <v>0</v>
      </c>
      <c r="R471" s="201">
        <f t="shared" si="2"/>
        <v>0</v>
      </c>
      <c r="S471" s="201">
        <v>0</v>
      </c>
      <c r="T471" s="202">
        <f t="shared" si="3"/>
        <v>0</v>
      </c>
      <c r="AR471" s="24" t="s">
        <v>173</v>
      </c>
      <c r="AT471" s="24" t="s">
        <v>203</v>
      </c>
      <c r="AU471" s="24" t="s">
        <v>81</v>
      </c>
      <c r="AY471" s="24" t="s">
        <v>146</v>
      </c>
      <c r="BE471" s="203">
        <f t="shared" si="4"/>
        <v>0</v>
      </c>
      <c r="BF471" s="203">
        <f t="shared" si="5"/>
        <v>0</v>
      </c>
      <c r="BG471" s="203">
        <f t="shared" si="6"/>
        <v>0</v>
      </c>
      <c r="BH471" s="203">
        <f t="shared" si="7"/>
        <v>0</v>
      </c>
      <c r="BI471" s="203">
        <f t="shared" si="8"/>
        <v>0</v>
      </c>
      <c r="BJ471" s="24" t="s">
        <v>79</v>
      </c>
      <c r="BK471" s="203">
        <f t="shared" si="9"/>
        <v>0</v>
      </c>
      <c r="BL471" s="24" t="s">
        <v>153</v>
      </c>
      <c r="BM471" s="24" t="s">
        <v>678</v>
      </c>
    </row>
    <row r="472" spans="2:65" s="1" customFormat="1" ht="16.5" customHeight="1">
      <c r="B472" s="41"/>
      <c r="C472" s="192" t="s">
        <v>474</v>
      </c>
      <c r="D472" s="192" t="s">
        <v>148</v>
      </c>
      <c r="E472" s="193" t="s">
        <v>679</v>
      </c>
      <c r="F472" s="194" t="s">
        <v>680</v>
      </c>
      <c r="G472" s="195" t="s">
        <v>531</v>
      </c>
      <c r="H472" s="258"/>
      <c r="I472" s="197"/>
      <c r="J472" s="198">
        <f t="shared" si="0"/>
        <v>0</v>
      </c>
      <c r="K472" s="194" t="s">
        <v>21</v>
      </c>
      <c r="L472" s="61"/>
      <c r="M472" s="199" t="s">
        <v>21</v>
      </c>
      <c r="N472" s="200" t="s">
        <v>42</v>
      </c>
      <c r="O472" s="42"/>
      <c r="P472" s="201">
        <f t="shared" si="1"/>
        <v>0</v>
      </c>
      <c r="Q472" s="201">
        <v>0</v>
      </c>
      <c r="R472" s="201">
        <f t="shared" si="2"/>
        <v>0</v>
      </c>
      <c r="S472" s="201">
        <v>0</v>
      </c>
      <c r="T472" s="202">
        <f t="shared" si="3"/>
        <v>0</v>
      </c>
      <c r="AR472" s="24" t="s">
        <v>153</v>
      </c>
      <c r="AT472" s="24" t="s">
        <v>148</v>
      </c>
      <c r="AU472" s="24" t="s">
        <v>81</v>
      </c>
      <c r="AY472" s="24" t="s">
        <v>146</v>
      </c>
      <c r="BE472" s="203">
        <f t="shared" si="4"/>
        <v>0</v>
      </c>
      <c r="BF472" s="203">
        <f t="shared" si="5"/>
        <v>0</v>
      </c>
      <c r="BG472" s="203">
        <f t="shared" si="6"/>
        <v>0</v>
      </c>
      <c r="BH472" s="203">
        <f t="shared" si="7"/>
        <v>0</v>
      </c>
      <c r="BI472" s="203">
        <f t="shared" si="8"/>
        <v>0</v>
      </c>
      <c r="BJ472" s="24" t="s">
        <v>79</v>
      </c>
      <c r="BK472" s="203">
        <f t="shared" si="9"/>
        <v>0</v>
      </c>
      <c r="BL472" s="24" t="s">
        <v>153</v>
      </c>
      <c r="BM472" s="24" t="s">
        <v>681</v>
      </c>
    </row>
    <row r="473" spans="2:65" s="1" customFormat="1" ht="16.5" customHeight="1">
      <c r="B473" s="41"/>
      <c r="C473" s="192" t="s">
        <v>682</v>
      </c>
      <c r="D473" s="192" t="s">
        <v>148</v>
      </c>
      <c r="E473" s="193" t="s">
        <v>683</v>
      </c>
      <c r="F473" s="194" t="s">
        <v>684</v>
      </c>
      <c r="G473" s="195" t="s">
        <v>531</v>
      </c>
      <c r="H473" s="258"/>
      <c r="I473" s="197"/>
      <c r="J473" s="198">
        <f t="shared" si="0"/>
        <v>0</v>
      </c>
      <c r="K473" s="194" t="s">
        <v>21</v>
      </c>
      <c r="L473" s="61"/>
      <c r="M473" s="199" t="s">
        <v>21</v>
      </c>
      <c r="N473" s="200" t="s">
        <v>42</v>
      </c>
      <c r="O473" s="42"/>
      <c r="P473" s="201">
        <f t="shared" si="1"/>
        <v>0</v>
      </c>
      <c r="Q473" s="201">
        <v>0</v>
      </c>
      <c r="R473" s="201">
        <f t="shared" si="2"/>
        <v>0</v>
      </c>
      <c r="S473" s="201">
        <v>0</v>
      </c>
      <c r="T473" s="202">
        <f t="shared" si="3"/>
        <v>0</v>
      </c>
      <c r="AR473" s="24" t="s">
        <v>153</v>
      </c>
      <c r="AT473" s="24" t="s">
        <v>148</v>
      </c>
      <c r="AU473" s="24" t="s">
        <v>81</v>
      </c>
      <c r="AY473" s="24" t="s">
        <v>146</v>
      </c>
      <c r="BE473" s="203">
        <f t="shared" si="4"/>
        <v>0</v>
      </c>
      <c r="BF473" s="203">
        <f t="shared" si="5"/>
        <v>0</v>
      </c>
      <c r="BG473" s="203">
        <f t="shared" si="6"/>
        <v>0</v>
      </c>
      <c r="BH473" s="203">
        <f t="shared" si="7"/>
        <v>0</v>
      </c>
      <c r="BI473" s="203">
        <f t="shared" si="8"/>
        <v>0</v>
      </c>
      <c r="BJ473" s="24" t="s">
        <v>79</v>
      </c>
      <c r="BK473" s="203">
        <f t="shared" si="9"/>
        <v>0</v>
      </c>
      <c r="BL473" s="24" t="s">
        <v>153</v>
      </c>
      <c r="BM473" s="24" t="s">
        <v>685</v>
      </c>
    </row>
    <row r="474" spans="2:63" s="10" customFormat="1" ht="29.85" customHeight="1">
      <c r="B474" s="176"/>
      <c r="C474" s="177"/>
      <c r="D474" s="178" t="s">
        <v>70</v>
      </c>
      <c r="E474" s="190" t="s">
        <v>686</v>
      </c>
      <c r="F474" s="190" t="s">
        <v>687</v>
      </c>
      <c r="G474" s="177"/>
      <c r="H474" s="177"/>
      <c r="I474" s="180"/>
      <c r="J474" s="191">
        <f>BK474</f>
        <v>0</v>
      </c>
      <c r="K474" s="177"/>
      <c r="L474" s="182"/>
      <c r="M474" s="183"/>
      <c r="N474" s="184"/>
      <c r="O474" s="184"/>
      <c r="P474" s="185">
        <f>SUM(P475:P482)</f>
        <v>0</v>
      </c>
      <c r="Q474" s="184"/>
      <c r="R474" s="185">
        <f>SUM(R475:R482)</f>
        <v>0</v>
      </c>
      <c r="S474" s="184"/>
      <c r="T474" s="186">
        <f>SUM(T475:T482)</f>
        <v>0</v>
      </c>
      <c r="AR474" s="187" t="s">
        <v>79</v>
      </c>
      <c r="AT474" s="188" t="s">
        <v>70</v>
      </c>
      <c r="AU474" s="188" t="s">
        <v>79</v>
      </c>
      <c r="AY474" s="187" t="s">
        <v>146</v>
      </c>
      <c r="BK474" s="189">
        <f>SUM(BK475:BK482)</f>
        <v>0</v>
      </c>
    </row>
    <row r="475" spans="2:65" s="1" customFormat="1" ht="16.5" customHeight="1">
      <c r="B475" s="41"/>
      <c r="C475" s="192" t="s">
        <v>478</v>
      </c>
      <c r="D475" s="192" t="s">
        <v>148</v>
      </c>
      <c r="E475" s="193" t="s">
        <v>688</v>
      </c>
      <c r="F475" s="194" t="s">
        <v>689</v>
      </c>
      <c r="G475" s="195" t="s">
        <v>690</v>
      </c>
      <c r="H475" s="196">
        <v>0.03</v>
      </c>
      <c r="I475" s="197"/>
      <c r="J475" s="198">
        <f aca="true" t="shared" si="10" ref="J475:J482">ROUND(I475*H475,2)</f>
        <v>0</v>
      </c>
      <c r="K475" s="194" t="s">
        <v>21</v>
      </c>
      <c r="L475" s="61"/>
      <c r="M475" s="199" t="s">
        <v>21</v>
      </c>
      <c r="N475" s="200" t="s">
        <v>42</v>
      </c>
      <c r="O475" s="42"/>
      <c r="P475" s="201">
        <f aca="true" t="shared" si="11" ref="P475:P482">O475*H475</f>
        <v>0</v>
      </c>
      <c r="Q475" s="201">
        <v>0</v>
      </c>
      <c r="R475" s="201">
        <f aca="true" t="shared" si="12" ref="R475:R482">Q475*H475</f>
        <v>0</v>
      </c>
      <c r="S475" s="201">
        <v>0</v>
      </c>
      <c r="T475" s="202">
        <f aca="true" t="shared" si="13" ref="T475:T482">S475*H475</f>
        <v>0</v>
      </c>
      <c r="AR475" s="24" t="s">
        <v>153</v>
      </c>
      <c r="AT475" s="24" t="s">
        <v>148</v>
      </c>
      <c r="AU475" s="24" t="s">
        <v>81</v>
      </c>
      <c r="AY475" s="24" t="s">
        <v>146</v>
      </c>
      <c r="BE475" s="203">
        <f aca="true" t="shared" si="14" ref="BE475:BE482">IF(N475="základní",J475,0)</f>
        <v>0</v>
      </c>
      <c r="BF475" s="203">
        <f aca="true" t="shared" si="15" ref="BF475:BF482">IF(N475="snížená",J475,0)</f>
        <v>0</v>
      </c>
      <c r="BG475" s="203">
        <f aca="true" t="shared" si="16" ref="BG475:BG482">IF(N475="zákl. přenesená",J475,0)</f>
        <v>0</v>
      </c>
      <c r="BH475" s="203">
        <f aca="true" t="shared" si="17" ref="BH475:BH482">IF(N475="sníž. přenesená",J475,0)</f>
        <v>0</v>
      </c>
      <c r="BI475" s="203">
        <f aca="true" t="shared" si="18" ref="BI475:BI482">IF(N475="nulová",J475,0)</f>
        <v>0</v>
      </c>
      <c r="BJ475" s="24" t="s">
        <v>79</v>
      </c>
      <c r="BK475" s="203">
        <f aca="true" t="shared" si="19" ref="BK475:BK482">ROUND(I475*H475,2)</f>
        <v>0</v>
      </c>
      <c r="BL475" s="24" t="s">
        <v>153</v>
      </c>
      <c r="BM475" s="24" t="s">
        <v>691</v>
      </c>
    </row>
    <row r="476" spans="2:65" s="1" customFormat="1" ht="16.5" customHeight="1">
      <c r="B476" s="41"/>
      <c r="C476" s="192" t="s">
        <v>692</v>
      </c>
      <c r="D476" s="192" t="s">
        <v>148</v>
      </c>
      <c r="E476" s="193" t="s">
        <v>693</v>
      </c>
      <c r="F476" s="194" t="s">
        <v>694</v>
      </c>
      <c r="G476" s="195" t="s">
        <v>184</v>
      </c>
      <c r="H476" s="196">
        <v>2</v>
      </c>
      <c r="I476" s="197"/>
      <c r="J476" s="198">
        <f t="shared" si="10"/>
        <v>0</v>
      </c>
      <c r="K476" s="194" t="s">
        <v>21</v>
      </c>
      <c r="L476" s="61"/>
      <c r="M476" s="199" t="s">
        <v>21</v>
      </c>
      <c r="N476" s="200" t="s">
        <v>42</v>
      </c>
      <c r="O476" s="42"/>
      <c r="P476" s="201">
        <f t="shared" si="11"/>
        <v>0</v>
      </c>
      <c r="Q476" s="201">
        <v>0</v>
      </c>
      <c r="R476" s="201">
        <f t="shared" si="12"/>
        <v>0</v>
      </c>
      <c r="S476" s="201">
        <v>0</v>
      </c>
      <c r="T476" s="202">
        <f t="shared" si="13"/>
        <v>0</v>
      </c>
      <c r="AR476" s="24" t="s">
        <v>153</v>
      </c>
      <c r="AT476" s="24" t="s">
        <v>148</v>
      </c>
      <c r="AU476" s="24" t="s">
        <v>81</v>
      </c>
      <c r="AY476" s="24" t="s">
        <v>146</v>
      </c>
      <c r="BE476" s="203">
        <f t="shared" si="14"/>
        <v>0</v>
      </c>
      <c r="BF476" s="203">
        <f t="shared" si="15"/>
        <v>0</v>
      </c>
      <c r="BG476" s="203">
        <f t="shared" si="16"/>
        <v>0</v>
      </c>
      <c r="BH476" s="203">
        <f t="shared" si="17"/>
        <v>0</v>
      </c>
      <c r="BI476" s="203">
        <f t="shared" si="18"/>
        <v>0</v>
      </c>
      <c r="BJ476" s="24" t="s">
        <v>79</v>
      </c>
      <c r="BK476" s="203">
        <f t="shared" si="19"/>
        <v>0</v>
      </c>
      <c r="BL476" s="24" t="s">
        <v>153</v>
      </c>
      <c r="BM476" s="24" t="s">
        <v>695</v>
      </c>
    </row>
    <row r="477" spans="2:65" s="1" customFormat="1" ht="16.5" customHeight="1">
      <c r="B477" s="41"/>
      <c r="C477" s="192" t="s">
        <v>484</v>
      </c>
      <c r="D477" s="192" t="s">
        <v>148</v>
      </c>
      <c r="E477" s="193" t="s">
        <v>696</v>
      </c>
      <c r="F477" s="194" t="s">
        <v>697</v>
      </c>
      <c r="G477" s="195" t="s">
        <v>184</v>
      </c>
      <c r="H477" s="196">
        <v>30</v>
      </c>
      <c r="I477" s="197"/>
      <c r="J477" s="198">
        <f t="shared" si="10"/>
        <v>0</v>
      </c>
      <c r="K477" s="194" t="s">
        <v>21</v>
      </c>
      <c r="L477" s="61"/>
      <c r="M477" s="199" t="s">
        <v>21</v>
      </c>
      <c r="N477" s="200" t="s">
        <v>42</v>
      </c>
      <c r="O477" s="42"/>
      <c r="P477" s="201">
        <f t="shared" si="11"/>
        <v>0</v>
      </c>
      <c r="Q477" s="201">
        <v>0</v>
      </c>
      <c r="R477" s="201">
        <f t="shared" si="12"/>
        <v>0</v>
      </c>
      <c r="S477" s="201">
        <v>0</v>
      </c>
      <c r="T477" s="202">
        <f t="shared" si="13"/>
        <v>0</v>
      </c>
      <c r="AR477" s="24" t="s">
        <v>153</v>
      </c>
      <c r="AT477" s="24" t="s">
        <v>148</v>
      </c>
      <c r="AU477" s="24" t="s">
        <v>81</v>
      </c>
      <c r="AY477" s="24" t="s">
        <v>146</v>
      </c>
      <c r="BE477" s="203">
        <f t="shared" si="14"/>
        <v>0</v>
      </c>
      <c r="BF477" s="203">
        <f t="shared" si="15"/>
        <v>0</v>
      </c>
      <c r="BG477" s="203">
        <f t="shared" si="16"/>
        <v>0</v>
      </c>
      <c r="BH477" s="203">
        <f t="shared" si="17"/>
        <v>0</v>
      </c>
      <c r="BI477" s="203">
        <f t="shared" si="18"/>
        <v>0</v>
      </c>
      <c r="BJ477" s="24" t="s">
        <v>79</v>
      </c>
      <c r="BK477" s="203">
        <f t="shared" si="19"/>
        <v>0</v>
      </c>
      <c r="BL477" s="24" t="s">
        <v>153</v>
      </c>
      <c r="BM477" s="24" t="s">
        <v>698</v>
      </c>
    </row>
    <row r="478" spans="2:65" s="1" customFormat="1" ht="16.5" customHeight="1">
      <c r="B478" s="41"/>
      <c r="C478" s="192" t="s">
        <v>699</v>
      </c>
      <c r="D478" s="192" t="s">
        <v>148</v>
      </c>
      <c r="E478" s="193" t="s">
        <v>700</v>
      </c>
      <c r="F478" s="194" t="s">
        <v>701</v>
      </c>
      <c r="G478" s="195" t="s">
        <v>184</v>
      </c>
      <c r="H478" s="196">
        <v>30</v>
      </c>
      <c r="I478" s="197"/>
      <c r="J478" s="198">
        <f t="shared" si="10"/>
        <v>0</v>
      </c>
      <c r="K478" s="194" t="s">
        <v>21</v>
      </c>
      <c r="L478" s="61"/>
      <c r="M478" s="199" t="s">
        <v>21</v>
      </c>
      <c r="N478" s="200" t="s">
        <v>42</v>
      </c>
      <c r="O478" s="42"/>
      <c r="P478" s="201">
        <f t="shared" si="11"/>
        <v>0</v>
      </c>
      <c r="Q478" s="201">
        <v>0</v>
      </c>
      <c r="R478" s="201">
        <f t="shared" si="12"/>
        <v>0</v>
      </c>
      <c r="S478" s="201">
        <v>0</v>
      </c>
      <c r="T478" s="202">
        <f t="shared" si="13"/>
        <v>0</v>
      </c>
      <c r="AR478" s="24" t="s">
        <v>153</v>
      </c>
      <c r="AT478" s="24" t="s">
        <v>148</v>
      </c>
      <c r="AU478" s="24" t="s">
        <v>81</v>
      </c>
      <c r="AY478" s="24" t="s">
        <v>146</v>
      </c>
      <c r="BE478" s="203">
        <f t="shared" si="14"/>
        <v>0</v>
      </c>
      <c r="BF478" s="203">
        <f t="shared" si="15"/>
        <v>0</v>
      </c>
      <c r="BG478" s="203">
        <f t="shared" si="16"/>
        <v>0</v>
      </c>
      <c r="BH478" s="203">
        <f t="shared" si="17"/>
        <v>0</v>
      </c>
      <c r="BI478" s="203">
        <f t="shared" si="18"/>
        <v>0</v>
      </c>
      <c r="BJ478" s="24" t="s">
        <v>79</v>
      </c>
      <c r="BK478" s="203">
        <f t="shared" si="19"/>
        <v>0</v>
      </c>
      <c r="BL478" s="24" t="s">
        <v>153</v>
      </c>
      <c r="BM478" s="24" t="s">
        <v>702</v>
      </c>
    </row>
    <row r="479" spans="2:65" s="1" customFormat="1" ht="16.5" customHeight="1">
      <c r="B479" s="41"/>
      <c r="C479" s="192" t="s">
        <v>488</v>
      </c>
      <c r="D479" s="192" t="s">
        <v>148</v>
      </c>
      <c r="E479" s="193" t="s">
        <v>703</v>
      </c>
      <c r="F479" s="194" t="s">
        <v>704</v>
      </c>
      <c r="G479" s="195" t="s">
        <v>184</v>
      </c>
      <c r="H479" s="196">
        <v>30</v>
      </c>
      <c r="I479" s="197"/>
      <c r="J479" s="198">
        <f t="shared" si="10"/>
        <v>0</v>
      </c>
      <c r="K479" s="194" t="s">
        <v>21</v>
      </c>
      <c r="L479" s="61"/>
      <c r="M479" s="199" t="s">
        <v>21</v>
      </c>
      <c r="N479" s="200" t="s">
        <v>42</v>
      </c>
      <c r="O479" s="42"/>
      <c r="P479" s="201">
        <f t="shared" si="11"/>
        <v>0</v>
      </c>
      <c r="Q479" s="201">
        <v>0</v>
      </c>
      <c r="R479" s="201">
        <f t="shared" si="12"/>
        <v>0</v>
      </c>
      <c r="S479" s="201">
        <v>0</v>
      </c>
      <c r="T479" s="202">
        <f t="shared" si="13"/>
        <v>0</v>
      </c>
      <c r="AR479" s="24" t="s">
        <v>153</v>
      </c>
      <c r="AT479" s="24" t="s">
        <v>148</v>
      </c>
      <c r="AU479" s="24" t="s">
        <v>81</v>
      </c>
      <c r="AY479" s="24" t="s">
        <v>146</v>
      </c>
      <c r="BE479" s="203">
        <f t="shared" si="14"/>
        <v>0</v>
      </c>
      <c r="BF479" s="203">
        <f t="shared" si="15"/>
        <v>0</v>
      </c>
      <c r="BG479" s="203">
        <f t="shared" si="16"/>
        <v>0</v>
      </c>
      <c r="BH479" s="203">
        <f t="shared" si="17"/>
        <v>0</v>
      </c>
      <c r="BI479" s="203">
        <f t="shared" si="18"/>
        <v>0</v>
      </c>
      <c r="BJ479" s="24" t="s">
        <v>79</v>
      </c>
      <c r="BK479" s="203">
        <f t="shared" si="19"/>
        <v>0</v>
      </c>
      <c r="BL479" s="24" t="s">
        <v>153</v>
      </c>
      <c r="BM479" s="24" t="s">
        <v>705</v>
      </c>
    </row>
    <row r="480" spans="2:65" s="1" customFormat="1" ht="16.5" customHeight="1">
      <c r="B480" s="41"/>
      <c r="C480" s="192" t="s">
        <v>706</v>
      </c>
      <c r="D480" s="192" t="s">
        <v>148</v>
      </c>
      <c r="E480" s="193" t="s">
        <v>707</v>
      </c>
      <c r="F480" s="194" t="s">
        <v>708</v>
      </c>
      <c r="G480" s="195" t="s">
        <v>151</v>
      </c>
      <c r="H480" s="196">
        <v>15</v>
      </c>
      <c r="I480" s="197"/>
      <c r="J480" s="198">
        <f t="shared" si="10"/>
        <v>0</v>
      </c>
      <c r="K480" s="194" t="s">
        <v>21</v>
      </c>
      <c r="L480" s="61"/>
      <c r="M480" s="199" t="s">
        <v>21</v>
      </c>
      <c r="N480" s="200" t="s">
        <v>42</v>
      </c>
      <c r="O480" s="42"/>
      <c r="P480" s="201">
        <f t="shared" si="11"/>
        <v>0</v>
      </c>
      <c r="Q480" s="201">
        <v>0</v>
      </c>
      <c r="R480" s="201">
        <f t="shared" si="12"/>
        <v>0</v>
      </c>
      <c r="S480" s="201">
        <v>0</v>
      </c>
      <c r="T480" s="202">
        <f t="shared" si="13"/>
        <v>0</v>
      </c>
      <c r="AR480" s="24" t="s">
        <v>153</v>
      </c>
      <c r="AT480" s="24" t="s">
        <v>148</v>
      </c>
      <c r="AU480" s="24" t="s">
        <v>81</v>
      </c>
      <c r="AY480" s="24" t="s">
        <v>146</v>
      </c>
      <c r="BE480" s="203">
        <f t="shared" si="14"/>
        <v>0</v>
      </c>
      <c r="BF480" s="203">
        <f t="shared" si="15"/>
        <v>0</v>
      </c>
      <c r="BG480" s="203">
        <f t="shared" si="16"/>
        <v>0</v>
      </c>
      <c r="BH480" s="203">
        <f t="shared" si="17"/>
        <v>0</v>
      </c>
      <c r="BI480" s="203">
        <f t="shared" si="18"/>
        <v>0</v>
      </c>
      <c r="BJ480" s="24" t="s">
        <v>79</v>
      </c>
      <c r="BK480" s="203">
        <f t="shared" si="19"/>
        <v>0</v>
      </c>
      <c r="BL480" s="24" t="s">
        <v>153</v>
      </c>
      <c r="BM480" s="24" t="s">
        <v>709</v>
      </c>
    </row>
    <row r="481" spans="2:65" s="1" customFormat="1" ht="16.5" customHeight="1">
      <c r="B481" s="41"/>
      <c r="C481" s="192" t="s">
        <v>493</v>
      </c>
      <c r="D481" s="192" t="s">
        <v>148</v>
      </c>
      <c r="E481" s="193" t="s">
        <v>710</v>
      </c>
      <c r="F481" s="194" t="s">
        <v>711</v>
      </c>
      <c r="G481" s="195" t="s">
        <v>548</v>
      </c>
      <c r="H481" s="196">
        <v>4</v>
      </c>
      <c r="I481" s="197"/>
      <c r="J481" s="198">
        <f t="shared" si="10"/>
        <v>0</v>
      </c>
      <c r="K481" s="194" t="s">
        <v>21</v>
      </c>
      <c r="L481" s="61"/>
      <c r="M481" s="199" t="s">
        <v>21</v>
      </c>
      <c r="N481" s="200" t="s">
        <v>42</v>
      </c>
      <c r="O481" s="42"/>
      <c r="P481" s="201">
        <f t="shared" si="11"/>
        <v>0</v>
      </c>
      <c r="Q481" s="201">
        <v>0</v>
      </c>
      <c r="R481" s="201">
        <f t="shared" si="12"/>
        <v>0</v>
      </c>
      <c r="S481" s="201">
        <v>0</v>
      </c>
      <c r="T481" s="202">
        <f t="shared" si="13"/>
        <v>0</v>
      </c>
      <c r="AR481" s="24" t="s">
        <v>153</v>
      </c>
      <c r="AT481" s="24" t="s">
        <v>148</v>
      </c>
      <c r="AU481" s="24" t="s">
        <v>81</v>
      </c>
      <c r="AY481" s="24" t="s">
        <v>146</v>
      </c>
      <c r="BE481" s="203">
        <f t="shared" si="14"/>
        <v>0</v>
      </c>
      <c r="BF481" s="203">
        <f t="shared" si="15"/>
        <v>0</v>
      </c>
      <c r="BG481" s="203">
        <f t="shared" si="16"/>
        <v>0</v>
      </c>
      <c r="BH481" s="203">
        <f t="shared" si="17"/>
        <v>0</v>
      </c>
      <c r="BI481" s="203">
        <f t="shared" si="18"/>
        <v>0</v>
      </c>
      <c r="BJ481" s="24" t="s">
        <v>79</v>
      </c>
      <c r="BK481" s="203">
        <f t="shared" si="19"/>
        <v>0</v>
      </c>
      <c r="BL481" s="24" t="s">
        <v>153</v>
      </c>
      <c r="BM481" s="24" t="s">
        <v>712</v>
      </c>
    </row>
    <row r="482" spans="2:65" s="1" customFormat="1" ht="16.5" customHeight="1">
      <c r="B482" s="41"/>
      <c r="C482" s="192" t="s">
        <v>713</v>
      </c>
      <c r="D482" s="192" t="s">
        <v>148</v>
      </c>
      <c r="E482" s="193" t="s">
        <v>714</v>
      </c>
      <c r="F482" s="194" t="s">
        <v>715</v>
      </c>
      <c r="G482" s="195" t="s">
        <v>531</v>
      </c>
      <c r="H482" s="258"/>
      <c r="I482" s="197"/>
      <c r="J482" s="198">
        <f t="shared" si="10"/>
        <v>0</v>
      </c>
      <c r="K482" s="194" t="s">
        <v>21</v>
      </c>
      <c r="L482" s="61"/>
      <c r="M482" s="199" t="s">
        <v>21</v>
      </c>
      <c r="N482" s="200" t="s">
        <v>42</v>
      </c>
      <c r="O482" s="42"/>
      <c r="P482" s="201">
        <f t="shared" si="11"/>
        <v>0</v>
      </c>
      <c r="Q482" s="201">
        <v>0</v>
      </c>
      <c r="R482" s="201">
        <f t="shared" si="12"/>
        <v>0</v>
      </c>
      <c r="S482" s="201">
        <v>0</v>
      </c>
      <c r="T482" s="202">
        <f t="shared" si="13"/>
        <v>0</v>
      </c>
      <c r="AR482" s="24" t="s">
        <v>153</v>
      </c>
      <c r="AT482" s="24" t="s">
        <v>148</v>
      </c>
      <c r="AU482" s="24" t="s">
        <v>81</v>
      </c>
      <c r="AY482" s="24" t="s">
        <v>146</v>
      </c>
      <c r="BE482" s="203">
        <f t="shared" si="14"/>
        <v>0</v>
      </c>
      <c r="BF482" s="203">
        <f t="shared" si="15"/>
        <v>0</v>
      </c>
      <c r="BG482" s="203">
        <f t="shared" si="16"/>
        <v>0</v>
      </c>
      <c r="BH482" s="203">
        <f t="shared" si="17"/>
        <v>0</v>
      </c>
      <c r="BI482" s="203">
        <f t="shared" si="18"/>
        <v>0</v>
      </c>
      <c r="BJ482" s="24" t="s">
        <v>79</v>
      </c>
      <c r="BK482" s="203">
        <f t="shared" si="19"/>
        <v>0</v>
      </c>
      <c r="BL482" s="24" t="s">
        <v>153</v>
      </c>
      <c r="BM482" s="24" t="s">
        <v>716</v>
      </c>
    </row>
    <row r="483" spans="2:63" s="10" customFormat="1" ht="29.85" customHeight="1">
      <c r="B483" s="176"/>
      <c r="C483" s="177"/>
      <c r="D483" s="178" t="s">
        <v>70</v>
      </c>
      <c r="E483" s="190" t="s">
        <v>717</v>
      </c>
      <c r="F483" s="190" t="s">
        <v>718</v>
      </c>
      <c r="G483" s="177"/>
      <c r="H483" s="177"/>
      <c r="I483" s="180"/>
      <c r="J483" s="191">
        <f>BK483</f>
        <v>0</v>
      </c>
      <c r="K483" s="177"/>
      <c r="L483" s="182"/>
      <c r="M483" s="183"/>
      <c r="N483" s="184"/>
      <c r="O483" s="184"/>
      <c r="P483" s="185">
        <f>P484</f>
        <v>0</v>
      </c>
      <c r="Q483" s="184"/>
      <c r="R483" s="185">
        <f>R484</f>
        <v>0</v>
      </c>
      <c r="S483" s="184"/>
      <c r="T483" s="186">
        <f>T484</f>
        <v>0</v>
      </c>
      <c r="AR483" s="187" t="s">
        <v>79</v>
      </c>
      <c r="AT483" s="188" t="s">
        <v>70</v>
      </c>
      <c r="AU483" s="188" t="s">
        <v>79</v>
      </c>
      <c r="AY483" s="187" t="s">
        <v>146</v>
      </c>
      <c r="BK483" s="189">
        <f>BK484</f>
        <v>0</v>
      </c>
    </row>
    <row r="484" spans="2:65" s="1" customFormat="1" ht="16.5" customHeight="1">
      <c r="B484" s="41"/>
      <c r="C484" s="192" t="s">
        <v>496</v>
      </c>
      <c r="D484" s="192" t="s">
        <v>148</v>
      </c>
      <c r="E484" s="193" t="s">
        <v>719</v>
      </c>
      <c r="F484" s="194" t="s">
        <v>720</v>
      </c>
      <c r="G484" s="195" t="s">
        <v>721</v>
      </c>
      <c r="H484" s="196">
        <v>1</v>
      </c>
      <c r="I484" s="197"/>
      <c r="J484" s="198">
        <f>ROUND(I484*H484,2)</f>
        <v>0</v>
      </c>
      <c r="K484" s="194" t="s">
        <v>21</v>
      </c>
      <c r="L484" s="61"/>
      <c r="M484" s="199" t="s">
        <v>21</v>
      </c>
      <c r="N484" s="200" t="s">
        <v>42</v>
      </c>
      <c r="O484" s="42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153</v>
      </c>
      <c r="AT484" s="24" t="s">
        <v>148</v>
      </c>
      <c r="AU484" s="24" t="s">
        <v>81</v>
      </c>
      <c r="AY484" s="24" t="s">
        <v>146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79</v>
      </c>
      <c r="BK484" s="203">
        <f>ROUND(I484*H484,2)</f>
        <v>0</v>
      </c>
      <c r="BL484" s="24" t="s">
        <v>153</v>
      </c>
      <c r="BM484" s="24" t="s">
        <v>722</v>
      </c>
    </row>
    <row r="485" spans="2:63" s="10" customFormat="1" ht="37.35" customHeight="1">
      <c r="B485" s="176"/>
      <c r="C485" s="177"/>
      <c r="D485" s="178" t="s">
        <v>70</v>
      </c>
      <c r="E485" s="179" t="s">
        <v>723</v>
      </c>
      <c r="F485" s="179" t="s">
        <v>724</v>
      </c>
      <c r="G485" s="177"/>
      <c r="H485" s="177"/>
      <c r="I485" s="180"/>
      <c r="J485" s="181">
        <f>BK485</f>
        <v>0</v>
      </c>
      <c r="K485" s="177"/>
      <c r="L485" s="182"/>
      <c r="M485" s="183"/>
      <c r="N485" s="184"/>
      <c r="O485" s="184"/>
      <c r="P485" s="185">
        <f>P486+P523+P529+P532+P616+P622+P721+P745+P793+P863+P884</f>
        <v>0</v>
      </c>
      <c r="Q485" s="184"/>
      <c r="R485" s="185">
        <f>R486+R523+R529+R532+R616+R622+R721+R745+R793+R863+R884</f>
        <v>0</v>
      </c>
      <c r="S485" s="184"/>
      <c r="T485" s="186">
        <f>T486+T523+T529+T532+T616+T622+T721+T745+T793+T863+T884</f>
        <v>0</v>
      </c>
      <c r="AR485" s="187" t="s">
        <v>81</v>
      </c>
      <c r="AT485" s="188" t="s">
        <v>70</v>
      </c>
      <c r="AU485" s="188" t="s">
        <v>71</v>
      </c>
      <c r="AY485" s="187" t="s">
        <v>146</v>
      </c>
      <c r="BK485" s="189">
        <f>BK486+BK523+BK529+BK532+BK616+BK622+BK721+BK745+BK793+BK863+BK884</f>
        <v>0</v>
      </c>
    </row>
    <row r="486" spans="2:63" s="10" customFormat="1" ht="19.9" customHeight="1">
      <c r="B486" s="176"/>
      <c r="C486" s="177"/>
      <c r="D486" s="178" t="s">
        <v>70</v>
      </c>
      <c r="E486" s="190" t="s">
        <v>725</v>
      </c>
      <c r="F486" s="190" t="s">
        <v>726</v>
      </c>
      <c r="G486" s="177"/>
      <c r="H486" s="177"/>
      <c r="I486" s="180"/>
      <c r="J486" s="191">
        <f>BK486</f>
        <v>0</v>
      </c>
      <c r="K486" s="177"/>
      <c r="L486" s="182"/>
      <c r="M486" s="183"/>
      <c r="N486" s="184"/>
      <c r="O486" s="184"/>
      <c r="P486" s="185">
        <f>SUM(P487:P522)</f>
        <v>0</v>
      </c>
      <c r="Q486" s="184"/>
      <c r="R486" s="185">
        <f>SUM(R487:R522)</f>
        <v>0</v>
      </c>
      <c r="S486" s="184"/>
      <c r="T486" s="186">
        <f>SUM(T487:T522)</f>
        <v>0</v>
      </c>
      <c r="AR486" s="187" t="s">
        <v>81</v>
      </c>
      <c r="AT486" s="188" t="s">
        <v>70</v>
      </c>
      <c r="AU486" s="188" t="s">
        <v>79</v>
      </c>
      <c r="AY486" s="187" t="s">
        <v>146</v>
      </c>
      <c r="BK486" s="189">
        <f>SUM(BK487:BK522)</f>
        <v>0</v>
      </c>
    </row>
    <row r="487" spans="2:65" s="1" customFormat="1" ht="25.5" customHeight="1">
      <c r="B487" s="41"/>
      <c r="C487" s="192" t="s">
        <v>727</v>
      </c>
      <c r="D487" s="192" t="s">
        <v>148</v>
      </c>
      <c r="E487" s="193" t="s">
        <v>728</v>
      </c>
      <c r="F487" s="194" t="s">
        <v>729</v>
      </c>
      <c r="G487" s="195" t="s">
        <v>151</v>
      </c>
      <c r="H487" s="196">
        <v>503.648</v>
      </c>
      <c r="I487" s="197"/>
      <c r="J487" s="198">
        <f>ROUND(I487*H487,2)</f>
        <v>0</v>
      </c>
      <c r="K487" s="194" t="s">
        <v>152</v>
      </c>
      <c r="L487" s="61"/>
      <c r="M487" s="199" t="s">
        <v>21</v>
      </c>
      <c r="N487" s="200" t="s">
        <v>42</v>
      </c>
      <c r="O487" s="42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201</v>
      </c>
      <c r="AT487" s="24" t="s">
        <v>148</v>
      </c>
      <c r="AU487" s="24" t="s">
        <v>81</v>
      </c>
      <c r="AY487" s="24" t="s">
        <v>146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79</v>
      </c>
      <c r="BK487" s="203">
        <f>ROUND(I487*H487,2)</f>
        <v>0</v>
      </c>
      <c r="BL487" s="24" t="s">
        <v>201</v>
      </c>
      <c r="BM487" s="24" t="s">
        <v>730</v>
      </c>
    </row>
    <row r="488" spans="2:65" s="1" customFormat="1" ht="25.5" customHeight="1">
      <c r="B488" s="41"/>
      <c r="C488" s="237" t="s">
        <v>504</v>
      </c>
      <c r="D488" s="237" t="s">
        <v>203</v>
      </c>
      <c r="E488" s="238" t="s">
        <v>731</v>
      </c>
      <c r="F488" s="239" t="s">
        <v>732</v>
      </c>
      <c r="G488" s="240" t="s">
        <v>151</v>
      </c>
      <c r="H488" s="241">
        <v>256.86</v>
      </c>
      <c r="I488" s="242"/>
      <c r="J488" s="243">
        <f>ROUND(I488*H488,2)</f>
        <v>0</v>
      </c>
      <c r="K488" s="239" t="s">
        <v>21</v>
      </c>
      <c r="L488" s="244"/>
      <c r="M488" s="245" t="s">
        <v>21</v>
      </c>
      <c r="N488" s="246" t="s">
        <v>42</v>
      </c>
      <c r="O488" s="42"/>
      <c r="P488" s="201">
        <f>O488*H488</f>
        <v>0</v>
      </c>
      <c r="Q488" s="201">
        <v>0</v>
      </c>
      <c r="R488" s="201">
        <f>Q488*H488</f>
        <v>0</v>
      </c>
      <c r="S488" s="201">
        <v>0</v>
      </c>
      <c r="T488" s="202">
        <f>S488*H488</f>
        <v>0</v>
      </c>
      <c r="AR488" s="24" t="s">
        <v>243</v>
      </c>
      <c r="AT488" s="24" t="s">
        <v>203</v>
      </c>
      <c r="AU488" s="24" t="s">
        <v>81</v>
      </c>
      <c r="AY488" s="24" t="s">
        <v>146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24" t="s">
        <v>79</v>
      </c>
      <c r="BK488" s="203">
        <f>ROUND(I488*H488,2)</f>
        <v>0</v>
      </c>
      <c r="BL488" s="24" t="s">
        <v>201</v>
      </c>
      <c r="BM488" s="24" t="s">
        <v>733</v>
      </c>
    </row>
    <row r="489" spans="2:51" s="11" customFormat="1" ht="13.5">
      <c r="B489" s="204"/>
      <c r="C489" s="205"/>
      <c r="D489" s="206" t="s">
        <v>154</v>
      </c>
      <c r="E489" s="207" t="s">
        <v>21</v>
      </c>
      <c r="F489" s="208" t="s">
        <v>734</v>
      </c>
      <c r="G489" s="205"/>
      <c r="H489" s="209">
        <v>204.0513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154</v>
      </c>
      <c r="AU489" s="215" t="s">
        <v>81</v>
      </c>
      <c r="AV489" s="11" t="s">
        <v>81</v>
      </c>
      <c r="AW489" s="11" t="s">
        <v>156</v>
      </c>
      <c r="AX489" s="11" t="s">
        <v>71</v>
      </c>
      <c r="AY489" s="215" t="s">
        <v>146</v>
      </c>
    </row>
    <row r="490" spans="2:51" s="11" customFormat="1" ht="13.5">
      <c r="B490" s="204"/>
      <c r="C490" s="205"/>
      <c r="D490" s="206" t="s">
        <v>154</v>
      </c>
      <c r="E490" s="207" t="s">
        <v>21</v>
      </c>
      <c r="F490" s="208" t="s">
        <v>735</v>
      </c>
      <c r="G490" s="205"/>
      <c r="H490" s="209">
        <v>47.773</v>
      </c>
      <c r="I490" s="210"/>
      <c r="J490" s="205"/>
      <c r="K490" s="205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154</v>
      </c>
      <c r="AU490" s="215" t="s">
        <v>81</v>
      </c>
      <c r="AV490" s="11" t="s">
        <v>81</v>
      </c>
      <c r="AW490" s="11" t="s">
        <v>156</v>
      </c>
      <c r="AX490" s="11" t="s">
        <v>71</v>
      </c>
      <c r="AY490" s="215" t="s">
        <v>146</v>
      </c>
    </row>
    <row r="491" spans="2:51" s="12" customFormat="1" ht="13.5">
      <c r="B491" s="216"/>
      <c r="C491" s="217"/>
      <c r="D491" s="206" t="s">
        <v>154</v>
      </c>
      <c r="E491" s="218" t="s">
        <v>21</v>
      </c>
      <c r="F491" s="219" t="s">
        <v>157</v>
      </c>
      <c r="G491" s="217"/>
      <c r="H491" s="220">
        <v>251.8243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154</v>
      </c>
      <c r="AU491" s="226" t="s">
        <v>81</v>
      </c>
      <c r="AV491" s="12" t="s">
        <v>153</v>
      </c>
      <c r="AW491" s="12" t="s">
        <v>156</v>
      </c>
      <c r="AX491" s="12" t="s">
        <v>71</v>
      </c>
      <c r="AY491" s="226" t="s">
        <v>146</v>
      </c>
    </row>
    <row r="492" spans="2:51" s="11" customFormat="1" ht="13.5">
      <c r="B492" s="204"/>
      <c r="C492" s="205"/>
      <c r="D492" s="206" t="s">
        <v>154</v>
      </c>
      <c r="E492" s="207" t="s">
        <v>21</v>
      </c>
      <c r="F492" s="208" t="s">
        <v>736</v>
      </c>
      <c r="G492" s="205"/>
      <c r="H492" s="209">
        <v>256.86048</v>
      </c>
      <c r="I492" s="210"/>
      <c r="J492" s="205"/>
      <c r="K492" s="205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154</v>
      </c>
      <c r="AU492" s="215" t="s">
        <v>81</v>
      </c>
      <c r="AV492" s="11" t="s">
        <v>81</v>
      </c>
      <c r="AW492" s="11" t="s">
        <v>156</v>
      </c>
      <c r="AX492" s="11" t="s">
        <v>71</v>
      </c>
      <c r="AY492" s="215" t="s">
        <v>146</v>
      </c>
    </row>
    <row r="493" spans="2:51" s="12" customFormat="1" ht="13.5">
      <c r="B493" s="216"/>
      <c r="C493" s="217"/>
      <c r="D493" s="206" t="s">
        <v>154</v>
      </c>
      <c r="E493" s="218" t="s">
        <v>21</v>
      </c>
      <c r="F493" s="219" t="s">
        <v>157</v>
      </c>
      <c r="G493" s="217"/>
      <c r="H493" s="220">
        <v>256.86048</v>
      </c>
      <c r="I493" s="221"/>
      <c r="J493" s="217"/>
      <c r="K493" s="217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154</v>
      </c>
      <c r="AU493" s="226" t="s">
        <v>81</v>
      </c>
      <c r="AV493" s="12" t="s">
        <v>153</v>
      </c>
      <c r="AW493" s="12" t="s">
        <v>156</v>
      </c>
      <c r="AX493" s="12" t="s">
        <v>79</v>
      </c>
      <c r="AY493" s="226" t="s">
        <v>146</v>
      </c>
    </row>
    <row r="494" spans="2:65" s="1" customFormat="1" ht="25.5" customHeight="1">
      <c r="B494" s="41"/>
      <c r="C494" s="237" t="s">
        <v>722</v>
      </c>
      <c r="D494" s="237" t="s">
        <v>203</v>
      </c>
      <c r="E494" s="238" t="s">
        <v>737</v>
      </c>
      <c r="F494" s="239" t="s">
        <v>738</v>
      </c>
      <c r="G494" s="240" t="s">
        <v>151</v>
      </c>
      <c r="H494" s="241">
        <v>256.86</v>
      </c>
      <c r="I494" s="242"/>
      <c r="J494" s="243">
        <f>ROUND(I494*H494,2)</f>
        <v>0</v>
      </c>
      <c r="K494" s="239" t="s">
        <v>21</v>
      </c>
      <c r="L494" s="244"/>
      <c r="M494" s="245" t="s">
        <v>21</v>
      </c>
      <c r="N494" s="246" t="s">
        <v>42</v>
      </c>
      <c r="O494" s="42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243</v>
      </c>
      <c r="AT494" s="24" t="s">
        <v>203</v>
      </c>
      <c r="AU494" s="24" t="s">
        <v>81</v>
      </c>
      <c r="AY494" s="24" t="s">
        <v>146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79</v>
      </c>
      <c r="BK494" s="203">
        <f>ROUND(I494*H494,2)</f>
        <v>0</v>
      </c>
      <c r="BL494" s="24" t="s">
        <v>201</v>
      </c>
      <c r="BM494" s="24" t="s">
        <v>739</v>
      </c>
    </row>
    <row r="495" spans="2:51" s="11" customFormat="1" ht="13.5">
      <c r="B495" s="204"/>
      <c r="C495" s="205"/>
      <c r="D495" s="206" t="s">
        <v>154</v>
      </c>
      <c r="E495" s="207" t="s">
        <v>21</v>
      </c>
      <c r="F495" s="208" t="s">
        <v>736</v>
      </c>
      <c r="G495" s="205"/>
      <c r="H495" s="209">
        <v>256.86048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154</v>
      </c>
      <c r="AU495" s="215" t="s">
        <v>81</v>
      </c>
      <c r="AV495" s="11" t="s">
        <v>81</v>
      </c>
      <c r="AW495" s="11" t="s">
        <v>156</v>
      </c>
      <c r="AX495" s="11" t="s">
        <v>71</v>
      </c>
      <c r="AY495" s="215" t="s">
        <v>146</v>
      </c>
    </row>
    <row r="496" spans="2:51" s="12" customFormat="1" ht="13.5">
      <c r="B496" s="216"/>
      <c r="C496" s="217"/>
      <c r="D496" s="206" t="s">
        <v>154</v>
      </c>
      <c r="E496" s="218" t="s">
        <v>21</v>
      </c>
      <c r="F496" s="219" t="s">
        <v>157</v>
      </c>
      <c r="G496" s="217"/>
      <c r="H496" s="220">
        <v>256.86048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154</v>
      </c>
      <c r="AU496" s="226" t="s">
        <v>81</v>
      </c>
      <c r="AV496" s="12" t="s">
        <v>153</v>
      </c>
      <c r="AW496" s="12" t="s">
        <v>156</v>
      </c>
      <c r="AX496" s="12" t="s">
        <v>79</v>
      </c>
      <c r="AY496" s="226" t="s">
        <v>146</v>
      </c>
    </row>
    <row r="497" spans="2:65" s="1" customFormat="1" ht="25.5" customHeight="1">
      <c r="B497" s="41"/>
      <c r="C497" s="192" t="s">
        <v>740</v>
      </c>
      <c r="D497" s="192" t="s">
        <v>148</v>
      </c>
      <c r="E497" s="193" t="s">
        <v>741</v>
      </c>
      <c r="F497" s="194" t="s">
        <v>742</v>
      </c>
      <c r="G497" s="195" t="s">
        <v>151</v>
      </c>
      <c r="H497" s="196">
        <v>48</v>
      </c>
      <c r="I497" s="197"/>
      <c r="J497" s="198">
        <f>ROUND(I497*H497,2)</f>
        <v>0</v>
      </c>
      <c r="K497" s="194" t="s">
        <v>152</v>
      </c>
      <c r="L497" s="61"/>
      <c r="M497" s="199" t="s">
        <v>21</v>
      </c>
      <c r="N497" s="200" t="s">
        <v>42</v>
      </c>
      <c r="O497" s="42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201</v>
      </c>
      <c r="AT497" s="24" t="s">
        <v>148</v>
      </c>
      <c r="AU497" s="24" t="s">
        <v>81</v>
      </c>
      <c r="AY497" s="24" t="s">
        <v>146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79</v>
      </c>
      <c r="BK497" s="203">
        <f>ROUND(I497*H497,2)</f>
        <v>0</v>
      </c>
      <c r="BL497" s="24" t="s">
        <v>201</v>
      </c>
      <c r="BM497" s="24" t="s">
        <v>743</v>
      </c>
    </row>
    <row r="498" spans="2:65" s="1" customFormat="1" ht="25.5" customHeight="1">
      <c r="B498" s="41"/>
      <c r="C498" s="237" t="s">
        <v>507</v>
      </c>
      <c r="D498" s="237" t="s">
        <v>203</v>
      </c>
      <c r="E498" s="238" t="s">
        <v>744</v>
      </c>
      <c r="F498" s="239" t="s">
        <v>732</v>
      </c>
      <c r="G498" s="240" t="s">
        <v>151</v>
      </c>
      <c r="H498" s="241">
        <v>24.48</v>
      </c>
      <c r="I498" s="242"/>
      <c r="J498" s="243">
        <f>ROUND(I498*H498,2)</f>
        <v>0</v>
      </c>
      <c r="K498" s="239" t="s">
        <v>21</v>
      </c>
      <c r="L498" s="244"/>
      <c r="M498" s="245" t="s">
        <v>21</v>
      </c>
      <c r="N498" s="246" t="s">
        <v>42</v>
      </c>
      <c r="O498" s="42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243</v>
      </c>
      <c r="AT498" s="24" t="s">
        <v>203</v>
      </c>
      <c r="AU498" s="24" t="s">
        <v>81</v>
      </c>
      <c r="AY498" s="24" t="s">
        <v>146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79</v>
      </c>
      <c r="BK498" s="203">
        <f>ROUND(I498*H498,2)</f>
        <v>0</v>
      </c>
      <c r="BL498" s="24" t="s">
        <v>201</v>
      </c>
      <c r="BM498" s="24" t="s">
        <v>745</v>
      </c>
    </row>
    <row r="499" spans="2:51" s="11" customFormat="1" ht="13.5">
      <c r="B499" s="204"/>
      <c r="C499" s="205"/>
      <c r="D499" s="206" t="s">
        <v>154</v>
      </c>
      <c r="E499" s="207" t="s">
        <v>21</v>
      </c>
      <c r="F499" s="208" t="s">
        <v>746</v>
      </c>
      <c r="G499" s="205"/>
      <c r="H499" s="209">
        <v>24</v>
      </c>
      <c r="I499" s="210"/>
      <c r="J499" s="205"/>
      <c r="K499" s="205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154</v>
      </c>
      <c r="AU499" s="215" t="s">
        <v>81</v>
      </c>
      <c r="AV499" s="11" t="s">
        <v>81</v>
      </c>
      <c r="AW499" s="11" t="s">
        <v>156</v>
      </c>
      <c r="AX499" s="11" t="s">
        <v>71</v>
      </c>
      <c r="AY499" s="215" t="s">
        <v>146</v>
      </c>
    </row>
    <row r="500" spans="2:51" s="12" customFormat="1" ht="13.5">
      <c r="B500" s="216"/>
      <c r="C500" s="217"/>
      <c r="D500" s="206" t="s">
        <v>154</v>
      </c>
      <c r="E500" s="218" t="s">
        <v>21</v>
      </c>
      <c r="F500" s="219" t="s">
        <v>157</v>
      </c>
      <c r="G500" s="217"/>
      <c r="H500" s="220">
        <v>24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154</v>
      </c>
      <c r="AU500" s="226" t="s">
        <v>81</v>
      </c>
      <c r="AV500" s="12" t="s">
        <v>153</v>
      </c>
      <c r="AW500" s="12" t="s">
        <v>156</v>
      </c>
      <c r="AX500" s="12" t="s">
        <v>71</v>
      </c>
      <c r="AY500" s="226" t="s">
        <v>146</v>
      </c>
    </row>
    <row r="501" spans="2:51" s="11" customFormat="1" ht="13.5">
      <c r="B501" s="204"/>
      <c r="C501" s="205"/>
      <c r="D501" s="206" t="s">
        <v>154</v>
      </c>
      <c r="E501" s="207" t="s">
        <v>21</v>
      </c>
      <c r="F501" s="208" t="s">
        <v>747</v>
      </c>
      <c r="G501" s="205"/>
      <c r="H501" s="209">
        <v>24.48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154</v>
      </c>
      <c r="AU501" s="215" t="s">
        <v>81</v>
      </c>
      <c r="AV501" s="11" t="s">
        <v>81</v>
      </c>
      <c r="AW501" s="11" t="s">
        <v>156</v>
      </c>
      <c r="AX501" s="11" t="s">
        <v>71</v>
      </c>
      <c r="AY501" s="215" t="s">
        <v>146</v>
      </c>
    </row>
    <row r="502" spans="2:51" s="12" customFormat="1" ht="13.5">
      <c r="B502" s="216"/>
      <c r="C502" s="217"/>
      <c r="D502" s="206" t="s">
        <v>154</v>
      </c>
      <c r="E502" s="218" t="s">
        <v>21</v>
      </c>
      <c r="F502" s="219" t="s">
        <v>157</v>
      </c>
      <c r="G502" s="217"/>
      <c r="H502" s="220">
        <v>24.48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154</v>
      </c>
      <c r="AU502" s="226" t="s">
        <v>81</v>
      </c>
      <c r="AV502" s="12" t="s">
        <v>153</v>
      </c>
      <c r="AW502" s="12" t="s">
        <v>156</v>
      </c>
      <c r="AX502" s="12" t="s">
        <v>79</v>
      </c>
      <c r="AY502" s="226" t="s">
        <v>146</v>
      </c>
    </row>
    <row r="503" spans="2:65" s="1" customFormat="1" ht="25.5" customHeight="1">
      <c r="B503" s="41"/>
      <c r="C503" s="237" t="s">
        <v>748</v>
      </c>
      <c r="D503" s="237" t="s">
        <v>203</v>
      </c>
      <c r="E503" s="238" t="s">
        <v>749</v>
      </c>
      <c r="F503" s="239" t="s">
        <v>738</v>
      </c>
      <c r="G503" s="240" t="s">
        <v>151</v>
      </c>
      <c r="H503" s="241">
        <v>24.48</v>
      </c>
      <c r="I503" s="242"/>
      <c r="J503" s="243">
        <f>ROUND(I503*H503,2)</f>
        <v>0</v>
      </c>
      <c r="K503" s="239" t="s">
        <v>21</v>
      </c>
      <c r="L503" s="244"/>
      <c r="M503" s="245" t="s">
        <v>21</v>
      </c>
      <c r="N503" s="246" t="s">
        <v>42</v>
      </c>
      <c r="O503" s="42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243</v>
      </c>
      <c r="AT503" s="24" t="s">
        <v>203</v>
      </c>
      <c r="AU503" s="24" t="s">
        <v>81</v>
      </c>
      <c r="AY503" s="24" t="s">
        <v>146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79</v>
      </c>
      <c r="BK503" s="203">
        <f>ROUND(I503*H503,2)</f>
        <v>0</v>
      </c>
      <c r="BL503" s="24" t="s">
        <v>201</v>
      </c>
      <c r="BM503" s="24" t="s">
        <v>750</v>
      </c>
    </row>
    <row r="504" spans="2:51" s="11" customFormat="1" ht="13.5">
      <c r="B504" s="204"/>
      <c r="C504" s="205"/>
      <c r="D504" s="206" t="s">
        <v>154</v>
      </c>
      <c r="E504" s="207" t="s">
        <v>21</v>
      </c>
      <c r="F504" s="208" t="s">
        <v>747</v>
      </c>
      <c r="G504" s="205"/>
      <c r="H504" s="209">
        <v>24.48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154</v>
      </c>
      <c r="AU504" s="215" t="s">
        <v>81</v>
      </c>
      <c r="AV504" s="11" t="s">
        <v>81</v>
      </c>
      <c r="AW504" s="11" t="s">
        <v>156</v>
      </c>
      <c r="AX504" s="11" t="s">
        <v>71</v>
      </c>
      <c r="AY504" s="215" t="s">
        <v>146</v>
      </c>
    </row>
    <row r="505" spans="2:51" s="12" customFormat="1" ht="13.5">
      <c r="B505" s="216"/>
      <c r="C505" s="217"/>
      <c r="D505" s="206" t="s">
        <v>154</v>
      </c>
      <c r="E505" s="218" t="s">
        <v>21</v>
      </c>
      <c r="F505" s="219" t="s">
        <v>157</v>
      </c>
      <c r="G505" s="217"/>
      <c r="H505" s="220">
        <v>24.48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154</v>
      </c>
      <c r="AU505" s="226" t="s">
        <v>81</v>
      </c>
      <c r="AV505" s="12" t="s">
        <v>153</v>
      </c>
      <c r="AW505" s="12" t="s">
        <v>156</v>
      </c>
      <c r="AX505" s="12" t="s">
        <v>79</v>
      </c>
      <c r="AY505" s="226" t="s">
        <v>146</v>
      </c>
    </row>
    <row r="506" spans="2:65" s="1" customFormat="1" ht="25.5" customHeight="1">
      <c r="B506" s="41"/>
      <c r="C506" s="192" t="s">
        <v>751</v>
      </c>
      <c r="D506" s="192" t="s">
        <v>148</v>
      </c>
      <c r="E506" s="193" t="s">
        <v>752</v>
      </c>
      <c r="F506" s="194" t="s">
        <v>753</v>
      </c>
      <c r="G506" s="195" t="s">
        <v>151</v>
      </c>
      <c r="H506" s="196">
        <v>48</v>
      </c>
      <c r="I506" s="197"/>
      <c r="J506" s="198">
        <f>ROUND(I506*H506,2)</f>
        <v>0</v>
      </c>
      <c r="K506" s="194" t="s">
        <v>152</v>
      </c>
      <c r="L506" s="61"/>
      <c r="M506" s="199" t="s">
        <v>21</v>
      </c>
      <c r="N506" s="200" t="s">
        <v>42</v>
      </c>
      <c r="O506" s="42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4" t="s">
        <v>201</v>
      </c>
      <c r="AT506" s="24" t="s">
        <v>148</v>
      </c>
      <c r="AU506" s="24" t="s">
        <v>81</v>
      </c>
      <c r="AY506" s="24" t="s">
        <v>146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79</v>
      </c>
      <c r="BK506" s="203">
        <f>ROUND(I506*H506,2)</f>
        <v>0</v>
      </c>
      <c r="BL506" s="24" t="s">
        <v>201</v>
      </c>
      <c r="BM506" s="24" t="s">
        <v>754</v>
      </c>
    </row>
    <row r="507" spans="2:65" s="1" customFormat="1" ht="25.5" customHeight="1">
      <c r="B507" s="41"/>
      <c r="C507" s="237" t="s">
        <v>511</v>
      </c>
      <c r="D507" s="237" t="s">
        <v>203</v>
      </c>
      <c r="E507" s="238" t="s">
        <v>755</v>
      </c>
      <c r="F507" s="239" t="s">
        <v>732</v>
      </c>
      <c r="G507" s="240" t="s">
        <v>151</v>
      </c>
      <c r="H507" s="241">
        <v>24.48</v>
      </c>
      <c r="I507" s="242"/>
      <c r="J507" s="243">
        <f>ROUND(I507*H507,2)</f>
        <v>0</v>
      </c>
      <c r="K507" s="239" t="s">
        <v>21</v>
      </c>
      <c r="L507" s="244"/>
      <c r="M507" s="245" t="s">
        <v>21</v>
      </c>
      <c r="N507" s="246" t="s">
        <v>42</v>
      </c>
      <c r="O507" s="42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4" t="s">
        <v>243</v>
      </c>
      <c r="AT507" s="24" t="s">
        <v>203</v>
      </c>
      <c r="AU507" s="24" t="s">
        <v>81</v>
      </c>
      <c r="AY507" s="24" t="s">
        <v>146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79</v>
      </c>
      <c r="BK507" s="203">
        <f>ROUND(I507*H507,2)</f>
        <v>0</v>
      </c>
      <c r="BL507" s="24" t="s">
        <v>201</v>
      </c>
      <c r="BM507" s="24" t="s">
        <v>756</v>
      </c>
    </row>
    <row r="508" spans="2:51" s="11" customFormat="1" ht="13.5">
      <c r="B508" s="204"/>
      <c r="C508" s="205"/>
      <c r="D508" s="206" t="s">
        <v>154</v>
      </c>
      <c r="E508" s="207" t="s">
        <v>21</v>
      </c>
      <c r="F508" s="208" t="s">
        <v>746</v>
      </c>
      <c r="G508" s="205"/>
      <c r="H508" s="209">
        <v>24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154</v>
      </c>
      <c r="AU508" s="215" t="s">
        <v>81</v>
      </c>
      <c r="AV508" s="11" t="s">
        <v>81</v>
      </c>
      <c r="AW508" s="11" t="s">
        <v>156</v>
      </c>
      <c r="AX508" s="11" t="s">
        <v>71</v>
      </c>
      <c r="AY508" s="215" t="s">
        <v>146</v>
      </c>
    </row>
    <row r="509" spans="2:51" s="12" customFormat="1" ht="13.5">
      <c r="B509" s="216"/>
      <c r="C509" s="217"/>
      <c r="D509" s="206" t="s">
        <v>154</v>
      </c>
      <c r="E509" s="218" t="s">
        <v>21</v>
      </c>
      <c r="F509" s="219" t="s">
        <v>157</v>
      </c>
      <c r="G509" s="217"/>
      <c r="H509" s="220">
        <v>24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154</v>
      </c>
      <c r="AU509" s="226" t="s">
        <v>81</v>
      </c>
      <c r="AV509" s="12" t="s">
        <v>153</v>
      </c>
      <c r="AW509" s="12" t="s">
        <v>156</v>
      </c>
      <c r="AX509" s="12" t="s">
        <v>71</v>
      </c>
      <c r="AY509" s="226" t="s">
        <v>146</v>
      </c>
    </row>
    <row r="510" spans="2:51" s="11" customFormat="1" ht="13.5">
      <c r="B510" s="204"/>
      <c r="C510" s="205"/>
      <c r="D510" s="206" t="s">
        <v>154</v>
      </c>
      <c r="E510" s="207" t="s">
        <v>21</v>
      </c>
      <c r="F510" s="208" t="s">
        <v>747</v>
      </c>
      <c r="G510" s="205"/>
      <c r="H510" s="209">
        <v>24.48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154</v>
      </c>
      <c r="AU510" s="215" t="s">
        <v>81</v>
      </c>
      <c r="AV510" s="11" t="s">
        <v>81</v>
      </c>
      <c r="AW510" s="11" t="s">
        <v>156</v>
      </c>
      <c r="AX510" s="11" t="s">
        <v>71</v>
      </c>
      <c r="AY510" s="215" t="s">
        <v>146</v>
      </c>
    </row>
    <row r="511" spans="2:51" s="12" customFormat="1" ht="13.5">
      <c r="B511" s="216"/>
      <c r="C511" s="217"/>
      <c r="D511" s="206" t="s">
        <v>154</v>
      </c>
      <c r="E511" s="218" t="s">
        <v>21</v>
      </c>
      <c r="F511" s="219" t="s">
        <v>157</v>
      </c>
      <c r="G511" s="217"/>
      <c r="H511" s="220">
        <v>24.48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154</v>
      </c>
      <c r="AU511" s="226" t="s">
        <v>81</v>
      </c>
      <c r="AV511" s="12" t="s">
        <v>153</v>
      </c>
      <c r="AW511" s="12" t="s">
        <v>156</v>
      </c>
      <c r="AX511" s="12" t="s">
        <v>79</v>
      </c>
      <c r="AY511" s="226" t="s">
        <v>146</v>
      </c>
    </row>
    <row r="512" spans="2:65" s="1" customFormat="1" ht="25.5" customHeight="1">
      <c r="B512" s="41"/>
      <c r="C512" s="237" t="s">
        <v>730</v>
      </c>
      <c r="D512" s="237" t="s">
        <v>203</v>
      </c>
      <c r="E512" s="238" t="s">
        <v>757</v>
      </c>
      <c r="F512" s="239" t="s">
        <v>738</v>
      </c>
      <c r="G512" s="240" t="s">
        <v>151</v>
      </c>
      <c r="H512" s="241">
        <v>24.48</v>
      </c>
      <c r="I512" s="242"/>
      <c r="J512" s="243">
        <f>ROUND(I512*H512,2)</f>
        <v>0</v>
      </c>
      <c r="K512" s="239" t="s">
        <v>21</v>
      </c>
      <c r="L512" s="244"/>
      <c r="M512" s="245" t="s">
        <v>21</v>
      </c>
      <c r="N512" s="246" t="s">
        <v>42</v>
      </c>
      <c r="O512" s="42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AR512" s="24" t="s">
        <v>243</v>
      </c>
      <c r="AT512" s="24" t="s">
        <v>203</v>
      </c>
      <c r="AU512" s="24" t="s">
        <v>81</v>
      </c>
      <c r="AY512" s="24" t="s">
        <v>146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79</v>
      </c>
      <c r="BK512" s="203">
        <f>ROUND(I512*H512,2)</f>
        <v>0</v>
      </c>
      <c r="BL512" s="24" t="s">
        <v>201</v>
      </c>
      <c r="BM512" s="24" t="s">
        <v>758</v>
      </c>
    </row>
    <row r="513" spans="2:51" s="11" customFormat="1" ht="13.5">
      <c r="B513" s="204"/>
      <c r="C513" s="205"/>
      <c r="D513" s="206" t="s">
        <v>154</v>
      </c>
      <c r="E513" s="207" t="s">
        <v>21</v>
      </c>
      <c r="F513" s="208" t="s">
        <v>747</v>
      </c>
      <c r="G513" s="205"/>
      <c r="H513" s="209">
        <v>24.48</v>
      </c>
      <c r="I513" s="210"/>
      <c r="J513" s="205"/>
      <c r="K513" s="205"/>
      <c r="L513" s="211"/>
      <c r="M513" s="212"/>
      <c r="N513" s="213"/>
      <c r="O513" s="213"/>
      <c r="P513" s="213"/>
      <c r="Q513" s="213"/>
      <c r="R513" s="213"/>
      <c r="S513" s="213"/>
      <c r="T513" s="214"/>
      <c r="AT513" s="215" t="s">
        <v>154</v>
      </c>
      <c r="AU513" s="215" t="s">
        <v>81</v>
      </c>
      <c r="AV513" s="11" t="s">
        <v>81</v>
      </c>
      <c r="AW513" s="11" t="s">
        <v>156</v>
      </c>
      <c r="AX513" s="11" t="s">
        <v>71</v>
      </c>
      <c r="AY513" s="215" t="s">
        <v>146</v>
      </c>
    </row>
    <row r="514" spans="2:51" s="12" customFormat="1" ht="13.5">
      <c r="B514" s="216"/>
      <c r="C514" s="217"/>
      <c r="D514" s="206" t="s">
        <v>154</v>
      </c>
      <c r="E514" s="218" t="s">
        <v>21</v>
      </c>
      <c r="F514" s="219" t="s">
        <v>157</v>
      </c>
      <c r="G514" s="217"/>
      <c r="H514" s="220">
        <v>24.48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154</v>
      </c>
      <c r="AU514" s="226" t="s">
        <v>81</v>
      </c>
      <c r="AV514" s="12" t="s">
        <v>153</v>
      </c>
      <c r="AW514" s="12" t="s">
        <v>156</v>
      </c>
      <c r="AX514" s="12" t="s">
        <v>79</v>
      </c>
      <c r="AY514" s="226" t="s">
        <v>146</v>
      </c>
    </row>
    <row r="515" spans="2:65" s="1" customFormat="1" ht="25.5" customHeight="1">
      <c r="B515" s="41"/>
      <c r="C515" s="192" t="s">
        <v>759</v>
      </c>
      <c r="D515" s="192" t="s">
        <v>148</v>
      </c>
      <c r="E515" s="193" t="s">
        <v>760</v>
      </c>
      <c r="F515" s="194" t="s">
        <v>761</v>
      </c>
      <c r="G515" s="195" t="s">
        <v>151</v>
      </c>
      <c r="H515" s="196">
        <v>251.824</v>
      </c>
      <c r="I515" s="197"/>
      <c r="J515" s="198">
        <f>ROUND(I515*H515,2)</f>
        <v>0</v>
      </c>
      <c r="K515" s="194" t="s">
        <v>152</v>
      </c>
      <c r="L515" s="61"/>
      <c r="M515" s="199" t="s">
        <v>21</v>
      </c>
      <c r="N515" s="200" t="s">
        <v>42</v>
      </c>
      <c r="O515" s="42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201</v>
      </c>
      <c r="AT515" s="24" t="s">
        <v>148</v>
      </c>
      <c r="AU515" s="24" t="s">
        <v>81</v>
      </c>
      <c r="AY515" s="24" t="s">
        <v>146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79</v>
      </c>
      <c r="BK515" s="203">
        <f>ROUND(I515*H515,2)</f>
        <v>0</v>
      </c>
      <c r="BL515" s="24" t="s">
        <v>201</v>
      </c>
      <c r="BM515" s="24" t="s">
        <v>762</v>
      </c>
    </row>
    <row r="516" spans="2:65" s="1" customFormat="1" ht="16.5" customHeight="1">
      <c r="B516" s="41"/>
      <c r="C516" s="237" t="s">
        <v>516</v>
      </c>
      <c r="D516" s="237" t="s">
        <v>203</v>
      </c>
      <c r="E516" s="238" t="s">
        <v>763</v>
      </c>
      <c r="F516" s="239" t="s">
        <v>764</v>
      </c>
      <c r="G516" s="240" t="s">
        <v>151</v>
      </c>
      <c r="H516" s="241">
        <v>302.189</v>
      </c>
      <c r="I516" s="242"/>
      <c r="J516" s="243">
        <f>ROUND(I516*H516,2)</f>
        <v>0</v>
      </c>
      <c r="K516" s="239" t="s">
        <v>152</v>
      </c>
      <c r="L516" s="244"/>
      <c r="M516" s="245" t="s">
        <v>21</v>
      </c>
      <c r="N516" s="246" t="s">
        <v>42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243</v>
      </c>
      <c r="AT516" s="24" t="s">
        <v>203</v>
      </c>
      <c r="AU516" s="24" t="s">
        <v>81</v>
      </c>
      <c r="AY516" s="24" t="s">
        <v>146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79</v>
      </c>
      <c r="BK516" s="203">
        <f>ROUND(I516*H516,2)</f>
        <v>0</v>
      </c>
      <c r="BL516" s="24" t="s">
        <v>201</v>
      </c>
      <c r="BM516" s="24" t="s">
        <v>765</v>
      </c>
    </row>
    <row r="517" spans="2:51" s="11" customFormat="1" ht="13.5">
      <c r="B517" s="204"/>
      <c r="C517" s="205"/>
      <c r="D517" s="206" t="s">
        <v>154</v>
      </c>
      <c r="E517" s="207" t="s">
        <v>21</v>
      </c>
      <c r="F517" s="208" t="s">
        <v>734</v>
      </c>
      <c r="G517" s="205"/>
      <c r="H517" s="209">
        <v>204.0513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154</v>
      </c>
      <c r="AU517" s="215" t="s">
        <v>81</v>
      </c>
      <c r="AV517" s="11" t="s">
        <v>81</v>
      </c>
      <c r="AW517" s="11" t="s">
        <v>156</v>
      </c>
      <c r="AX517" s="11" t="s">
        <v>71</v>
      </c>
      <c r="AY517" s="215" t="s">
        <v>146</v>
      </c>
    </row>
    <row r="518" spans="2:51" s="11" customFormat="1" ht="13.5">
      <c r="B518" s="204"/>
      <c r="C518" s="205"/>
      <c r="D518" s="206" t="s">
        <v>154</v>
      </c>
      <c r="E518" s="207" t="s">
        <v>21</v>
      </c>
      <c r="F518" s="208" t="s">
        <v>735</v>
      </c>
      <c r="G518" s="205"/>
      <c r="H518" s="209">
        <v>47.773</v>
      </c>
      <c r="I518" s="210"/>
      <c r="J518" s="205"/>
      <c r="K518" s="205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154</v>
      </c>
      <c r="AU518" s="215" t="s">
        <v>81</v>
      </c>
      <c r="AV518" s="11" t="s">
        <v>81</v>
      </c>
      <c r="AW518" s="11" t="s">
        <v>156</v>
      </c>
      <c r="AX518" s="11" t="s">
        <v>71</v>
      </c>
      <c r="AY518" s="215" t="s">
        <v>146</v>
      </c>
    </row>
    <row r="519" spans="2:51" s="12" customFormat="1" ht="13.5">
      <c r="B519" s="216"/>
      <c r="C519" s="217"/>
      <c r="D519" s="206" t="s">
        <v>154</v>
      </c>
      <c r="E519" s="218" t="s">
        <v>21</v>
      </c>
      <c r="F519" s="219" t="s">
        <v>157</v>
      </c>
      <c r="G519" s="217"/>
      <c r="H519" s="220">
        <v>251.8243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154</v>
      </c>
      <c r="AU519" s="226" t="s">
        <v>81</v>
      </c>
      <c r="AV519" s="12" t="s">
        <v>153</v>
      </c>
      <c r="AW519" s="12" t="s">
        <v>156</v>
      </c>
      <c r="AX519" s="12" t="s">
        <v>71</v>
      </c>
      <c r="AY519" s="226" t="s">
        <v>146</v>
      </c>
    </row>
    <row r="520" spans="2:51" s="11" customFormat="1" ht="13.5">
      <c r="B520" s="204"/>
      <c r="C520" s="205"/>
      <c r="D520" s="206" t="s">
        <v>154</v>
      </c>
      <c r="E520" s="207" t="s">
        <v>21</v>
      </c>
      <c r="F520" s="208" t="s">
        <v>766</v>
      </c>
      <c r="G520" s="205"/>
      <c r="H520" s="209">
        <v>302.1888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154</v>
      </c>
      <c r="AU520" s="215" t="s">
        <v>81</v>
      </c>
      <c r="AV520" s="11" t="s">
        <v>81</v>
      </c>
      <c r="AW520" s="11" t="s">
        <v>156</v>
      </c>
      <c r="AX520" s="11" t="s">
        <v>71</v>
      </c>
      <c r="AY520" s="215" t="s">
        <v>146</v>
      </c>
    </row>
    <row r="521" spans="2:51" s="12" customFormat="1" ht="13.5">
      <c r="B521" s="216"/>
      <c r="C521" s="217"/>
      <c r="D521" s="206" t="s">
        <v>154</v>
      </c>
      <c r="E521" s="218" t="s">
        <v>21</v>
      </c>
      <c r="F521" s="219" t="s">
        <v>157</v>
      </c>
      <c r="G521" s="217"/>
      <c r="H521" s="220">
        <v>302.1888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154</v>
      </c>
      <c r="AU521" s="226" t="s">
        <v>81</v>
      </c>
      <c r="AV521" s="12" t="s">
        <v>153</v>
      </c>
      <c r="AW521" s="12" t="s">
        <v>156</v>
      </c>
      <c r="AX521" s="12" t="s">
        <v>79</v>
      </c>
      <c r="AY521" s="226" t="s">
        <v>146</v>
      </c>
    </row>
    <row r="522" spans="2:65" s="1" customFormat="1" ht="16.5" customHeight="1">
      <c r="B522" s="41"/>
      <c r="C522" s="192" t="s">
        <v>767</v>
      </c>
      <c r="D522" s="192" t="s">
        <v>148</v>
      </c>
      <c r="E522" s="193" t="s">
        <v>768</v>
      </c>
      <c r="F522" s="194" t="s">
        <v>769</v>
      </c>
      <c r="G522" s="195" t="s">
        <v>531</v>
      </c>
      <c r="H522" s="258"/>
      <c r="I522" s="197"/>
      <c r="J522" s="198">
        <f>ROUND(I522*H522,2)</f>
        <v>0</v>
      </c>
      <c r="K522" s="194" t="s">
        <v>152</v>
      </c>
      <c r="L522" s="61"/>
      <c r="M522" s="199" t="s">
        <v>21</v>
      </c>
      <c r="N522" s="200" t="s">
        <v>42</v>
      </c>
      <c r="O522" s="42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4" t="s">
        <v>201</v>
      </c>
      <c r="AT522" s="24" t="s">
        <v>148</v>
      </c>
      <c r="AU522" s="24" t="s">
        <v>81</v>
      </c>
      <c r="AY522" s="24" t="s">
        <v>146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4" t="s">
        <v>79</v>
      </c>
      <c r="BK522" s="203">
        <f>ROUND(I522*H522,2)</f>
        <v>0</v>
      </c>
      <c r="BL522" s="24" t="s">
        <v>201</v>
      </c>
      <c r="BM522" s="24" t="s">
        <v>770</v>
      </c>
    </row>
    <row r="523" spans="2:63" s="10" customFormat="1" ht="29.85" customHeight="1">
      <c r="B523" s="176"/>
      <c r="C523" s="177"/>
      <c r="D523" s="178" t="s">
        <v>70</v>
      </c>
      <c r="E523" s="190" t="s">
        <v>771</v>
      </c>
      <c r="F523" s="190" t="s">
        <v>772</v>
      </c>
      <c r="G523" s="177"/>
      <c r="H523" s="177"/>
      <c r="I523" s="180"/>
      <c r="J523" s="191">
        <f>BK523</f>
        <v>0</v>
      </c>
      <c r="K523" s="177"/>
      <c r="L523" s="182"/>
      <c r="M523" s="183"/>
      <c r="N523" s="184"/>
      <c r="O523" s="184"/>
      <c r="P523" s="185">
        <f>SUM(P524:P528)</f>
        <v>0</v>
      </c>
      <c r="Q523" s="184"/>
      <c r="R523" s="185">
        <f>SUM(R524:R528)</f>
        <v>0</v>
      </c>
      <c r="S523" s="184"/>
      <c r="T523" s="186">
        <f>SUM(T524:T528)</f>
        <v>0</v>
      </c>
      <c r="AR523" s="187" t="s">
        <v>81</v>
      </c>
      <c r="AT523" s="188" t="s">
        <v>70</v>
      </c>
      <c r="AU523" s="188" t="s">
        <v>79</v>
      </c>
      <c r="AY523" s="187" t="s">
        <v>146</v>
      </c>
      <c r="BK523" s="189">
        <f>SUM(BK524:BK528)</f>
        <v>0</v>
      </c>
    </row>
    <row r="524" spans="2:65" s="1" customFormat="1" ht="25.5" customHeight="1">
      <c r="B524" s="41"/>
      <c r="C524" s="192" t="s">
        <v>526</v>
      </c>
      <c r="D524" s="192" t="s">
        <v>148</v>
      </c>
      <c r="E524" s="193" t="s">
        <v>773</v>
      </c>
      <c r="F524" s="194" t="s">
        <v>774</v>
      </c>
      <c r="G524" s="195" t="s">
        <v>161</v>
      </c>
      <c r="H524" s="196">
        <v>4</v>
      </c>
      <c r="I524" s="197"/>
      <c r="J524" s="198">
        <f>ROUND(I524*H524,2)</f>
        <v>0</v>
      </c>
      <c r="K524" s="194" t="s">
        <v>21</v>
      </c>
      <c r="L524" s="61"/>
      <c r="M524" s="199" t="s">
        <v>21</v>
      </c>
      <c r="N524" s="200" t="s">
        <v>42</v>
      </c>
      <c r="O524" s="42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201</v>
      </c>
      <c r="AT524" s="24" t="s">
        <v>148</v>
      </c>
      <c r="AU524" s="24" t="s">
        <v>81</v>
      </c>
      <c r="AY524" s="24" t="s">
        <v>146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79</v>
      </c>
      <c r="BK524" s="203">
        <f>ROUND(I524*H524,2)</f>
        <v>0</v>
      </c>
      <c r="BL524" s="24" t="s">
        <v>201</v>
      </c>
      <c r="BM524" s="24" t="s">
        <v>775</v>
      </c>
    </row>
    <row r="525" spans="2:65" s="1" customFormat="1" ht="16.5" customHeight="1">
      <c r="B525" s="41"/>
      <c r="C525" s="192" t="s">
        <v>776</v>
      </c>
      <c r="D525" s="192" t="s">
        <v>148</v>
      </c>
      <c r="E525" s="193" t="s">
        <v>777</v>
      </c>
      <c r="F525" s="194" t="s">
        <v>778</v>
      </c>
      <c r="G525" s="195" t="s">
        <v>161</v>
      </c>
      <c r="H525" s="196">
        <v>4</v>
      </c>
      <c r="I525" s="197"/>
      <c r="J525" s="198">
        <f>ROUND(I525*H525,2)</f>
        <v>0</v>
      </c>
      <c r="K525" s="194" t="s">
        <v>152</v>
      </c>
      <c r="L525" s="61"/>
      <c r="M525" s="199" t="s">
        <v>21</v>
      </c>
      <c r="N525" s="200" t="s">
        <v>42</v>
      </c>
      <c r="O525" s="42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201</v>
      </c>
      <c r="AT525" s="24" t="s">
        <v>148</v>
      </c>
      <c r="AU525" s="24" t="s">
        <v>81</v>
      </c>
      <c r="AY525" s="24" t="s">
        <v>146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79</v>
      </c>
      <c r="BK525" s="203">
        <f>ROUND(I525*H525,2)</f>
        <v>0</v>
      </c>
      <c r="BL525" s="24" t="s">
        <v>201</v>
      </c>
      <c r="BM525" s="24" t="s">
        <v>779</v>
      </c>
    </row>
    <row r="526" spans="2:65" s="1" customFormat="1" ht="25.5" customHeight="1">
      <c r="B526" s="41"/>
      <c r="C526" s="192" t="s">
        <v>532</v>
      </c>
      <c r="D526" s="192" t="s">
        <v>148</v>
      </c>
      <c r="E526" s="193" t="s">
        <v>780</v>
      </c>
      <c r="F526" s="194" t="s">
        <v>781</v>
      </c>
      <c r="G526" s="195" t="s">
        <v>161</v>
      </c>
      <c r="H526" s="196">
        <v>4</v>
      </c>
      <c r="I526" s="197"/>
      <c r="J526" s="198">
        <f>ROUND(I526*H526,2)</f>
        <v>0</v>
      </c>
      <c r="K526" s="194" t="s">
        <v>21</v>
      </c>
      <c r="L526" s="61"/>
      <c r="M526" s="199" t="s">
        <v>21</v>
      </c>
      <c r="N526" s="200" t="s">
        <v>42</v>
      </c>
      <c r="O526" s="42"/>
      <c r="P526" s="201">
        <f>O526*H526</f>
        <v>0</v>
      </c>
      <c r="Q526" s="201">
        <v>0</v>
      </c>
      <c r="R526" s="201">
        <f>Q526*H526</f>
        <v>0</v>
      </c>
      <c r="S526" s="201">
        <v>0</v>
      </c>
      <c r="T526" s="202">
        <f>S526*H526</f>
        <v>0</v>
      </c>
      <c r="AR526" s="24" t="s">
        <v>201</v>
      </c>
      <c r="AT526" s="24" t="s">
        <v>148</v>
      </c>
      <c r="AU526" s="24" t="s">
        <v>81</v>
      </c>
      <c r="AY526" s="24" t="s">
        <v>146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4" t="s">
        <v>79</v>
      </c>
      <c r="BK526" s="203">
        <f>ROUND(I526*H526,2)</f>
        <v>0</v>
      </c>
      <c r="BL526" s="24" t="s">
        <v>201</v>
      </c>
      <c r="BM526" s="24" t="s">
        <v>782</v>
      </c>
    </row>
    <row r="527" spans="2:65" s="1" customFormat="1" ht="16.5" customHeight="1">
      <c r="B527" s="41"/>
      <c r="C527" s="192" t="s">
        <v>783</v>
      </c>
      <c r="D527" s="192" t="s">
        <v>148</v>
      </c>
      <c r="E527" s="193" t="s">
        <v>784</v>
      </c>
      <c r="F527" s="194" t="s">
        <v>785</v>
      </c>
      <c r="G527" s="195" t="s">
        <v>161</v>
      </c>
      <c r="H527" s="196">
        <v>4</v>
      </c>
      <c r="I527" s="197"/>
      <c r="J527" s="198">
        <f>ROUND(I527*H527,2)</f>
        <v>0</v>
      </c>
      <c r="K527" s="194" t="s">
        <v>152</v>
      </c>
      <c r="L527" s="61"/>
      <c r="M527" s="199" t="s">
        <v>21</v>
      </c>
      <c r="N527" s="200" t="s">
        <v>42</v>
      </c>
      <c r="O527" s="42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201</v>
      </c>
      <c r="AT527" s="24" t="s">
        <v>148</v>
      </c>
      <c r="AU527" s="24" t="s">
        <v>81</v>
      </c>
      <c r="AY527" s="24" t="s">
        <v>146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79</v>
      </c>
      <c r="BK527" s="203">
        <f>ROUND(I527*H527,2)</f>
        <v>0</v>
      </c>
      <c r="BL527" s="24" t="s">
        <v>201</v>
      </c>
      <c r="BM527" s="24" t="s">
        <v>786</v>
      </c>
    </row>
    <row r="528" spans="2:65" s="1" customFormat="1" ht="25.5" customHeight="1">
      <c r="B528" s="41"/>
      <c r="C528" s="192" t="s">
        <v>536</v>
      </c>
      <c r="D528" s="192" t="s">
        <v>148</v>
      </c>
      <c r="E528" s="193" t="s">
        <v>787</v>
      </c>
      <c r="F528" s="194" t="s">
        <v>788</v>
      </c>
      <c r="G528" s="195" t="s">
        <v>531</v>
      </c>
      <c r="H528" s="258"/>
      <c r="I528" s="197"/>
      <c r="J528" s="198">
        <f>ROUND(I528*H528,2)</f>
        <v>0</v>
      </c>
      <c r="K528" s="194" t="s">
        <v>152</v>
      </c>
      <c r="L528" s="61"/>
      <c r="M528" s="199" t="s">
        <v>21</v>
      </c>
      <c r="N528" s="200" t="s">
        <v>42</v>
      </c>
      <c r="O528" s="42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201</v>
      </c>
      <c r="AT528" s="24" t="s">
        <v>148</v>
      </c>
      <c r="AU528" s="24" t="s">
        <v>81</v>
      </c>
      <c r="AY528" s="24" t="s">
        <v>146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79</v>
      </c>
      <c r="BK528" s="203">
        <f>ROUND(I528*H528,2)</f>
        <v>0</v>
      </c>
      <c r="BL528" s="24" t="s">
        <v>201</v>
      </c>
      <c r="BM528" s="24" t="s">
        <v>789</v>
      </c>
    </row>
    <row r="529" spans="2:63" s="10" customFormat="1" ht="29.85" customHeight="1">
      <c r="B529" s="176"/>
      <c r="C529" s="177"/>
      <c r="D529" s="178" t="s">
        <v>70</v>
      </c>
      <c r="E529" s="190" t="s">
        <v>790</v>
      </c>
      <c r="F529" s="190" t="s">
        <v>791</v>
      </c>
      <c r="G529" s="177"/>
      <c r="H529" s="177"/>
      <c r="I529" s="180"/>
      <c r="J529" s="191">
        <f>BK529</f>
        <v>0</v>
      </c>
      <c r="K529" s="177"/>
      <c r="L529" s="182"/>
      <c r="M529" s="183"/>
      <c r="N529" s="184"/>
      <c r="O529" s="184"/>
      <c r="P529" s="185">
        <f>SUM(P530:P531)</f>
        <v>0</v>
      </c>
      <c r="Q529" s="184"/>
      <c r="R529" s="185">
        <f>SUM(R530:R531)</f>
        <v>0</v>
      </c>
      <c r="S529" s="184"/>
      <c r="T529" s="186">
        <f>SUM(T530:T531)</f>
        <v>0</v>
      </c>
      <c r="AR529" s="187" t="s">
        <v>81</v>
      </c>
      <c r="AT529" s="188" t="s">
        <v>70</v>
      </c>
      <c r="AU529" s="188" t="s">
        <v>79</v>
      </c>
      <c r="AY529" s="187" t="s">
        <v>146</v>
      </c>
      <c r="BK529" s="189">
        <f>SUM(BK530:BK531)</f>
        <v>0</v>
      </c>
    </row>
    <row r="530" spans="2:65" s="1" customFormat="1" ht="16.5" customHeight="1">
      <c r="B530" s="41"/>
      <c r="C530" s="192" t="s">
        <v>792</v>
      </c>
      <c r="D530" s="192" t="s">
        <v>148</v>
      </c>
      <c r="E530" s="193" t="s">
        <v>793</v>
      </c>
      <c r="F530" s="194" t="s">
        <v>794</v>
      </c>
      <c r="G530" s="195" t="s">
        <v>795</v>
      </c>
      <c r="H530" s="196">
        <v>1</v>
      </c>
      <c r="I530" s="197"/>
      <c r="J530" s="198">
        <f>ROUND(I530*H530,2)</f>
        <v>0</v>
      </c>
      <c r="K530" s="194" t="s">
        <v>21</v>
      </c>
      <c r="L530" s="61"/>
      <c r="M530" s="199" t="s">
        <v>21</v>
      </c>
      <c r="N530" s="200" t="s">
        <v>42</v>
      </c>
      <c r="O530" s="42"/>
      <c r="P530" s="201">
        <f>O530*H530</f>
        <v>0</v>
      </c>
      <c r="Q530" s="201">
        <v>0</v>
      </c>
      <c r="R530" s="201">
        <f>Q530*H530</f>
        <v>0</v>
      </c>
      <c r="S530" s="201">
        <v>0</v>
      </c>
      <c r="T530" s="202">
        <f>S530*H530</f>
        <v>0</v>
      </c>
      <c r="AR530" s="24" t="s">
        <v>201</v>
      </c>
      <c r="AT530" s="24" t="s">
        <v>148</v>
      </c>
      <c r="AU530" s="24" t="s">
        <v>81</v>
      </c>
      <c r="AY530" s="24" t="s">
        <v>146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24" t="s">
        <v>79</v>
      </c>
      <c r="BK530" s="203">
        <f>ROUND(I530*H530,2)</f>
        <v>0</v>
      </c>
      <c r="BL530" s="24" t="s">
        <v>201</v>
      </c>
      <c r="BM530" s="24" t="s">
        <v>796</v>
      </c>
    </row>
    <row r="531" spans="2:65" s="1" customFormat="1" ht="16.5" customHeight="1">
      <c r="B531" s="41"/>
      <c r="C531" s="192" t="s">
        <v>541</v>
      </c>
      <c r="D531" s="192" t="s">
        <v>148</v>
      </c>
      <c r="E531" s="193" t="s">
        <v>797</v>
      </c>
      <c r="F531" s="194" t="s">
        <v>798</v>
      </c>
      <c r="G531" s="195" t="s">
        <v>531</v>
      </c>
      <c r="H531" s="258"/>
      <c r="I531" s="197"/>
      <c r="J531" s="198">
        <f>ROUND(I531*H531,2)</f>
        <v>0</v>
      </c>
      <c r="K531" s="194" t="s">
        <v>152</v>
      </c>
      <c r="L531" s="61"/>
      <c r="M531" s="199" t="s">
        <v>21</v>
      </c>
      <c r="N531" s="200" t="s">
        <v>42</v>
      </c>
      <c r="O531" s="42"/>
      <c r="P531" s="201">
        <f>O531*H531</f>
        <v>0</v>
      </c>
      <c r="Q531" s="201">
        <v>0</v>
      </c>
      <c r="R531" s="201">
        <f>Q531*H531</f>
        <v>0</v>
      </c>
      <c r="S531" s="201">
        <v>0</v>
      </c>
      <c r="T531" s="202">
        <f>S531*H531</f>
        <v>0</v>
      </c>
      <c r="AR531" s="24" t="s">
        <v>201</v>
      </c>
      <c r="AT531" s="24" t="s">
        <v>148</v>
      </c>
      <c r="AU531" s="24" t="s">
        <v>81</v>
      </c>
      <c r="AY531" s="24" t="s">
        <v>146</v>
      </c>
      <c r="BE531" s="203">
        <f>IF(N531="základní",J531,0)</f>
        <v>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24" t="s">
        <v>79</v>
      </c>
      <c r="BK531" s="203">
        <f>ROUND(I531*H531,2)</f>
        <v>0</v>
      </c>
      <c r="BL531" s="24" t="s">
        <v>201</v>
      </c>
      <c r="BM531" s="24" t="s">
        <v>799</v>
      </c>
    </row>
    <row r="532" spans="2:63" s="10" customFormat="1" ht="29.85" customHeight="1">
      <c r="B532" s="176"/>
      <c r="C532" s="177"/>
      <c r="D532" s="178" t="s">
        <v>70</v>
      </c>
      <c r="E532" s="190" t="s">
        <v>800</v>
      </c>
      <c r="F532" s="190" t="s">
        <v>801</v>
      </c>
      <c r="G532" s="177"/>
      <c r="H532" s="177"/>
      <c r="I532" s="180"/>
      <c r="J532" s="191">
        <f>BK532</f>
        <v>0</v>
      </c>
      <c r="K532" s="177"/>
      <c r="L532" s="182"/>
      <c r="M532" s="183"/>
      <c r="N532" s="184"/>
      <c r="O532" s="184"/>
      <c r="P532" s="185">
        <f>SUM(P533:P615)</f>
        <v>0</v>
      </c>
      <c r="Q532" s="184"/>
      <c r="R532" s="185">
        <f>SUM(R533:R615)</f>
        <v>0</v>
      </c>
      <c r="S532" s="184"/>
      <c r="T532" s="186">
        <f>SUM(T533:T615)</f>
        <v>0</v>
      </c>
      <c r="AR532" s="187" t="s">
        <v>81</v>
      </c>
      <c r="AT532" s="188" t="s">
        <v>70</v>
      </c>
      <c r="AU532" s="188" t="s">
        <v>79</v>
      </c>
      <c r="AY532" s="187" t="s">
        <v>146</v>
      </c>
      <c r="BK532" s="189">
        <f>SUM(BK533:BK615)</f>
        <v>0</v>
      </c>
    </row>
    <row r="533" spans="2:65" s="1" customFormat="1" ht="16.5" customHeight="1">
      <c r="B533" s="41"/>
      <c r="C533" s="192" t="s">
        <v>802</v>
      </c>
      <c r="D533" s="192" t="s">
        <v>148</v>
      </c>
      <c r="E533" s="193" t="s">
        <v>803</v>
      </c>
      <c r="F533" s="194" t="s">
        <v>804</v>
      </c>
      <c r="G533" s="195" t="s">
        <v>795</v>
      </c>
      <c r="H533" s="196">
        <v>1</v>
      </c>
      <c r="I533" s="197"/>
      <c r="J533" s="198">
        <f>ROUND(I533*H533,2)</f>
        <v>0</v>
      </c>
      <c r="K533" s="194" t="s">
        <v>21</v>
      </c>
      <c r="L533" s="61"/>
      <c r="M533" s="199" t="s">
        <v>21</v>
      </c>
      <c r="N533" s="200" t="s">
        <v>42</v>
      </c>
      <c r="O533" s="42"/>
      <c r="P533" s="201">
        <f>O533*H533</f>
        <v>0</v>
      </c>
      <c r="Q533" s="201">
        <v>0</v>
      </c>
      <c r="R533" s="201">
        <f>Q533*H533</f>
        <v>0</v>
      </c>
      <c r="S533" s="201">
        <v>0</v>
      </c>
      <c r="T533" s="202">
        <f>S533*H533</f>
        <v>0</v>
      </c>
      <c r="AR533" s="24" t="s">
        <v>201</v>
      </c>
      <c r="AT533" s="24" t="s">
        <v>148</v>
      </c>
      <c r="AU533" s="24" t="s">
        <v>81</v>
      </c>
      <c r="AY533" s="24" t="s">
        <v>146</v>
      </c>
      <c r="BE533" s="203">
        <f>IF(N533="základní",J533,0)</f>
        <v>0</v>
      </c>
      <c r="BF533" s="203">
        <f>IF(N533="snížená",J533,0)</f>
        <v>0</v>
      </c>
      <c r="BG533" s="203">
        <f>IF(N533="zákl. přenesená",J533,0)</f>
        <v>0</v>
      </c>
      <c r="BH533" s="203">
        <f>IF(N533="sníž. přenesená",J533,0)</f>
        <v>0</v>
      </c>
      <c r="BI533" s="203">
        <f>IF(N533="nulová",J533,0)</f>
        <v>0</v>
      </c>
      <c r="BJ533" s="24" t="s">
        <v>79</v>
      </c>
      <c r="BK533" s="203">
        <f>ROUND(I533*H533,2)</f>
        <v>0</v>
      </c>
      <c r="BL533" s="24" t="s">
        <v>201</v>
      </c>
      <c r="BM533" s="24" t="s">
        <v>805</v>
      </c>
    </row>
    <row r="534" spans="2:65" s="1" customFormat="1" ht="38.25" customHeight="1">
      <c r="B534" s="41"/>
      <c r="C534" s="192" t="s">
        <v>545</v>
      </c>
      <c r="D534" s="192" t="s">
        <v>148</v>
      </c>
      <c r="E534" s="193" t="s">
        <v>806</v>
      </c>
      <c r="F534" s="194" t="s">
        <v>807</v>
      </c>
      <c r="G534" s="195" t="s">
        <v>151</v>
      </c>
      <c r="H534" s="196">
        <v>13.625</v>
      </c>
      <c r="I534" s="197"/>
      <c r="J534" s="198">
        <f>ROUND(I534*H534,2)</f>
        <v>0</v>
      </c>
      <c r="K534" s="194" t="s">
        <v>21</v>
      </c>
      <c r="L534" s="61"/>
      <c r="M534" s="199" t="s">
        <v>21</v>
      </c>
      <c r="N534" s="200" t="s">
        <v>42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4" t="s">
        <v>201</v>
      </c>
      <c r="AT534" s="24" t="s">
        <v>148</v>
      </c>
      <c r="AU534" s="24" t="s">
        <v>81</v>
      </c>
      <c r="AY534" s="24" t="s">
        <v>146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4" t="s">
        <v>79</v>
      </c>
      <c r="BK534" s="203">
        <f>ROUND(I534*H534,2)</f>
        <v>0</v>
      </c>
      <c r="BL534" s="24" t="s">
        <v>201</v>
      </c>
      <c r="BM534" s="24" t="s">
        <v>808</v>
      </c>
    </row>
    <row r="535" spans="2:51" s="11" customFormat="1" ht="13.5">
      <c r="B535" s="204"/>
      <c r="C535" s="205"/>
      <c r="D535" s="206" t="s">
        <v>154</v>
      </c>
      <c r="E535" s="207" t="s">
        <v>21</v>
      </c>
      <c r="F535" s="208" t="s">
        <v>809</v>
      </c>
      <c r="G535" s="205"/>
      <c r="H535" s="209">
        <v>3.75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154</v>
      </c>
      <c r="AU535" s="215" t="s">
        <v>81</v>
      </c>
      <c r="AV535" s="11" t="s">
        <v>81</v>
      </c>
      <c r="AW535" s="11" t="s">
        <v>156</v>
      </c>
      <c r="AX535" s="11" t="s">
        <v>71</v>
      </c>
      <c r="AY535" s="215" t="s">
        <v>146</v>
      </c>
    </row>
    <row r="536" spans="2:51" s="11" customFormat="1" ht="13.5">
      <c r="B536" s="204"/>
      <c r="C536" s="205"/>
      <c r="D536" s="206" t="s">
        <v>154</v>
      </c>
      <c r="E536" s="207" t="s">
        <v>21</v>
      </c>
      <c r="F536" s="208" t="s">
        <v>810</v>
      </c>
      <c r="G536" s="205"/>
      <c r="H536" s="209">
        <v>9.875</v>
      </c>
      <c r="I536" s="210"/>
      <c r="J536" s="205"/>
      <c r="K536" s="205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154</v>
      </c>
      <c r="AU536" s="215" t="s">
        <v>81</v>
      </c>
      <c r="AV536" s="11" t="s">
        <v>81</v>
      </c>
      <c r="AW536" s="11" t="s">
        <v>156</v>
      </c>
      <c r="AX536" s="11" t="s">
        <v>71</v>
      </c>
      <c r="AY536" s="215" t="s">
        <v>146</v>
      </c>
    </row>
    <row r="537" spans="2:51" s="12" customFormat="1" ht="13.5">
      <c r="B537" s="216"/>
      <c r="C537" s="217"/>
      <c r="D537" s="206" t="s">
        <v>154</v>
      </c>
      <c r="E537" s="218" t="s">
        <v>21</v>
      </c>
      <c r="F537" s="219" t="s">
        <v>157</v>
      </c>
      <c r="G537" s="217"/>
      <c r="H537" s="220">
        <v>13.625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154</v>
      </c>
      <c r="AU537" s="226" t="s">
        <v>81</v>
      </c>
      <c r="AV537" s="12" t="s">
        <v>153</v>
      </c>
      <c r="AW537" s="12" t="s">
        <v>156</v>
      </c>
      <c r="AX537" s="12" t="s">
        <v>79</v>
      </c>
      <c r="AY537" s="226" t="s">
        <v>146</v>
      </c>
    </row>
    <row r="538" spans="2:65" s="1" customFormat="1" ht="25.5" customHeight="1">
      <c r="B538" s="41"/>
      <c r="C538" s="192" t="s">
        <v>811</v>
      </c>
      <c r="D538" s="192" t="s">
        <v>148</v>
      </c>
      <c r="E538" s="193" t="s">
        <v>812</v>
      </c>
      <c r="F538" s="194" t="s">
        <v>813</v>
      </c>
      <c r="G538" s="195" t="s">
        <v>814</v>
      </c>
      <c r="H538" s="196">
        <v>9.649</v>
      </c>
      <c r="I538" s="197"/>
      <c r="J538" s="198">
        <f>ROUND(I538*H538,2)</f>
        <v>0</v>
      </c>
      <c r="K538" s="194" t="s">
        <v>152</v>
      </c>
      <c r="L538" s="61"/>
      <c r="M538" s="199" t="s">
        <v>21</v>
      </c>
      <c r="N538" s="200" t="s">
        <v>42</v>
      </c>
      <c r="O538" s="42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201</v>
      </c>
      <c r="AT538" s="24" t="s">
        <v>148</v>
      </c>
      <c r="AU538" s="24" t="s">
        <v>81</v>
      </c>
      <c r="AY538" s="24" t="s">
        <v>146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79</v>
      </c>
      <c r="BK538" s="203">
        <f>ROUND(I538*H538,2)</f>
        <v>0</v>
      </c>
      <c r="BL538" s="24" t="s">
        <v>201</v>
      </c>
      <c r="BM538" s="24" t="s">
        <v>815</v>
      </c>
    </row>
    <row r="539" spans="2:51" s="11" customFormat="1" ht="13.5">
      <c r="B539" s="204"/>
      <c r="C539" s="205"/>
      <c r="D539" s="206" t="s">
        <v>154</v>
      </c>
      <c r="E539" s="207" t="s">
        <v>21</v>
      </c>
      <c r="F539" s="208" t="s">
        <v>816</v>
      </c>
      <c r="G539" s="205"/>
      <c r="H539" s="209">
        <v>9.649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154</v>
      </c>
      <c r="AU539" s="215" t="s">
        <v>81</v>
      </c>
      <c r="AV539" s="11" t="s">
        <v>81</v>
      </c>
      <c r="AW539" s="11" t="s">
        <v>156</v>
      </c>
      <c r="AX539" s="11" t="s">
        <v>71</v>
      </c>
      <c r="AY539" s="215" t="s">
        <v>146</v>
      </c>
    </row>
    <row r="540" spans="2:51" s="12" customFormat="1" ht="13.5">
      <c r="B540" s="216"/>
      <c r="C540" s="217"/>
      <c r="D540" s="206" t="s">
        <v>154</v>
      </c>
      <c r="E540" s="218" t="s">
        <v>21</v>
      </c>
      <c r="F540" s="219" t="s">
        <v>157</v>
      </c>
      <c r="G540" s="217"/>
      <c r="H540" s="220">
        <v>9.649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154</v>
      </c>
      <c r="AU540" s="226" t="s">
        <v>81</v>
      </c>
      <c r="AV540" s="12" t="s">
        <v>153</v>
      </c>
      <c r="AW540" s="12" t="s">
        <v>156</v>
      </c>
      <c r="AX540" s="12" t="s">
        <v>79</v>
      </c>
      <c r="AY540" s="226" t="s">
        <v>146</v>
      </c>
    </row>
    <row r="541" spans="2:65" s="1" customFormat="1" ht="25.5" customHeight="1">
      <c r="B541" s="41"/>
      <c r="C541" s="192" t="s">
        <v>549</v>
      </c>
      <c r="D541" s="192" t="s">
        <v>148</v>
      </c>
      <c r="E541" s="193" t="s">
        <v>817</v>
      </c>
      <c r="F541" s="194" t="s">
        <v>818</v>
      </c>
      <c r="G541" s="195" t="s">
        <v>184</v>
      </c>
      <c r="H541" s="196">
        <v>353.722</v>
      </c>
      <c r="I541" s="197"/>
      <c r="J541" s="198">
        <f>ROUND(I541*H541,2)</f>
        <v>0</v>
      </c>
      <c r="K541" s="194" t="s">
        <v>152</v>
      </c>
      <c r="L541" s="61"/>
      <c r="M541" s="199" t="s">
        <v>21</v>
      </c>
      <c r="N541" s="200" t="s">
        <v>42</v>
      </c>
      <c r="O541" s="42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201</v>
      </c>
      <c r="AT541" s="24" t="s">
        <v>148</v>
      </c>
      <c r="AU541" s="24" t="s">
        <v>81</v>
      </c>
      <c r="AY541" s="24" t="s">
        <v>146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79</v>
      </c>
      <c r="BK541" s="203">
        <f>ROUND(I541*H541,2)</f>
        <v>0</v>
      </c>
      <c r="BL541" s="24" t="s">
        <v>201</v>
      </c>
      <c r="BM541" s="24" t="s">
        <v>819</v>
      </c>
    </row>
    <row r="542" spans="2:51" s="13" customFormat="1" ht="13.5">
      <c r="B542" s="227"/>
      <c r="C542" s="228"/>
      <c r="D542" s="206" t="s">
        <v>154</v>
      </c>
      <c r="E542" s="229" t="s">
        <v>21</v>
      </c>
      <c r="F542" s="230" t="s">
        <v>820</v>
      </c>
      <c r="G542" s="228"/>
      <c r="H542" s="229" t="s">
        <v>21</v>
      </c>
      <c r="I542" s="231"/>
      <c r="J542" s="228"/>
      <c r="K542" s="228"/>
      <c r="L542" s="232"/>
      <c r="M542" s="233"/>
      <c r="N542" s="234"/>
      <c r="O542" s="234"/>
      <c r="P542" s="234"/>
      <c r="Q542" s="234"/>
      <c r="R542" s="234"/>
      <c r="S542" s="234"/>
      <c r="T542" s="235"/>
      <c r="AT542" s="236" t="s">
        <v>154</v>
      </c>
      <c r="AU542" s="236" t="s">
        <v>81</v>
      </c>
      <c r="AV542" s="13" t="s">
        <v>79</v>
      </c>
      <c r="AW542" s="13" t="s">
        <v>156</v>
      </c>
      <c r="AX542" s="13" t="s">
        <v>71</v>
      </c>
      <c r="AY542" s="236" t="s">
        <v>146</v>
      </c>
    </row>
    <row r="543" spans="2:51" s="11" customFormat="1" ht="13.5">
      <c r="B543" s="204"/>
      <c r="C543" s="205"/>
      <c r="D543" s="206" t="s">
        <v>154</v>
      </c>
      <c r="E543" s="207" t="s">
        <v>21</v>
      </c>
      <c r="F543" s="208" t="s">
        <v>821</v>
      </c>
      <c r="G543" s="205"/>
      <c r="H543" s="209">
        <v>324.59</v>
      </c>
      <c r="I543" s="210"/>
      <c r="J543" s="205"/>
      <c r="K543" s="205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154</v>
      </c>
      <c r="AU543" s="215" t="s">
        <v>81</v>
      </c>
      <c r="AV543" s="11" t="s">
        <v>81</v>
      </c>
      <c r="AW543" s="11" t="s">
        <v>156</v>
      </c>
      <c r="AX543" s="11" t="s">
        <v>71</v>
      </c>
      <c r="AY543" s="215" t="s">
        <v>146</v>
      </c>
    </row>
    <row r="544" spans="2:51" s="14" customFormat="1" ht="13.5">
      <c r="B544" s="247"/>
      <c r="C544" s="248"/>
      <c r="D544" s="206" t="s">
        <v>154</v>
      </c>
      <c r="E544" s="249" t="s">
        <v>21</v>
      </c>
      <c r="F544" s="250" t="s">
        <v>250</v>
      </c>
      <c r="G544" s="248"/>
      <c r="H544" s="251">
        <v>324.59</v>
      </c>
      <c r="I544" s="252"/>
      <c r="J544" s="248"/>
      <c r="K544" s="248"/>
      <c r="L544" s="253"/>
      <c r="M544" s="254"/>
      <c r="N544" s="255"/>
      <c r="O544" s="255"/>
      <c r="P544" s="255"/>
      <c r="Q544" s="255"/>
      <c r="R544" s="255"/>
      <c r="S544" s="255"/>
      <c r="T544" s="256"/>
      <c r="AT544" s="257" t="s">
        <v>154</v>
      </c>
      <c r="AU544" s="257" t="s">
        <v>81</v>
      </c>
      <c r="AV544" s="14" t="s">
        <v>166</v>
      </c>
      <c r="AW544" s="14" t="s">
        <v>156</v>
      </c>
      <c r="AX544" s="14" t="s">
        <v>71</v>
      </c>
      <c r="AY544" s="257" t="s">
        <v>146</v>
      </c>
    </row>
    <row r="545" spans="2:51" s="11" customFormat="1" ht="13.5">
      <c r="B545" s="204"/>
      <c r="C545" s="205"/>
      <c r="D545" s="206" t="s">
        <v>154</v>
      </c>
      <c r="E545" s="207" t="s">
        <v>21</v>
      </c>
      <c r="F545" s="208" t="s">
        <v>822</v>
      </c>
      <c r="G545" s="205"/>
      <c r="H545" s="209">
        <v>45.46</v>
      </c>
      <c r="I545" s="210"/>
      <c r="J545" s="205"/>
      <c r="K545" s="205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154</v>
      </c>
      <c r="AU545" s="215" t="s">
        <v>81</v>
      </c>
      <c r="AV545" s="11" t="s">
        <v>81</v>
      </c>
      <c r="AW545" s="11" t="s">
        <v>156</v>
      </c>
      <c r="AX545" s="11" t="s">
        <v>71</v>
      </c>
      <c r="AY545" s="215" t="s">
        <v>146</v>
      </c>
    </row>
    <row r="546" spans="2:51" s="11" customFormat="1" ht="13.5">
      <c r="B546" s="204"/>
      <c r="C546" s="205"/>
      <c r="D546" s="206" t="s">
        <v>154</v>
      </c>
      <c r="E546" s="207" t="s">
        <v>21</v>
      </c>
      <c r="F546" s="208" t="s">
        <v>823</v>
      </c>
      <c r="G546" s="205"/>
      <c r="H546" s="209">
        <v>22</v>
      </c>
      <c r="I546" s="210"/>
      <c r="J546" s="205"/>
      <c r="K546" s="205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154</v>
      </c>
      <c r="AU546" s="215" t="s">
        <v>81</v>
      </c>
      <c r="AV546" s="11" t="s">
        <v>81</v>
      </c>
      <c r="AW546" s="11" t="s">
        <v>156</v>
      </c>
      <c r="AX546" s="11" t="s">
        <v>71</v>
      </c>
      <c r="AY546" s="215" t="s">
        <v>146</v>
      </c>
    </row>
    <row r="547" spans="2:51" s="11" customFormat="1" ht="13.5">
      <c r="B547" s="204"/>
      <c r="C547" s="205"/>
      <c r="D547" s="206" t="s">
        <v>154</v>
      </c>
      <c r="E547" s="207" t="s">
        <v>21</v>
      </c>
      <c r="F547" s="208" t="s">
        <v>824</v>
      </c>
      <c r="G547" s="205"/>
      <c r="H547" s="209">
        <v>78.2</v>
      </c>
      <c r="I547" s="210"/>
      <c r="J547" s="205"/>
      <c r="K547" s="205"/>
      <c r="L547" s="211"/>
      <c r="M547" s="212"/>
      <c r="N547" s="213"/>
      <c r="O547" s="213"/>
      <c r="P547" s="213"/>
      <c r="Q547" s="213"/>
      <c r="R547" s="213"/>
      <c r="S547" s="213"/>
      <c r="T547" s="214"/>
      <c r="AT547" s="215" t="s">
        <v>154</v>
      </c>
      <c r="AU547" s="215" t="s">
        <v>81</v>
      </c>
      <c r="AV547" s="11" t="s">
        <v>81</v>
      </c>
      <c r="AW547" s="11" t="s">
        <v>156</v>
      </c>
      <c r="AX547" s="11" t="s">
        <v>71</v>
      </c>
      <c r="AY547" s="215" t="s">
        <v>146</v>
      </c>
    </row>
    <row r="548" spans="2:51" s="14" customFormat="1" ht="13.5">
      <c r="B548" s="247"/>
      <c r="C548" s="248"/>
      <c r="D548" s="206" t="s">
        <v>154</v>
      </c>
      <c r="E548" s="249" t="s">
        <v>21</v>
      </c>
      <c r="F548" s="250" t="s">
        <v>250</v>
      </c>
      <c r="G548" s="248"/>
      <c r="H548" s="251">
        <v>145.66</v>
      </c>
      <c r="I548" s="252"/>
      <c r="J548" s="248"/>
      <c r="K548" s="248"/>
      <c r="L548" s="253"/>
      <c r="M548" s="254"/>
      <c r="N548" s="255"/>
      <c r="O548" s="255"/>
      <c r="P548" s="255"/>
      <c r="Q548" s="255"/>
      <c r="R548" s="255"/>
      <c r="S548" s="255"/>
      <c r="T548" s="256"/>
      <c r="AT548" s="257" t="s">
        <v>154</v>
      </c>
      <c r="AU548" s="257" t="s">
        <v>81</v>
      </c>
      <c r="AV548" s="14" t="s">
        <v>166</v>
      </c>
      <c r="AW548" s="14" t="s">
        <v>156</v>
      </c>
      <c r="AX548" s="14" t="s">
        <v>71</v>
      </c>
      <c r="AY548" s="257" t="s">
        <v>146</v>
      </c>
    </row>
    <row r="549" spans="2:51" s="11" customFormat="1" ht="13.5">
      <c r="B549" s="204"/>
      <c r="C549" s="205"/>
      <c r="D549" s="206" t="s">
        <v>154</v>
      </c>
      <c r="E549" s="207" t="s">
        <v>21</v>
      </c>
      <c r="F549" s="208" t="s">
        <v>825</v>
      </c>
      <c r="G549" s="205"/>
      <c r="H549" s="209">
        <v>-116.528</v>
      </c>
      <c r="I549" s="210"/>
      <c r="J549" s="205"/>
      <c r="K549" s="205"/>
      <c r="L549" s="211"/>
      <c r="M549" s="212"/>
      <c r="N549" s="213"/>
      <c r="O549" s="213"/>
      <c r="P549" s="213"/>
      <c r="Q549" s="213"/>
      <c r="R549" s="213"/>
      <c r="S549" s="213"/>
      <c r="T549" s="214"/>
      <c r="AT549" s="215" t="s">
        <v>154</v>
      </c>
      <c r="AU549" s="215" t="s">
        <v>81</v>
      </c>
      <c r="AV549" s="11" t="s">
        <v>81</v>
      </c>
      <c r="AW549" s="11" t="s">
        <v>156</v>
      </c>
      <c r="AX549" s="11" t="s">
        <v>71</v>
      </c>
      <c r="AY549" s="215" t="s">
        <v>146</v>
      </c>
    </row>
    <row r="550" spans="2:51" s="12" customFormat="1" ht="13.5">
      <c r="B550" s="216"/>
      <c r="C550" s="217"/>
      <c r="D550" s="206" t="s">
        <v>154</v>
      </c>
      <c r="E550" s="218" t="s">
        <v>21</v>
      </c>
      <c r="F550" s="219" t="s">
        <v>157</v>
      </c>
      <c r="G550" s="217"/>
      <c r="H550" s="220">
        <v>353.722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154</v>
      </c>
      <c r="AU550" s="226" t="s">
        <v>81</v>
      </c>
      <c r="AV550" s="12" t="s">
        <v>153</v>
      </c>
      <c r="AW550" s="12" t="s">
        <v>156</v>
      </c>
      <c r="AX550" s="12" t="s">
        <v>79</v>
      </c>
      <c r="AY550" s="226" t="s">
        <v>146</v>
      </c>
    </row>
    <row r="551" spans="2:65" s="1" customFormat="1" ht="25.5" customHeight="1">
      <c r="B551" s="41"/>
      <c r="C551" s="192" t="s">
        <v>826</v>
      </c>
      <c r="D551" s="192" t="s">
        <v>148</v>
      </c>
      <c r="E551" s="193" t="s">
        <v>827</v>
      </c>
      <c r="F551" s="194" t="s">
        <v>828</v>
      </c>
      <c r="G551" s="195" t="s">
        <v>184</v>
      </c>
      <c r="H551" s="196">
        <v>44.682</v>
      </c>
      <c r="I551" s="197"/>
      <c r="J551" s="198">
        <f>ROUND(I551*H551,2)</f>
        <v>0</v>
      </c>
      <c r="K551" s="194" t="s">
        <v>152</v>
      </c>
      <c r="L551" s="61"/>
      <c r="M551" s="199" t="s">
        <v>21</v>
      </c>
      <c r="N551" s="200" t="s">
        <v>42</v>
      </c>
      <c r="O551" s="42"/>
      <c r="P551" s="201">
        <f>O551*H551</f>
        <v>0</v>
      </c>
      <c r="Q551" s="201">
        <v>0</v>
      </c>
      <c r="R551" s="201">
        <f>Q551*H551</f>
        <v>0</v>
      </c>
      <c r="S551" s="201">
        <v>0</v>
      </c>
      <c r="T551" s="202">
        <f>S551*H551</f>
        <v>0</v>
      </c>
      <c r="AR551" s="24" t="s">
        <v>201</v>
      </c>
      <c r="AT551" s="24" t="s">
        <v>148</v>
      </c>
      <c r="AU551" s="24" t="s">
        <v>81</v>
      </c>
      <c r="AY551" s="24" t="s">
        <v>146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24" t="s">
        <v>79</v>
      </c>
      <c r="BK551" s="203">
        <f>ROUND(I551*H551,2)</f>
        <v>0</v>
      </c>
      <c r="BL551" s="24" t="s">
        <v>201</v>
      </c>
      <c r="BM551" s="24" t="s">
        <v>829</v>
      </c>
    </row>
    <row r="552" spans="2:51" s="11" customFormat="1" ht="13.5">
      <c r="B552" s="204"/>
      <c r="C552" s="205"/>
      <c r="D552" s="206" t="s">
        <v>154</v>
      </c>
      <c r="E552" s="207" t="s">
        <v>21</v>
      </c>
      <c r="F552" s="208" t="s">
        <v>830</v>
      </c>
      <c r="G552" s="205"/>
      <c r="H552" s="209">
        <v>127.92</v>
      </c>
      <c r="I552" s="210"/>
      <c r="J552" s="205"/>
      <c r="K552" s="205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154</v>
      </c>
      <c r="AU552" s="215" t="s">
        <v>81</v>
      </c>
      <c r="AV552" s="11" t="s">
        <v>81</v>
      </c>
      <c r="AW552" s="11" t="s">
        <v>156</v>
      </c>
      <c r="AX552" s="11" t="s">
        <v>71</v>
      </c>
      <c r="AY552" s="215" t="s">
        <v>146</v>
      </c>
    </row>
    <row r="553" spans="2:51" s="11" customFormat="1" ht="13.5">
      <c r="B553" s="204"/>
      <c r="C553" s="205"/>
      <c r="D553" s="206" t="s">
        <v>154</v>
      </c>
      <c r="E553" s="207" t="s">
        <v>21</v>
      </c>
      <c r="F553" s="208" t="s">
        <v>831</v>
      </c>
      <c r="G553" s="205"/>
      <c r="H553" s="209">
        <v>40.89</v>
      </c>
      <c r="I553" s="210"/>
      <c r="J553" s="205"/>
      <c r="K553" s="205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154</v>
      </c>
      <c r="AU553" s="215" t="s">
        <v>81</v>
      </c>
      <c r="AV553" s="11" t="s">
        <v>81</v>
      </c>
      <c r="AW553" s="11" t="s">
        <v>156</v>
      </c>
      <c r="AX553" s="11" t="s">
        <v>71</v>
      </c>
      <c r="AY553" s="215" t="s">
        <v>146</v>
      </c>
    </row>
    <row r="554" spans="2:51" s="11" customFormat="1" ht="13.5">
      <c r="B554" s="204"/>
      <c r="C554" s="205"/>
      <c r="D554" s="206" t="s">
        <v>154</v>
      </c>
      <c r="E554" s="207" t="s">
        <v>21</v>
      </c>
      <c r="F554" s="208" t="s">
        <v>832</v>
      </c>
      <c r="G554" s="205"/>
      <c r="H554" s="209">
        <v>5.6</v>
      </c>
      <c r="I554" s="210"/>
      <c r="J554" s="205"/>
      <c r="K554" s="205"/>
      <c r="L554" s="211"/>
      <c r="M554" s="212"/>
      <c r="N554" s="213"/>
      <c r="O554" s="213"/>
      <c r="P554" s="213"/>
      <c r="Q554" s="213"/>
      <c r="R554" s="213"/>
      <c r="S554" s="213"/>
      <c r="T554" s="214"/>
      <c r="AT554" s="215" t="s">
        <v>154</v>
      </c>
      <c r="AU554" s="215" t="s">
        <v>81</v>
      </c>
      <c r="AV554" s="11" t="s">
        <v>81</v>
      </c>
      <c r="AW554" s="11" t="s">
        <v>156</v>
      </c>
      <c r="AX554" s="11" t="s">
        <v>71</v>
      </c>
      <c r="AY554" s="215" t="s">
        <v>146</v>
      </c>
    </row>
    <row r="555" spans="2:51" s="11" customFormat="1" ht="13.5">
      <c r="B555" s="204"/>
      <c r="C555" s="205"/>
      <c r="D555" s="206" t="s">
        <v>154</v>
      </c>
      <c r="E555" s="207" t="s">
        <v>21</v>
      </c>
      <c r="F555" s="208" t="s">
        <v>833</v>
      </c>
      <c r="G555" s="205"/>
      <c r="H555" s="209">
        <v>26.4</v>
      </c>
      <c r="I555" s="210"/>
      <c r="J555" s="205"/>
      <c r="K555" s="205"/>
      <c r="L555" s="211"/>
      <c r="M555" s="212"/>
      <c r="N555" s="213"/>
      <c r="O555" s="213"/>
      <c r="P555" s="213"/>
      <c r="Q555" s="213"/>
      <c r="R555" s="213"/>
      <c r="S555" s="213"/>
      <c r="T555" s="214"/>
      <c r="AT555" s="215" t="s">
        <v>154</v>
      </c>
      <c r="AU555" s="215" t="s">
        <v>81</v>
      </c>
      <c r="AV555" s="11" t="s">
        <v>81</v>
      </c>
      <c r="AW555" s="11" t="s">
        <v>156</v>
      </c>
      <c r="AX555" s="11" t="s">
        <v>71</v>
      </c>
      <c r="AY555" s="215" t="s">
        <v>146</v>
      </c>
    </row>
    <row r="556" spans="2:51" s="11" customFormat="1" ht="13.5">
      <c r="B556" s="204"/>
      <c r="C556" s="205"/>
      <c r="D556" s="206" t="s">
        <v>154</v>
      </c>
      <c r="E556" s="207" t="s">
        <v>21</v>
      </c>
      <c r="F556" s="208" t="s">
        <v>834</v>
      </c>
      <c r="G556" s="205"/>
      <c r="H556" s="209">
        <v>22.6</v>
      </c>
      <c r="I556" s="210"/>
      <c r="J556" s="205"/>
      <c r="K556" s="205"/>
      <c r="L556" s="211"/>
      <c r="M556" s="212"/>
      <c r="N556" s="213"/>
      <c r="O556" s="213"/>
      <c r="P556" s="213"/>
      <c r="Q556" s="213"/>
      <c r="R556" s="213"/>
      <c r="S556" s="213"/>
      <c r="T556" s="214"/>
      <c r="AT556" s="215" t="s">
        <v>154</v>
      </c>
      <c r="AU556" s="215" t="s">
        <v>81</v>
      </c>
      <c r="AV556" s="11" t="s">
        <v>81</v>
      </c>
      <c r="AW556" s="11" t="s">
        <v>156</v>
      </c>
      <c r="AX556" s="11" t="s">
        <v>71</v>
      </c>
      <c r="AY556" s="215" t="s">
        <v>146</v>
      </c>
    </row>
    <row r="557" spans="2:51" s="14" customFormat="1" ht="13.5">
      <c r="B557" s="247"/>
      <c r="C557" s="248"/>
      <c r="D557" s="206" t="s">
        <v>154</v>
      </c>
      <c r="E557" s="249" t="s">
        <v>21</v>
      </c>
      <c r="F557" s="250" t="s">
        <v>250</v>
      </c>
      <c r="G557" s="248"/>
      <c r="H557" s="251">
        <v>223.41</v>
      </c>
      <c r="I557" s="252"/>
      <c r="J557" s="248"/>
      <c r="K557" s="248"/>
      <c r="L557" s="253"/>
      <c r="M557" s="254"/>
      <c r="N557" s="255"/>
      <c r="O557" s="255"/>
      <c r="P557" s="255"/>
      <c r="Q557" s="255"/>
      <c r="R557" s="255"/>
      <c r="S557" s="255"/>
      <c r="T557" s="256"/>
      <c r="AT557" s="257" t="s">
        <v>154</v>
      </c>
      <c r="AU557" s="257" t="s">
        <v>81</v>
      </c>
      <c r="AV557" s="14" t="s">
        <v>166</v>
      </c>
      <c r="AW557" s="14" t="s">
        <v>156</v>
      </c>
      <c r="AX557" s="14" t="s">
        <v>71</v>
      </c>
      <c r="AY557" s="257" t="s">
        <v>146</v>
      </c>
    </row>
    <row r="558" spans="2:51" s="11" customFormat="1" ht="13.5">
      <c r="B558" s="204"/>
      <c r="C558" s="205"/>
      <c r="D558" s="206" t="s">
        <v>154</v>
      </c>
      <c r="E558" s="207" t="s">
        <v>21</v>
      </c>
      <c r="F558" s="208" t="s">
        <v>835</v>
      </c>
      <c r="G558" s="205"/>
      <c r="H558" s="209">
        <v>-178.728</v>
      </c>
      <c r="I558" s="210"/>
      <c r="J558" s="205"/>
      <c r="K558" s="205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154</v>
      </c>
      <c r="AU558" s="215" t="s">
        <v>81</v>
      </c>
      <c r="AV558" s="11" t="s">
        <v>81</v>
      </c>
      <c r="AW558" s="11" t="s">
        <v>156</v>
      </c>
      <c r="AX558" s="11" t="s">
        <v>71</v>
      </c>
      <c r="AY558" s="215" t="s">
        <v>146</v>
      </c>
    </row>
    <row r="559" spans="2:51" s="12" customFormat="1" ht="13.5">
      <c r="B559" s="216"/>
      <c r="C559" s="217"/>
      <c r="D559" s="206" t="s">
        <v>154</v>
      </c>
      <c r="E559" s="218" t="s">
        <v>21</v>
      </c>
      <c r="F559" s="219" t="s">
        <v>157</v>
      </c>
      <c r="G559" s="217"/>
      <c r="H559" s="220">
        <v>44.682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154</v>
      </c>
      <c r="AU559" s="226" t="s">
        <v>81</v>
      </c>
      <c r="AV559" s="12" t="s">
        <v>153</v>
      </c>
      <c r="AW559" s="12" t="s">
        <v>156</v>
      </c>
      <c r="AX559" s="12" t="s">
        <v>79</v>
      </c>
      <c r="AY559" s="226" t="s">
        <v>146</v>
      </c>
    </row>
    <row r="560" spans="2:65" s="1" customFormat="1" ht="25.5" customHeight="1">
      <c r="B560" s="41"/>
      <c r="C560" s="192" t="s">
        <v>553</v>
      </c>
      <c r="D560" s="192" t="s">
        <v>148</v>
      </c>
      <c r="E560" s="193" t="s">
        <v>836</v>
      </c>
      <c r="F560" s="194" t="s">
        <v>837</v>
      </c>
      <c r="G560" s="195" t="s">
        <v>184</v>
      </c>
      <c r="H560" s="196">
        <v>1.2</v>
      </c>
      <c r="I560" s="197"/>
      <c r="J560" s="198">
        <f>ROUND(I560*H560,2)</f>
        <v>0</v>
      </c>
      <c r="K560" s="194" t="s">
        <v>152</v>
      </c>
      <c r="L560" s="61"/>
      <c r="M560" s="199" t="s">
        <v>21</v>
      </c>
      <c r="N560" s="200" t="s">
        <v>42</v>
      </c>
      <c r="O560" s="42"/>
      <c r="P560" s="201">
        <f>O560*H560</f>
        <v>0</v>
      </c>
      <c r="Q560" s="201">
        <v>0</v>
      </c>
      <c r="R560" s="201">
        <f>Q560*H560</f>
        <v>0</v>
      </c>
      <c r="S560" s="201">
        <v>0</v>
      </c>
      <c r="T560" s="202">
        <f>S560*H560</f>
        <v>0</v>
      </c>
      <c r="AR560" s="24" t="s">
        <v>201</v>
      </c>
      <c r="AT560" s="24" t="s">
        <v>148</v>
      </c>
      <c r="AU560" s="24" t="s">
        <v>81</v>
      </c>
      <c r="AY560" s="24" t="s">
        <v>146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24" t="s">
        <v>79</v>
      </c>
      <c r="BK560" s="203">
        <f>ROUND(I560*H560,2)</f>
        <v>0</v>
      </c>
      <c r="BL560" s="24" t="s">
        <v>201</v>
      </c>
      <c r="BM560" s="24" t="s">
        <v>838</v>
      </c>
    </row>
    <row r="561" spans="2:51" s="11" customFormat="1" ht="13.5">
      <c r="B561" s="204"/>
      <c r="C561" s="205"/>
      <c r="D561" s="206" t="s">
        <v>154</v>
      </c>
      <c r="E561" s="207" t="s">
        <v>21</v>
      </c>
      <c r="F561" s="208" t="s">
        <v>839</v>
      </c>
      <c r="G561" s="205"/>
      <c r="H561" s="209">
        <v>6</v>
      </c>
      <c r="I561" s="210"/>
      <c r="J561" s="205"/>
      <c r="K561" s="205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154</v>
      </c>
      <c r="AU561" s="215" t="s">
        <v>81</v>
      </c>
      <c r="AV561" s="11" t="s">
        <v>81</v>
      </c>
      <c r="AW561" s="11" t="s">
        <v>156</v>
      </c>
      <c r="AX561" s="11" t="s">
        <v>71</v>
      </c>
      <c r="AY561" s="215" t="s">
        <v>146</v>
      </c>
    </row>
    <row r="562" spans="2:51" s="14" customFormat="1" ht="13.5">
      <c r="B562" s="247"/>
      <c r="C562" s="248"/>
      <c r="D562" s="206" t="s">
        <v>154</v>
      </c>
      <c r="E562" s="249" t="s">
        <v>21</v>
      </c>
      <c r="F562" s="250" t="s">
        <v>250</v>
      </c>
      <c r="G562" s="248"/>
      <c r="H562" s="251">
        <v>6</v>
      </c>
      <c r="I562" s="252"/>
      <c r="J562" s="248"/>
      <c r="K562" s="248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154</v>
      </c>
      <c r="AU562" s="257" t="s">
        <v>81</v>
      </c>
      <c r="AV562" s="14" t="s">
        <v>166</v>
      </c>
      <c r="AW562" s="14" t="s">
        <v>156</v>
      </c>
      <c r="AX562" s="14" t="s">
        <v>71</v>
      </c>
      <c r="AY562" s="257" t="s">
        <v>146</v>
      </c>
    </row>
    <row r="563" spans="2:51" s="11" customFormat="1" ht="13.5">
      <c r="B563" s="204"/>
      <c r="C563" s="205"/>
      <c r="D563" s="206" t="s">
        <v>154</v>
      </c>
      <c r="E563" s="207" t="s">
        <v>21</v>
      </c>
      <c r="F563" s="208" t="s">
        <v>840</v>
      </c>
      <c r="G563" s="205"/>
      <c r="H563" s="209">
        <v>-4.8</v>
      </c>
      <c r="I563" s="210"/>
      <c r="J563" s="205"/>
      <c r="K563" s="205"/>
      <c r="L563" s="211"/>
      <c r="M563" s="212"/>
      <c r="N563" s="213"/>
      <c r="O563" s="213"/>
      <c r="P563" s="213"/>
      <c r="Q563" s="213"/>
      <c r="R563" s="213"/>
      <c r="S563" s="213"/>
      <c r="T563" s="214"/>
      <c r="AT563" s="215" t="s">
        <v>154</v>
      </c>
      <c r="AU563" s="215" t="s">
        <v>81</v>
      </c>
      <c r="AV563" s="11" t="s">
        <v>81</v>
      </c>
      <c r="AW563" s="11" t="s">
        <v>156</v>
      </c>
      <c r="AX563" s="11" t="s">
        <v>71</v>
      </c>
      <c r="AY563" s="215" t="s">
        <v>146</v>
      </c>
    </row>
    <row r="564" spans="2:51" s="12" customFormat="1" ht="13.5">
      <c r="B564" s="216"/>
      <c r="C564" s="217"/>
      <c r="D564" s="206" t="s">
        <v>154</v>
      </c>
      <c r="E564" s="218" t="s">
        <v>21</v>
      </c>
      <c r="F564" s="219" t="s">
        <v>157</v>
      </c>
      <c r="G564" s="217"/>
      <c r="H564" s="220">
        <v>1.2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154</v>
      </c>
      <c r="AU564" s="226" t="s">
        <v>81</v>
      </c>
      <c r="AV564" s="12" t="s">
        <v>153</v>
      </c>
      <c r="AW564" s="12" t="s">
        <v>156</v>
      </c>
      <c r="AX564" s="12" t="s">
        <v>79</v>
      </c>
      <c r="AY564" s="226" t="s">
        <v>146</v>
      </c>
    </row>
    <row r="565" spans="2:65" s="1" customFormat="1" ht="25.5" customHeight="1">
      <c r="B565" s="41"/>
      <c r="C565" s="192" t="s">
        <v>841</v>
      </c>
      <c r="D565" s="192" t="s">
        <v>148</v>
      </c>
      <c r="E565" s="193" t="s">
        <v>842</v>
      </c>
      <c r="F565" s="194" t="s">
        <v>843</v>
      </c>
      <c r="G565" s="195" t="s">
        <v>184</v>
      </c>
      <c r="H565" s="196">
        <v>415.522</v>
      </c>
      <c r="I565" s="197"/>
      <c r="J565" s="198">
        <f>ROUND(I565*H565,2)</f>
        <v>0</v>
      </c>
      <c r="K565" s="194" t="s">
        <v>21</v>
      </c>
      <c r="L565" s="61"/>
      <c r="M565" s="199" t="s">
        <v>21</v>
      </c>
      <c r="N565" s="200" t="s">
        <v>42</v>
      </c>
      <c r="O565" s="42"/>
      <c r="P565" s="201">
        <f>O565*H565</f>
        <v>0</v>
      </c>
      <c r="Q565" s="201">
        <v>0</v>
      </c>
      <c r="R565" s="201">
        <f>Q565*H565</f>
        <v>0</v>
      </c>
      <c r="S565" s="201">
        <v>0</v>
      </c>
      <c r="T565" s="202">
        <f>S565*H565</f>
        <v>0</v>
      </c>
      <c r="AR565" s="24" t="s">
        <v>201</v>
      </c>
      <c r="AT565" s="24" t="s">
        <v>148</v>
      </c>
      <c r="AU565" s="24" t="s">
        <v>81</v>
      </c>
      <c r="AY565" s="24" t="s">
        <v>146</v>
      </c>
      <c r="BE565" s="203">
        <f>IF(N565="základní",J565,0)</f>
        <v>0</v>
      </c>
      <c r="BF565" s="203">
        <f>IF(N565="snížená",J565,0)</f>
        <v>0</v>
      </c>
      <c r="BG565" s="203">
        <f>IF(N565="zákl. přenesená",J565,0)</f>
        <v>0</v>
      </c>
      <c r="BH565" s="203">
        <f>IF(N565="sníž. přenesená",J565,0)</f>
        <v>0</v>
      </c>
      <c r="BI565" s="203">
        <f>IF(N565="nulová",J565,0)</f>
        <v>0</v>
      </c>
      <c r="BJ565" s="24" t="s">
        <v>79</v>
      </c>
      <c r="BK565" s="203">
        <f>ROUND(I565*H565,2)</f>
        <v>0</v>
      </c>
      <c r="BL565" s="24" t="s">
        <v>201</v>
      </c>
      <c r="BM565" s="24" t="s">
        <v>844</v>
      </c>
    </row>
    <row r="566" spans="2:51" s="13" customFormat="1" ht="13.5">
      <c r="B566" s="227"/>
      <c r="C566" s="228"/>
      <c r="D566" s="206" t="s">
        <v>154</v>
      </c>
      <c r="E566" s="229" t="s">
        <v>21</v>
      </c>
      <c r="F566" s="230" t="s">
        <v>820</v>
      </c>
      <c r="G566" s="228"/>
      <c r="H566" s="229" t="s">
        <v>21</v>
      </c>
      <c r="I566" s="231"/>
      <c r="J566" s="228"/>
      <c r="K566" s="228"/>
      <c r="L566" s="232"/>
      <c r="M566" s="233"/>
      <c r="N566" s="234"/>
      <c r="O566" s="234"/>
      <c r="P566" s="234"/>
      <c r="Q566" s="234"/>
      <c r="R566" s="234"/>
      <c r="S566" s="234"/>
      <c r="T566" s="235"/>
      <c r="AT566" s="236" t="s">
        <v>154</v>
      </c>
      <c r="AU566" s="236" t="s">
        <v>81</v>
      </c>
      <c r="AV566" s="13" t="s">
        <v>79</v>
      </c>
      <c r="AW566" s="13" t="s">
        <v>156</v>
      </c>
      <c r="AX566" s="13" t="s">
        <v>71</v>
      </c>
      <c r="AY566" s="236" t="s">
        <v>146</v>
      </c>
    </row>
    <row r="567" spans="2:51" s="11" customFormat="1" ht="13.5">
      <c r="B567" s="204"/>
      <c r="C567" s="205"/>
      <c r="D567" s="206" t="s">
        <v>154</v>
      </c>
      <c r="E567" s="207" t="s">
        <v>21</v>
      </c>
      <c r="F567" s="208" t="s">
        <v>821</v>
      </c>
      <c r="G567" s="205"/>
      <c r="H567" s="209">
        <v>324.59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154</v>
      </c>
      <c r="AU567" s="215" t="s">
        <v>81</v>
      </c>
      <c r="AV567" s="11" t="s">
        <v>81</v>
      </c>
      <c r="AW567" s="11" t="s">
        <v>156</v>
      </c>
      <c r="AX567" s="11" t="s">
        <v>71</v>
      </c>
      <c r="AY567" s="215" t="s">
        <v>146</v>
      </c>
    </row>
    <row r="568" spans="2:51" s="11" customFormat="1" ht="13.5">
      <c r="B568" s="204"/>
      <c r="C568" s="205"/>
      <c r="D568" s="206" t="s">
        <v>154</v>
      </c>
      <c r="E568" s="207" t="s">
        <v>21</v>
      </c>
      <c r="F568" s="208" t="s">
        <v>845</v>
      </c>
      <c r="G568" s="205"/>
      <c r="H568" s="209">
        <v>8.8</v>
      </c>
      <c r="I568" s="210"/>
      <c r="J568" s="205"/>
      <c r="K568" s="205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154</v>
      </c>
      <c r="AU568" s="215" t="s">
        <v>81</v>
      </c>
      <c r="AV568" s="11" t="s">
        <v>81</v>
      </c>
      <c r="AW568" s="11" t="s">
        <v>156</v>
      </c>
      <c r="AX568" s="11" t="s">
        <v>71</v>
      </c>
      <c r="AY568" s="215" t="s">
        <v>146</v>
      </c>
    </row>
    <row r="569" spans="2:51" s="11" customFormat="1" ht="13.5">
      <c r="B569" s="204"/>
      <c r="C569" s="205"/>
      <c r="D569" s="206" t="s">
        <v>154</v>
      </c>
      <c r="E569" s="207" t="s">
        <v>21</v>
      </c>
      <c r="F569" s="208" t="s">
        <v>846</v>
      </c>
      <c r="G569" s="205"/>
      <c r="H569" s="209">
        <v>47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154</v>
      </c>
      <c r="AU569" s="215" t="s">
        <v>81</v>
      </c>
      <c r="AV569" s="11" t="s">
        <v>81</v>
      </c>
      <c r="AW569" s="11" t="s">
        <v>156</v>
      </c>
      <c r="AX569" s="11" t="s">
        <v>71</v>
      </c>
      <c r="AY569" s="215" t="s">
        <v>146</v>
      </c>
    </row>
    <row r="570" spans="2:51" s="11" customFormat="1" ht="13.5">
      <c r="B570" s="204"/>
      <c r="C570" s="205"/>
      <c r="D570" s="206" t="s">
        <v>154</v>
      </c>
      <c r="E570" s="207" t="s">
        <v>21</v>
      </c>
      <c r="F570" s="208" t="s">
        <v>847</v>
      </c>
      <c r="G570" s="205"/>
      <c r="H570" s="209">
        <v>6</v>
      </c>
      <c r="I570" s="210"/>
      <c r="J570" s="205"/>
      <c r="K570" s="205"/>
      <c r="L570" s="211"/>
      <c r="M570" s="212"/>
      <c r="N570" s="213"/>
      <c r="O570" s="213"/>
      <c r="P570" s="213"/>
      <c r="Q570" s="213"/>
      <c r="R570" s="213"/>
      <c r="S570" s="213"/>
      <c r="T570" s="214"/>
      <c r="AT570" s="215" t="s">
        <v>154</v>
      </c>
      <c r="AU570" s="215" t="s">
        <v>81</v>
      </c>
      <c r="AV570" s="11" t="s">
        <v>81</v>
      </c>
      <c r="AW570" s="11" t="s">
        <v>156</v>
      </c>
      <c r="AX570" s="11" t="s">
        <v>71</v>
      </c>
      <c r="AY570" s="215" t="s">
        <v>146</v>
      </c>
    </row>
    <row r="571" spans="2:51" s="14" customFormat="1" ht="13.5">
      <c r="B571" s="247"/>
      <c r="C571" s="248"/>
      <c r="D571" s="206" t="s">
        <v>154</v>
      </c>
      <c r="E571" s="249" t="s">
        <v>21</v>
      </c>
      <c r="F571" s="250" t="s">
        <v>250</v>
      </c>
      <c r="G571" s="248"/>
      <c r="H571" s="251">
        <v>386.39</v>
      </c>
      <c r="I571" s="252"/>
      <c r="J571" s="248"/>
      <c r="K571" s="248"/>
      <c r="L571" s="253"/>
      <c r="M571" s="254"/>
      <c r="N571" s="255"/>
      <c r="O571" s="255"/>
      <c r="P571" s="255"/>
      <c r="Q571" s="255"/>
      <c r="R571" s="255"/>
      <c r="S571" s="255"/>
      <c r="T571" s="256"/>
      <c r="AT571" s="257" t="s">
        <v>154</v>
      </c>
      <c r="AU571" s="257" t="s">
        <v>81</v>
      </c>
      <c r="AV571" s="14" t="s">
        <v>166</v>
      </c>
      <c r="AW571" s="14" t="s">
        <v>156</v>
      </c>
      <c r="AX571" s="14" t="s">
        <v>71</v>
      </c>
      <c r="AY571" s="257" t="s">
        <v>146</v>
      </c>
    </row>
    <row r="572" spans="2:51" s="11" customFormat="1" ht="13.5">
      <c r="B572" s="204"/>
      <c r="C572" s="205"/>
      <c r="D572" s="206" t="s">
        <v>154</v>
      </c>
      <c r="E572" s="207" t="s">
        <v>21</v>
      </c>
      <c r="F572" s="208" t="s">
        <v>822</v>
      </c>
      <c r="G572" s="205"/>
      <c r="H572" s="209">
        <v>45.46</v>
      </c>
      <c r="I572" s="210"/>
      <c r="J572" s="205"/>
      <c r="K572" s="205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154</v>
      </c>
      <c r="AU572" s="215" t="s">
        <v>81</v>
      </c>
      <c r="AV572" s="11" t="s">
        <v>81</v>
      </c>
      <c r="AW572" s="11" t="s">
        <v>156</v>
      </c>
      <c r="AX572" s="11" t="s">
        <v>71</v>
      </c>
      <c r="AY572" s="215" t="s">
        <v>146</v>
      </c>
    </row>
    <row r="573" spans="2:51" s="11" customFormat="1" ht="13.5">
      <c r="B573" s="204"/>
      <c r="C573" s="205"/>
      <c r="D573" s="206" t="s">
        <v>154</v>
      </c>
      <c r="E573" s="207" t="s">
        <v>21</v>
      </c>
      <c r="F573" s="208" t="s">
        <v>823</v>
      </c>
      <c r="G573" s="205"/>
      <c r="H573" s="209">
        <v>22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154</v>
      </c>
      <c r="AU573" s="215" t="s">
        <v>81</v>
      </c>
      <c r="AV573" s="11" t="s">
        <v>81</v>
      </c>
      <c r="AW573" s="11" t="s">
        <v>156</v>
      </c>
      <c r="AX573" s="11" t="s">
        <v>71</v>
      </c>
      <c r="AY573" s="215" t="s">
        <v>146</v>
      </c>
    </row>
    <row r="574" spans="2:51" s="11" customFormat="1" ht="13.5">
      <c r="B574" s="204"/>
      <c r="C574" s="205"/>
      <c r="D574" s="206" t="s">
        <v>154</v>
      </c>
      <c r="E574" s="207" t="s">
        <v>21</v>
      </c>
      <c r="F574" s="208" t="s">
        <v>824</v>
      </c>
      <c r="G574" s="205"/>
      <c r="H574" s="209">
        <v>78.2</v>
      </c>
      <c r="I574" s="210"/>
      <c r="J574" s="205"/>
      <c r="K574" s="205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154</v>
      </c>
      <c r="AU574" s="215" t="s">
        <v>81</v>
      </c>
      <c r="AV574" s="11" t="s">
        <v>81</v>
      </c>
      <c r="AW574" s="11" t="s">
        <v>156</v>
      </c>
      <c r="AX574" s="11" t="s">
        <v>71</v>
      </c>
      <c r="AY574" s="215" t="s">
        <v>146</v>
      </c>
    </row>
    <row r="575" spans="2:51" s="14" customFormat="1" ht="13.5">
      <c r="B575" s="247"/>
      <c r="C575" s="248"/>
      <c r="D575" s="206" t="s">
        <v>154</v>
      </c>
      <c r="E575" s="249" t="s">
        <v>21</v>
      </c>
      <c r="F575" s="250" t="s">
        <v>250</v>
      </c>
      <c r="G575" s="248"/>
      <c r="H575" s="251">
        <v>145.66</v>
      </c>
      <c r="I575" s="252"/>
      <c r="J575" s="248"/>
      <c r="K575" s="248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154</v>
      </c>
      <c r="AU575" s="257" t="s">
        <v>81</v>
      </c>
      <c r="AV575" s="14" t="s">
        <v>166</v>
      </c>
      <c r="AW575" s="14" t="s">
        <v>156</v>
      </c>
      <c r="AX575" s="14" t="s">
        <v>71</v>
      </c>
      <c r="AY575" s="257" t="s">
        <v>146</v>
      </c>
    </row>
    <row r="576" spans="2:51" s="11" customFormat="1" ht="13.5">
      <c r="B576" s="204"/>
      <c r="C576" s="205"/>
      <c r="D576" s="206" t="s">
        <v>154</v>
      </c>
      <c r="E576" s="207" t="s">
        <v>21</v>
      </c>
      <c r="F576" s="208" t="s">
        <v>825</v>
      </c>
      <c r="G576" s="205"/>
      <c r="H576" s="209">
        <v>-116.528</v>
      </c>
      <c r="I576" s="210"/>
      <c r="J576" s="205"/>
      <c r="K576" s="205"/>
      <c r="L576" s="211"/>
      <c r="M576" s="212"/>
      <c r="N576" s="213"/>
      <c r="O576" s="213"/>
      <c r="P576" s="213"/>
      <c r="Q576" s="213"/>
      <c r="R576" s="213"/>
      <c r="S576" s="213"/>
      <c r="T576" s="214"/>
      <c r="AT576" s="215" t="s">
        <v>154</v>
      </c>
      <c r="AU576" s="215" t="s">
        <v>81</v>
      </c>
      <c r="AV576" s="11" t="s">
        <v>81</v>
      </c>
      <c r="AW576" s="11" t="s">
        <v>156</v>
      </c>
      <c r="AX576" s="11" t="s">
        <v>71</v>
      </c>
      <c r="AY576" s="215" t="s">
        <v>146</v>
      </c>
    </row>
    <row r="577" spans="2:51" s="12" customFormat="1" ht="13.5">
      <c r="B577" s="216"/>
      <c r="C577" s="217"/>
      <c r="D577" s="206" t="s">
        <v>154</v>
      </c>
      <c r="E577" s="218" t="s">
        <v>21</v>
      </c>
      <c r="F577" s="219" t="s">
        <v>157</v>
      </c>
      <c r="G577" s="217"/>
      <c r="H577" s="220">
        <v>415.522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154</v>
      </c>
      <c r="AU577" s="226" t="s">
        <v>81</v>
      </c>
      <c r="AV577" s="12" t="s">
        <v>153</v>
      </c>
      <c r="AW577" s="12" t="s">
        <v>156</v>
      </c>
      <c r="AX577" s="12" t="s">
        <v>79</v>
      </c>
      <c r="AY577" s="226" t="s">
        <v>146</v>
      </c>
    </row>
    <row r="578" spans="2:65" s="1" customFormat="1" ht="16.5" customHeight="1">
      <c r="B578" s="41"/>
      <c r="C578" s="237" t="s">
        <v>556</v>
      </c>
      <c r="D578" s="237" t="s">
        <v>203</v>
      </c>
      <c r="E578" s="238" t="s">
        <v>848</v>
      </c>
      <c r="F578" s="239" t="s">
        <v>849</v>
      </c>
      <c r="G578" s="240" t="s">
        <v>814</v>
      </c>
      <c r="H578" s="241">
        <v>4.986</v>
      </c>
      <c r="I578" s="242"/>
      <c r="J578" s="243">
        <f>ROUND(I578*H578,2)</f>
        <v>0</v>
      </c>
      <c r="K578" s="239" t="s">
        <v>152</v>
      </c>
      <c r="L578" s="244"/>
      <c r="M578" s="245" t="s">
        <v>21</v>
      </c>
      <c r="N578" s="246" t="s">
        <v>42</v>
      </c>
      <c r="O578" s="42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4" t="s">
        <v>243</v>
      </c>
      <c r="AT578" s="24" t="s">
        <v>203</v>
      </c>
      <c r="AU578" s="24" t="s">
        <v>81</v>
      </c>
      <c r="AY578" s="24" t="s">
        <v>146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4" t="s">
        <v>79</v>
      </c>
      <c r="BK578" s="203">
        <f>ROUND(I578*H578,2)</f>
        <v>0</v>
      </c>
      <c r="BL578" s="24" t="s">
        <v>201</v>
      </c>
      <c r="BM578" s="24" t="s">
        <v>850</v>
      </c>
    </row>
    <row r="579" spans="2:51" s="11" customFormat="1" ht="13.5">
      <c r="B579" s="204"/>
      <c r="C579" s="205"/>
      <c r="D579" s="206" t="s">
        <v>154</v>
      </c>
      <c r="E579" s="207" t="s">
        <v>21</v>
      </c>
      <c r="F579" s="208" t="s">
        <v>851</v>
      </c>
      <c r="G579" s="205"/>
      <c r="H579" s="209">
        <v>4.986264</v>
      </c>
      <c r="I579" s="210"/>
      <c r="J579" s="205"/>
      <c r="K579" s="205"/>
      <c r="L579" s="211"/>
      <c r="M579" s="212"/>
      <c r="N579" s="213"/>
      <c r="O579" s="213"/>
      <c r="P579" s="213"/>
      <c r="Q579" s="213"/>
      <c r="R579" s="213"/>
      <c r="S579" s="213"/>
      <c r="T579" s="214"/>
      <c r="AT579" s="215" t="s">
        <v>154</v>
      </c>
      <c r="AU579" s="215" t="s">
        <v>81</v>
      </c>
      <c r="AV579" s="11" t="s">
        <v>81</v>
      </c>
      <c r="AW579" s="11" t="s">
        <v>156</v>
      </c>
      <c r="AX579" s="11" t="s">
        <v>71</v>
      </c>
      <c r="AY579" s="215" t="s">
        <v>146</v>
      </c>
    </row>
    <row r="580" spans="2:51" s="12" customFormat="1" ht="13.5">
      <c r="B580" s="216"/>
      <c r="C580" s="217"/>
      <c r="D580" s="206" t="s">
        <v>154</v>
      </c>
      <c r="E580" s="218" t="s">
        <v>21</v>
      </c>
      <c r="F580" s="219" t="s">
        <v>157</v>
      </c>
      <c r="G580" s="217"/>
      <c r="H580" s="220">
        <v>4.986264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154</v>
      </c>
      <c r="AU580" s="226" t="s">
        <v>81</v>
      </c>
      <c r="AV580" s="12" t="s">
        <v>153</v>
      </c>
      <c r="AW580" s="12" t="s">
        <v>156</v>
      </c>
      <c r="AX580" s="12" t="s">
        <v>79</v>
      </c>
      <c r="AY580" s="226" t="s">
        <v>146</v>
      </c>
    </row>
    <row r="581" spans="2:65" s="1" customFormat="1" ht="25.5" customHeight="1">
      <c r="B581" s="41"/>
      <c r="C581" s="192" t="s">
        <v>852</v>
      </c>
      <c r="D581" s="192" t="s">
        <v>148</v>
      </c>
      <c r="E581" s="193" t="s">
        <v>853</v>
      </c>
      <c r="F581" s="194" t="s">
        <v>854</v>
      </c>
      <c r="G581" s="195" t="s">
        <v>184</v>
      </c>
      <c r="H581" s="196">
        <v>49.082</v>
      </c>
      <c r="I581" s="197"/>
      <c r="J581" s="198">
        <f>ROUND(I581*H581,2)</f>
        <v>0</v>
      </c>
      <c r="K581" s="194" t="s">
        <v>21</v>
      </c>
      <c r="L581" s="61"/>
      <c r="M581" s="199" t="s">
        <v>21</v>
      </c>
      <c r="N581" s="200" t="s">
        <v>42</v>
      </c>
      <c r="O581" s="42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201</v>
      </c>
      <c r="AT581" s="24" t="s">
        <v>148</v>
      </c>
      <c r="AU581" s="24" t="s">
        <v>81</v>
      </c>
      <c r="AY581" s="24" t="s">
        <v>146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79</v>
      </c>
      <c r="BK581" s="203">
        <f>ROUND(I581*H581,2)</f>
        <v>0</v>
      </c>
      <c r="BL581" s="24" t="s">
        <v>201</v>
      </c>
      <c r="BM581" s="24" t="s">
        <v>855</v>
      </c>
    </row>
    <row r="582" spans="2:51" s="11" customFormat="1" ht="13.5">
      <c r="B582" s="204"/>
      <c r="C582" s="205"/>
      <c r="D582" s="206" t="s">
        <v>154</v>
      </c>
      <c r="E582" s="207" t="s">
        <v>21</v>
      </c>
      <c r="F582" s="208" t="s">
        <v>830</v>
      </c>
      <c r="G582" s="205"/>
      <c r="H582" s="209">
        <v>127.92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154</v>
      </c>
      <c r="AU582" s="215" t="s">
        <v>81</v>
      </c>
      <c r="AV582" s="11" t="s">
        <v>81</v>
      </c>
      <c r="AW582" s="11" t="s">
        <v>156</v>
      </c>
      <c r="AX582" s="11" t="s">
        <v>71</v>
      </c>
      <c r="AY582" s="215" t="s">
        <v>146</v>
      </c>
    </row>
    <row r="583" spans="2:51" s="11" customFormat="1" ht="13.5">
      <c r="B583" s="204"/>
      <c r="C583" s="205"/>
      <c r="D583" s="206" t="s">
        <v>154</v>
      </c>
      <c r="E583" s="207" t="s">
        <v>21</v>
      </c>
      <c r="F583" s="208" t="s">
        <v>831</v>
      </c>
      <c r="G583" s="205"/>
      <c r="H583" s="209">
        <v>40.89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154</v>
      </c>
      <c r="AU583" s="215" t="s">
        <v>81</v>
      </c>
      <c r="AV583" s="11" t="s">
        <v>81</v>
      </c>
      <c r="AW583" s="11" t="s">
        <v>156</v>
      </c>
      <c r="AX583" s="11" t="s">
        <v>71</v>
      </c>
      <c r="AY583" s="215" t="s">
        <v>146</v>
      </c>
    </row>
    <row r="584" spans="2:51" s="11" customFormat="1" ht="13.5">
      <c r="B584" s="204"/>
      <c r="C584" s="205"/>
      <c r="D584" s="206" t="s">
        <v>154</v>
      </c>
      <c r="E584" s="207" t="s">
        <v>21</v>
      </c>
      <c r="F584" s="208" t="s">
        <v>832</v>
      </c>
      <c r="G584" s="205"/>
      <c r="H584" s="209">
        <v>5.6</v>
      </c>
      <c r="I584" s="210"/>
      <c r="J584" s="205"/>
      <c r="K584" s="205"/>
      <c r="L584" s="211"/>
      <c r="M584" s="212"/>
      <c r="N584" s="213"/>
      <c r="O584" s="213"/>
      <c r="P584" s="213"/>
      <c r="Q584" s="213"/>
      <c r="R584" s="213"/>
      <c r="S584" s="213"/>
      <c r="T584" s="214"/>
      <c r="AT584" s="215" t="s">
        <v>154</v>
      </c>
      <c r="AU584" s="215" t="s">
        <v>81</v>
      </c>
      <c r="AV584" s="11" t="s">
        <v>81</v>
      </c>
      <c r="AW584" s="11" t="s">
        <v>156</v>
      </c>
      <c r="AX584" s="11" t="s">
        <v>71</v>
      </c>
      <c r="AY584" s="215" t="s">
        <v>146</v>
      </c>
    </row>
    <row r="585" spans="2:51" s="11" customFormat="1" ht="13.5">
      <c r="B585" s="204"/>
      <c r="C585" s="205"/>
      <c r="D585" s="206" t="s">
        <v>154</v>
      </c>
      <c r="E585" s="207" t="s">
        <v>21</v>
      </c>
      <c r="F585" s="208" t="s">
        <v>833</v>
      </c>
      <c r="G585" s="205"/>
      <c r="H585" s="209">
        <v>26.4</v>
      </c>
      <c r="I585" s="210"/>
      <c r="J585" s="205"/>
      <c r="K585" s="205"/>
      <c r="L585" s="211"/>
      <c r="M585" s="212"/>
      <c r="N585" s="213"/>
      <c r="O585" s="213"/>
      <c r="P585" s="213"/>
      <c r="Q585" s="213"/>
      <c r="R585" s="213"/>
      <c r="S585" s="213"/>
      <c r="T585" s="214"/>
      <c r="AT585" s="215" t="s">
        <v>154</v>
      </c>
      <c r="AU585" s="215" t="s">
        <v>81</v>
      </c>
      <c r="AV585" s="11" t="s">
        <v>81</v>
      </c>
      <c r="AW585" s="11" t="s">
        <v>156</v>
      </c>
      <c r="AX585" s="11" t="s">
        <v>71</v>
      </c>
      <c r="AY585" s="215" t="s">
        <v>146</v>
      </c>
    </row>
    <row r="586" spans="2:51" s="11" customFormat="1" ht="13.5">
      <c r="B586" s="204"/>
      <c r="C586" s="205"/>
      <c r="D586" s="206" t="s">
        <v>154</v>
      </c>
      <c r="E586" s="207" t="s">
        <v>21</v>
      </c>
      <c r="F586" s="208" t="s">
        <v>834</v>
      </c>
      <c r="G586" s="205"/>
      <c r="H586" s="209">
        <v>22.6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154</v>
      </c>
      <c r="AU586" s="215" t="s">
        <v>81</v>
      </c>
      <c r="AV586" s="11" t="s">
        <v>81</v>
      </c>
      <c r="AW586" s="11" t="s">
        <v>156</v>
      </c>
      <c r="AX586" s="11" t="s">
        <v>71</v>
      </c>
      <c r="AY586" s="215" t="s">
        <v>146</v>
      </c>
    </row>
    <row r="587" spans="2:51" s="11" customFormat="1" ht="13.5">
      <c r="B587" s="204"/>
      <c r="C587" s="205"/>
      <c r="D587" s="206" t="s">
        <v>154</v>
      </c>
      <c r="E587" s="207" t="s">
        <v>21</v>
      </c>
      <c r="F587" s="208" t="s">
        <v>856</v>
      </c>
      <c r="G587" s="205"/>
      <c r="H587" s="209">
        <v>4.4</v>
      </c>
      <c r="I587" s="210"/>
      <c r="J587" s="205"/>
      <c r="K587" s="205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154</v>
      </c>
      <c r="AU587" s="215" t="s">
        <v>81</v>
      </c>
      <c r="AV587" s="11" t="s">
        <v>81</v>
      </c>
      <c r="AW587" s="11" t="s">
        <v>156</v>
      </c>
      <c r="AX587" s="11" t="s">
        <v>71</v>
      </c>
      <c r="AY587" s="215" t="s">
        <v>146</v>
      </c>
    </row>
    <row r="588" spans="2:51" s="14" customFormat="1" ht="13.5">
      <c r="B588" s="247"/>
      <c r="C588" s="248"/>
      <c r="D588" s="206" t="s">
        <v>154</v>
      </c>
      <c r="E588" s="249" t="s">
        <v>21</v>
      </c>
      <c r="F588" s="250" t="s">
        <v>250</v>
      </c>
      <c r="G588" s="248"/>
      <c r="H588" s="251">
        <v>227.81</v>
      </c>
      <c r="I588" s="252"/>
      <c r="J588" s="248"/>
      <c r="K588" s="248"/>
      <c r="L588" s="253"/>
      <c r="M588" s="254"/>
      <c r="N588" s="255"/>
      <c r="O588" s="255"/>
      <c r="P588" s="255"/>
      <c r="Q588" s="255"/>
      <c r="R588" s="255"/>
      <c r="S588" s="255"/>
      <c r="T588" s="256"/>
      <c r="AT588" s="257" t="s">
        <v>154</v>
      </c>
      <c r="AU588" s="257" t="s">
        <v>81</v>
      </c>
      <c r="AV588" s="14" t="s">
        <v>166</v>
      </c>
      <c r="AW588" s="14" t="s">
        <v>156</v>
      </c>
      <c r="AX588" s="14" t="s">
        <v>71</v>
      </c>
      <c r="AY588" s="257" t="s">
        <v>146</v>
      </c>
    </row>
    <row r="589" spans="2:51" s="11" customFormat="1" ht="13.5">
      <c r="B589" s="204"/>
      <c r="C589" s="205"/>
      <c r="D589" s="206" t="s">
        <v>154</v>
      </c>
      <c r="E589" s="207" t="s">
        <v>21</v>
      </c>
      <c r="F589" s="208" t="s">
        <v>835</v>
      </c>
      <c r="G589" s="205"/>
      <c r="H589" s="209">
        <v>-178.728</v>
      </c>
      <c r="I589" s="210"/>
      <c r="J589" s="205"/>
      <c r="K589" s="205"/>
      <c r="L589" s="211"/>
      <c r="M589" s="212"/>
      <c r="N589" s="213"/>
      <c r="O589" s="213"/>
      <c r="P589" s="213"/>
      <c r="Q589" s="213"/>
      <c r="R589" s="213"/>
      <c r="S589" s="213"/>
      <c r="T589" s="214"/>
      <c r="AT589" s="215" t="s">
        <v>154</v>
      </c>
      <c r="AU589" s="215" t="s">
        <v>81</v>
      </c>
      <c r="AV589" s="11" t="s">
        <v>81</v>
      </c>
      <c r="AW589" s="11" t="s">
        <v>156</v>
      </c>
      <c r="AX589" s="11" t="s">
        <v>71</v>
      </c>
      <c r="AY589" s="215" t="s">
        <v>146</v>
      </c>
    </row>
    <row r="590" spans="2:51" s="12" customFormat="1" ht="13.5">
      <c r="B590" s="216"/>
      <c r="C590" s="217"/>
      <c r="D590" s="206" t="s">
        <v>154</v>
      </c>
      <c r="E590" s="218" t="s">
        <v>21</v>
      </c>
      <c r="F590" s="219" t="s">
        <v>157</v>
      </c>
      <c r="G590" s="217"/>
      <c r="H590" s="220">
        <v>49.082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154</v>
      </c>
      <c r="AU590" s="226" t="s">
        <v>81</v>
      </c>
      <c r="AV590" s="12" t="s">
        <v>153</v>
      </c>
      <c r="AW590" s="12" t="s">
        <v>156</v>
      </c>
      <c r="AX590" s="12" t="s">
        <v>79</v>
      </c>
      <c r="AY590" s="226" t="s">
        <v>146</v>
      </c>
    </row>
    <row r="591" spans="2:65" s="1" customFormat="1" ht="16.5" customHeight="1">
      <c r="B591" s="41"/>
      <c r="C591" s="237" t="s">
        <v>561</v>
      </c>
      <c r="D591" s="237" t="s">
        <v>203</v>
      </c>
      <c r="E591" s="238" t="s">
        <v>857</v>
      </c>
      <c r="F591" s="239" t="s">
        <v>858</v>
      </c>
      <c r="G591" s="240" t="s">
        <v>814</v>
      </c>
      <c r="H591" s="241">
        <v>1.099</v>
      </c>
      <c r="I591" s="242"/>
      <c r="J591" s="243">
        <f>ROUND(I591*H591,2)</f>
        <v>0</v>
      </c>
      <c r="K591" s="239" t="s">
        <v>152</v>
      </c>
      <c r="L591" s="244"/>
      <c r="M591" s="245" t="s">
        <v>21</v>
      </c>
      <c r="N591" s="246" t="s">
        <v>42</v>
      </c>
      <c r="O591" s="42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AR591" s="24" t="s">
        <v>243</v>
      </c>
      <c r="AT591" s="24" t="s">
        <v>203</v>
      </c>
      <c r="AU591" s="24" t="s">
        <v>81</v>
      </c>
      <c r="AY591" s="24" t="s">
        <v>146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24" t="s">
        <v>79</v>
      </c>
      <c r="BK591" s="203">
        <f>ROUND(I591*H591,2)</f>
        <v>0</v>
      </c>
      <c r="BL591" s="24" t="s">
        <v>201</v>
      </c>
      <c r="BM591" s="24" t="s">
        <v>859</v>
      </c>
    </row>
    <row r="592" spans="2:51" s="11" customFormat="1" ht="13.5">
      <c r="B592" s="204"/>
      <c r="C592" s="205"/>
      <c r="D592" s="206" t="s">
        <v>154</v>
      </c>
      <c r="E592" s="207" t="s">
        <v>21</v>
      </c>
      <c r="F592" s="208" t="s">
        <v>860</v>
      </c>
      <c r="G592" s="205"/>
      <c r="H592" s="209">
        <v>1.0994368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154</v>
      </c>
      <c r="AU592" s="215" t="s">
        <v>81</v>
      </c>
      <c r="AV592" s="11" t="s">
        <v>81</v>
      </c>
      <c r="AW592" s="11" t="s">
        <v>156</v>
      </c>
      <c r="AX592" s="11" t="s">
        <v>71</v>
      </c>
      <c r="AY592" s="215" t="s">
        <v>146</v>
      </c>
    </row>
    <row r="593" spans="2:51" s="12" customFormat="1" ht="13.5">
      <c r="B593" s="216"/>
      <c r="C593" s="217"/>
      <c r="D593" s="206" t="s">
        <v>154</v>
      </c>
      <c r="E593" s="218" t="s">
        <v>21</v>
      </c>
      <c r="F593" s="219" t="s">
        <v>157</v>
      </c>
      <c r="G593" s="217"/>
      <c r="H593" s="220">
        <v>1.0994368</v>
      </c>
      <c r="I593" s="221"/>
      <c r="J593" s="217"/>
      <c r="K593" s="217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154</v>
      </c>
      <c r="AU593" s="226" t="s">
        <v>81</v>
      </c>
      <c r="AV593" s="12" t="s">
        <v>153</v>
      </c>
      <c r="AW593" s="12" t="s">
        <v>156</v>
      </c>
      <c r="AX593" s="12" t="s">
        <v>79</v>
      </c>
      <c r="AY593" s="226" t="s">
        <v>146</v>
      </c>
    </row>
    <row r="594" spans="2:65" s="1" customFormat="1" ht="25.5" customHeight="1">
      <c r="B594" s="41"/>
      <c r="C594" s="192" t="s">
        <v>861</v>
      </c>
      <c r="D594" s="192" t="s">
        <v>148</v>
      </c>
      <c r="E594" s="193" t="s">
        <v>862</v>
      </c>
      <c r="F594" s="194" t="s">
        <v>863</v>
      </c>
      <c r="G594" s="195" t="s">
        <v>151</v>
      </c>
      <c r="H594" s="196">
        <v>287.5</v>
      </c>
      <c r="I594" s="197"/>
      <c r="J594" s="198">
        <f>ROUND(I594*H594,2)</f>
        <v>0</v>
      </c>
      <c r="K594" s="194" t="s">
        <v>152</v>
      </c>
      <c r="L594" s="61"/>
      <c r="M594" s="199" t="s">
        <v>21</v>
      </c>
      <c r="N594" s="200" t="s">
        <v>42</v>
      </c>
      <c r="O594" s="42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4" t="s">
        <v>201</v>
      </c>
      <c r="AT594" s="24" t="s">
        <v>148</v>
      </c>
      <c r="AU594" s="24" t="s">
        <v>81</v>
      </c>
      <c r="AY594" s="24" t="s">
        <v>146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4" t="s">
        <v>79</v>
      </c>
      <c r="BK594" s="203">
        <f>ROUND(I594*H594,2)</f>
        <v>0</v>
      </c>
      <c r="BL594" s="24" t="s">
        <v>201</v>
      </c>
      <c r="BM594" s="24" t="s">
        <v>864</v>
      </c>
    </row>
    <row r="595" spans="2:51" s="11" customFormat="1" ht="13.5">
      <c r="B595" s="204"/>
      <c r="C595" s="205"/>
      <c r="D595" s="206" t="s">
        <v>154</v>
      </c>
      <c r="E595" s="207" t="s">
        <v>21</v>
      </c>
      <c r="F595" s="208" t="s">
        <v>865</v>
      </c>
      <c r="G595" s="205"/>
      <c r="H595" s="209">
        <v>287.5</v>
      </c>
      <c r="I595" s="210"/>
      <c r="J595" s="205"/>
      <c r="K595" s="205"/>
      <c r="L595" s="211"/>
      <c r="M595" s="212"/>
      <c r="N595" s="213"/>
      <c r="O595" s="213"/>
      <c r="P595" s="213"/>
      <c r="Q595" s="213"/>
      <c r="R595" s="213"/>
      <c r="S595" s="213"/>
      <c r="T595" s="214"/>
      <c r="AT595" s="215" t="s">
        <v>154</v>
      </c>
      <c r="AU595" s="215" t="s">
        <v>81</v>
      </c>
      <c r="AV595" s="11" t="s">
        <v>81</v>
      </c>
      <c r="AW595" s="11" t="s">
        <v>156</v>
      </c>
      <c r="AX595" s="11" t="s">
        <v>71</v>
      </c>
      <c r="AY595" s="215" t="s">
        <v>146</v>
      </c>
    </row>
    <row r="596" spans="2:51" s="12" customFormat="1" ht="13.5">
      <c r="B596" s="216"/>
      <c r="C596" s="217"/>
      <c r="D596" s="206" t="s">
        <v>154</v>
      </c>
      <c r="E596" s="218" t="s">
        <v>21</v>
      </c>
      <c r="F596" s="219" t="s">
        <v>157</v>
      </c>
      <c r="G596" s="217"/>
      <c r="H596" s="220">
        <v>287.5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154</v>
      </c>
      <c r="AU596" s="226" t="s">
        <v>81</v>
      </c>
      <c r="AV596" s="12" t="s">
        <v>153</v>
      </c>
      <c r="AW596" s="12" t="s">
        <v>156</v>
      </c>
      <c r="AX596" s="12" t="s">
        <v>79</v>
      </c>
      <c r="AY596" s="226" t="s">
        <v>146</v>
      </c>
    </row>
    <row r="597" spans="2:65" s="1" customFormat="1" ht="16.5" customHeight="1">
      <c r="B597" s="41"/>
      <c r="C597" s="237" t="s">
        <v>564</v>
      </c>
      <c r="D597" s="237" t="s">
        <v>203</v>
      </c>
      <c r="E597" s="238" t="s">
        <v>866</v>
      </c>
      <c r="F597" s="239" t="s">
        <v>867</v>
      </c>
      <c r="G597" s="240" t="s">
        <v>814</v>
      </c>
      <c r="H597" s="241">
        <v>2.588</v>
      </c>
      <c r="I597" s="242"/>
      <c r="J597" s="243">
        <f>ROUND(I597*H597,2)</f>
        <v>0</v>
      </c>
      <c r="K597" s="239" t="s">
        <v>152</v>
      </c>
      <c r="L597" s="244"/>
      <c r="M597" s="245" t="s">
        <v>21</v>
      </c>
      <c r="N597" s="246" t="s">
        <v>42</v>
      </c>
      <c r="O597" s="42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4" t="s">
        <v>243</v>
      </c>
      <c r="AT597" s="24" t="s">
        <v>203</v>
      </c>
      <c r="AU597" s="24" t="s">
        <v>81</v>
      </c>
      <c r="AY597" s="24" t="s">
        <v>146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4" t="s">
        <v>79</v>
      </c>
      <c r="BK597" s="203">
        <f>ROUND(I597*H597,2)</f>
        <v>0</v>
      </c>
      <c r="BL597" s="24" t="s">
        <v>201</v>
      </c>
      <c r="BM597" s="24" t="s">
        <v>868</v>
      </c>
    </row>
    <row r="598" spans="2:51" s="11" customFormat="1" ht="13.5">
      <c r="B598" s="204"/>
      <c r="C598" s="205"/>
      <c r="D598" s="206" t="s">
        <v>154</v>
      </c>
      <c r="E598" s="207" t="s">
        <v>21</v>
      </c>
      <c r="F598" s="208" t="s">
        <v>869</v>
      </c>
      <c r="G598" s="205"/>
      <c r="H598" s="209">
        <v>2.5875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154</v>
      </c>
      <c r="AU598" s="215" t="s">
        <v>81</v>
      </c>
      <c r="AV598" s="11" t="s">
        <v>81</v>
      </c>
      <c r="AW598" s="11" t="s">
        <v>156</v>
      </c>
      <c r="AX598" s="11" t="s">
        <v>71</v>
      </c>
      <c r="AY598" s="215" t="s">
        <v>146</v>
      </c>
    </row>
    <row r="599" spans="2:51" s="12" customFormat="1" ht="13.5">
      <c r="B599" s="216"/>
      <c r="C599" s="217"/>
      <c r="D599" s="206" t="s">
        <v>154</v>
      </c>
      <c r="E599" s="218" t="s">
        <v>21</v>
      </c>
      <c r="F599" s="219" t="s">
        <v>157</v>
      </c>
      <c r="G599" s="217"/>
      <c r="H599" s="220">
        <v>2.5875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154</v>
      </c>
      <c r="AU599" s="226" t="s">
        <v>81</v>
      </c>
      <c r="AV599" s="12" t="s">
        <v>153</v>
      </c>
      <c r="AW599" s="12" t="s">
        <v>156</v>
      </c>
      <c r="AX599" s="12" t="s">
        <v>79</v>
      </c>
      <c r="AY599" s="226" t="s">
        <v>146</v>
      </c>
    </row>
    <row r="600" spans="2:65" s="1" customFormat="1" ht="25.5" customHeight="1">
      <c r="B600" s="41"/>
      <c r="C600" s="192" t="s">
        <v>870</v>
      </c>
      <c r="D600" s="192" t="s">
        <v>148</v>
      </c>
      <c r="E600" s="193" t="s">
        <v>871</v>
      </c>
      <c r="F600" s="194" t="s">
        <v>872</v>
      </c>
      <c r="G600" s="195" t="s">
        <v>184</v>
      </c>
      <c r="H600" s="196">
        <v>406.7</v>
      </c>
      <c r="I600" s="197"/>
      <c r="J600" s="198">
        <f>ROUND(I600*H600,2)</f>
        <v>0</v>
      </c>
      <c r="K600" s="194" t="s">
        <v>152</v>
      </c>
      <c r="L600" s="61"/>
      <c r="M600" s="199" t="s">
        <v>21</v>
      </c>
      <c r="N600" s="200" t="s">
        <v>42</v>
      </c>
      <c r="O600" s="42"/>
      <c r="P600" s="201">
        <f>O600*H600</f>
        <v>0</v>
      </c>
      <c r="Q600" s="201">
        <v>0</v>
      </c>
      <c r="R600" s="201">
        <f>Q600*H600</f>
        <v>0</v>
      </c>
      <c r="S600" s="201">
        <v>0</v>
      </c>
      <c r="T600" s="202">
        <f>S600*H600</f>
        <v>0</v>
      </c>
      <c r="AR600" s="24" t="s">
        <v>201</v>
      </c>
      <c r="AT600" s="24" t="s">
        <v>148</v>
      </c>
      <c r="AU600" s="24" t="s">
        <v>81</v>
      </c>
      <c r="AY600" s="24" t="s">
        <v>146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24" t="s">
        <v>79</v>
      </c>
      <c r="BK600" s="203">
        <f>ROUND(I600*H600,2)</f>
        <v>0</v>
      </c>
      <c r="BL600" s="24" t="s">
        <v>201</v>
      </c>
      <c r="BM600" s="24" t="s">
        <v>873</v>
      </c>
    </row>
    <row r="601" spans="2:51" s="13" customFormat="1" ht="13.5">
      <c r="B601" s="227"/>
      <c r="C601" s="228"/>
      <c r="D601" s="206" t="s">
        <v>154</v>
      </c>
      <c r="E601" s="229" t="s">
        <v>21</v>
      </c>
      <c r="F601" s="230" t="s">
        <v>874</v>
      </c>
      <c r="G601" s="228"/>
      <c r="H601" s="229" t="s">
        <v>21</v>
      </c>
      <c r="I601" s="231"/>
      <c r="J601" s="228"/>
      <c r="K601" s="228"/>
      <c r="L601" s="232"/>
      <c r="M601" s="233"/>
      <c r="N601" s="234"/>
      <c r="O601" s="234"/>
      <c r="P601" s="234"/>
      <c r="Q601" s="234"/>
      <c r="R601" s="234"/>
      <c r="S601" s="234"/>
      <c r="T601" s="235"/>
      <c r="AT601" s="236" t="s">
        <v>154</v>
      </c>
      <c r="AU601" s="236" t="s">
        <v>81</v>
      </c>
      <c r="AV601" s="13" t="s">
        <v>79</v>
      </c>
      <c r="AW601" s="13" t="s">
        <v>156</v>
      </c>
      <c r="AX601" s="13" t="s">
        <v>71</v>
      </c>
      <c r="AY601" s="236" t="s">
        <v>146</v>
      </c>
    </row>
    <row r="602" spans="2:51" s="11" customFormat="1" ht="13.5">
      <c r="B602" s="204"/>
      <c r="C602" s="205"/>
      <c r="D602" s="206" t="s">
        <v>154</v>
      </c>
      <c r="E602" s="207" t="s">
        <v>21</v>
      </c>
      <c r="F602" s="208" t="s">
        <v>875</v>
      </c>
      <c r="G602" s="205"/>
      <c r="H602" s="209">
        <v>406.7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154</v>
      </c>
      <c r="AU602" s="215" t="s">
        <v>81</v>
      </c>
      <c r="AV602" s="11" t="s">
        <v>81</v>
      </c>
      <c r="AW602" s="11" t="s">
        <v>156</v>
      </c>
      <c r="AX602" s="11" t="s">
        <v>71</v>
      </c>
      <c r="AY602" s="215" t="s">
        <v>146</v>
      </c>
    </row>
    <row r="603" spans="2:51" s="12" customFormat="1" ht="13.5">
      <c r="B603" s="216"/>
      <c r="C603" s="217"/>
      <c r="D603" s="206" t="s">
        <v>154</v>
      </c>
      <c r="E603" s="218" t="s">
        <v>21</v>
      </c>
      <c r="F603" s="219" t="s">
        <v>157</v>
      </c>
      <c r="G603" s="217"/>
      <c r="H603" s="220">
        <v>406.7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154</v>
      </c>
      <c r="AU603" s="226" t="s">
        <v>81</v>
      </c>
      <c r="AV603" s="12" t="s">
        <v>153</v>
      </c>
      <c r="AW603" s="12" t="s">
        <v>156</v>
      </c>
      <c r="AX603" s="12" t="s">
        <v>79</v>
      </c>
      <c r="AY603" s="226" t="s">
        <v>146</v>
      </c>
    </row>
    <row r="604" spans="2:65" s="1" customFormat="1" ht="16.5" customHeight="1">
      <c r="B604" s="41"/>
      <c r="C604" s="237" t="s">
        <v>568</v>
      </c>
      <c r="D604" s="237" t="s">
        <v>203</v>
      </c>
      <c r="E604" s="238" t="s">
        <v>866</v>
      </c>
      <c r="F604" s="239" t="s">
        <v>867</v>
      </c>
      <c r="G604" s="240" t="s">
        <v>814</v>
      </c>
      <c r="H604" s="241">
        <v>0.976</v>
      </c>
      <c r="I604" s="242"/>
      <c r="J604" s="243">
        <f>ROUND(I604*H604,2)</f>
        <v>0</v>
      </c>
      <c r="K604" s="239" t="s">
        <v>152</v>
      </c>
      <c r="L604" s="244"/>
      <c r="M604" s="245" t="s">
        <v>21</v>
      </c>
      <c r="N604" s="246" t="s">
        <v>42</v>
      </c>
      <c r="O604" s="42"/>
      <c r="P604" s="201">
        <f>O604*H604</f>
        <v>0</v>
      </c>
      <c r="Q604" s="201">
        <v>0</v>
      </c>
      <c r="R604" s="201">
        <f>Q604*H604</f>
        <v>0</v>
      </c>
      <c r="S604" s="201">
        <v>0</v>
      </c>
      <c r="T604" s="202">
        <f>S604*H604</f>
        <v>0</v>
      </c>
      <c r="AR604" s="24" t="s">
        <v>243</v>
      </c>
      <c r="AT604" s="24" t="s">
        <v>203</v>
      </c>
      <c r="AU604" s="24" t="s">
        <v>81</v>
      </c>
      <c r="AY604" s="24" t="s">
        <v>146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79</v>
      </c>
      <c r="BK604" s="203">
        <f>ROUND(I604*H604,2)</f>
        <v>0</v>
      </c>
      <c r="BL604" s="24" t="s">
        <v>201</v>
      </c>
      <c r="BM604" s="24" t="s">
        <v>876</v>
      </c>
    </row>
    <row r="605" spans="2:51" s="11" customFormat="1" ht="13.5">
      <c r="B605" s="204"/>
      <c r="C605" s="205"/>
      <c r="D605" s="206" t="s">
        <v>154</v>
      </c>
      <c r="E605" s="207" t="s">
        <v>21</v>
      </c>
      <c r="F605" s="208" t="s">
        <v>877</v>
      </c>
      <c r="G605" s="205"/>
      <c r="H605" s="209">
        <v>0.97608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154</v>
      </c>
      <c r="AU605" s="215" t="s">
        <v>81</v>
      </c>
      <c r="AV605" s="11" t="s">
        <v>81</v>
      </c>
      <c r="AW605" s="11" t="s">
        <v>156</v>
      </c>
      <c r="AX605" s="11" t="s">
        <v>71</v>
      </c>
      <c r="AY605" s="215" t="s">
        <v>146</v>
      </c>
    </row>
    <row r="606" spans="2:51" s="12" customFormat="1" ht="13.5">
      <c r="B606" s="216"/>
      <c r="C606" s="217"/>
      <c r="D606" s="206" t="s">
        <v>154</v>
      </c>
      <c r="E606" s="218" t="s">
        <v>21</v>
      </c>
      <c r="F606" s="219" t="s">
        <v>157</v>
      </c>
      <c r="G606" s="217"/>
      <c r="H606" s="220">
        <v>0.97608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154</v>
      </c>
      <c r="AU606" s="226" t="s">
        <v>81</v>
      </c>
      <c r="AV606" s="12" t="s">
        <v>153</v>
      </c>
      <c r="AW606" s="12" t="s">
        <v>156</v>
      </c>
      <c r="AX606" s="12" t="s">
        <v>79</v>
      </c>
      <c r="AY606" s="226" t="s">
        <v>146</v>
      </c>
    </row>
    <row r="607" spans="2:65" s="1" customFormat="1" ht="16.5" customHeight="1">
      <c r="B607" s="41"/>
      <c r="C607" s="192" t="s">
        <v>878</v>
      </c>
      <c r="D607" s="192" t="s">
        <v>148</v>
      </c>
      <c r="E607" s="193" t="s">
        <v>879</v>
      </c>
      <c r="F607" s="194" t="s">
        <v>880</v>
      </c>
      <c r="G607" s="195" t="s">
        <v>151</v>
      </c>
      <c r="H607" s="196">
        <v>287.5</v>
      </c>
      <c r="I607" s="197"/>
      <c r="J607" s="198">
        <f>ROUND(I607*H607,2)</f>
        <v>0</v>
      </c>
      <c r="K607" s="194" t="s">
        <v>152</v>
      </c>
      <c r="L607" s="61"/>
      <c r="M607" s="199" t="s">
        <v>21</v>
      </c>
      <c r="N607" s="200" t="s">
        <v>42</v>
      </c>
      <c r="O607" s="42"/>
      <c r="P607" s="201">
        <f>O607*H607</f>
        <v>0</v>
      </c>
      <c r="Q607" s="201">
        <v>0</v>
      </c>
      <c r="R607" s="201">
        <f>Q607*H607</f>
        <v>0</v>
      </c>
      <c r="S607" s="201">
        <v>0</v>
      </c>
      <c r="T607" s="202">
        <f>S607*H607</f>
        <v>0</v>
      </c>
      <c r="AR607" s="24" t="s">
        <v>201</v>
      </c>
      <c r="AT607" s="24" t="s">
        <v>148</v>
      </c>
      <c r="AU607" s="24" t="s">
        <v>81</v>
      </c>
      <c r="AY607" s="24" t="s">
        <v>146</v>
      </c>
      <c r="BE607" s="203">
        <f>IF(N607="základní",J607,0)</f>
        <v>0</v>
      </c>
      <c r="BF607" s="203">
        <f>IF(N607="snížená",J607,0)</f>
        <v>0</v>
      </c>
      <c r="BG607" s="203">
        <f>IF(N607="zákl. přenesená",J607,0)</f>
        <v>0</v>
      </c>
      <c r="BH607" s="203">
        <f>IF(N607="sníž. přenesená",J607,0)</f>
        <v>0</v>
      </c>
      <c r="BI607" s="203">
        <f>IF(N607="nulová",J607,0)</f>
        <v>0</v>
      </c>
      <c r="BJ607" s="24" t="s">
        <v>79</v>
      </c>
      <c r="BK607" s="203">
        <f>ROUND(I607*H607,2)</f>
        <v>0</v>
      </c>
      <c r="BL607" s="24" t="s">
        <v>201</v>
      </c>
      <c r="BM607" s="24" t="s">
        <v>881</v>
      </c>
    </row>
    <row r="608" spans="2:65" s="1" customFormat="1" ht="25.5" customHeight="1">
      <c r="B608" s="41"/>
      <c r="C608" s="192" t="s">
        <v>571</v>
      </c>
      <c r="D608" s="192" t="s">
        <v>148</v>
      </c>
      <c r="E608" s="193" t="s">
        <v>882</v>
      </c>
      <c r="F608" s="194" t="s">
        <v>883</v>
      </c>
      <c r="G608" s="195" t="s">
        <v>814</v>
      </c>
      <c r="H608" s="196">
        <v>9.649</v>
      </c>
      <c r="I608" s="197"/>
      <c r="J608" s="198">
        <f>ROUND(I608*H608,2)</f>
        <v>0</v>
      </c>
      <c r="K608" s="194" t="s">
        <v>152</v>
      </c>
      <c r="L608" s="61"/>
      <c r="M608" s="199" t="s">
        <v>21</v>
      </c>
      <c r="N608" s="200" t="s">
        <v>42</v>
      </c>
      <c r="O608" s="42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AR608" s="24" t="s">
        <v>201</v>
      </c>
      <c r="AT608" s="24" t="s">
        <v>148</v>
      </c>
      <c r="AU608" s="24" t="s">
        <v>81</v>
      </c>
      <c r="AY608" s="24" t="s">
        <v>146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24" t="s">
        <v>79</v>
      </c>
      <c r="BK608" s="203">
        <f>ROUND(I608*H608,2)</f>
        <v>0</v>
      </c>
      <c r="BL608" s="24" t="s">
        <v>201</v>
      </c>
      <c r="BM608" s="24" t="s">
        <v>884</v>
      </c>
    </row>
    <row r="609" spans="2:51" s="11" customFormat="1" ht="13.5">
      <c r="B609" s="204"/>
      <c r="C609" s="205"/>
      <c r="D609" s="206" t="s">
        <v>154</v>
      </c>
      <c r="E609" s="207" t="s">
        <v>21</v>
      </c>
      <c r="F609" s="208" t="s">
        <v>816</v>
      </c>
      <c r="G609" s="205"/>
      <c r="H609" s="209">
        <v>9.649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154</v>
      </c>
      <c r="AU609" s="215" t="s">
        <v>81</v>
      </c>
      <c r="AV609" s="11" t="s">
        <v>81</v>
      </c>
      <c r="AW609" s="11" t="s">
        <v>156</v>
      </c>
      <c r="AX609" s="11" t="s">
        <v>71</v>
      </c>
      <c r="AY609" s="215" t="s">
        <v>146</v>
      </c>
    </row>
    <row r="610" spans="2:51" s="12" customFormat="1" ht="13.5">
      <c r="B610" s="216"/>
      <c r="C610" s="217"/>
      <c r="D610" s="206" t="s">
        <v>154</v>
      </c>
      <c r="E610" s="218" t="s">
        <v>21</v>
      </c>
      <c r="F610" s="219" t="s">
        <v>157</v>
      </c>
      <c r="G610" s="217"/>
      <c r="H610" s="220">
        <v>9.649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154</v>
      </c>
      <c r="AU610" s="226" t="s">
        <v>81</v>
      </c>
      <c r="AV610" s="12" t="s">
        <v>153</v>
      </c>
      <c r="AW610" s="12" t="s">
        <v>156</v>
      </c>
      <c r="AX610" s="12" t="s">
        <v>79</v>
      </c>
      <c r="AY610" s="226" t="s">
        <v>146</v>
      </c>
    </row>
    <row r="611" spans="2:65" s="1" customFormat="1" ht="25.5" customHeight="1">
      <c r="B611" s="41"/>
      <c r="C611" s="192" t="s">
        <v>885</v>
      </c>
      <c r="D611" s="192" t="s">
        <v>148</v>
      </c>
      <c r="E611" s="193" t="s">
        <v>886</v>
      </c>
      <c r="F611" s="194" t="s">
        <v>887</v>
      </c>
      <c r="G611" s="195" t="s">
        <v>151</v>
      </c>
      <c r="H611" s="196">
        <v>16.085</v>
      </c>
      <c r="I611" s="197"/>
      <c r="J611" s="198">
        <f>ROUND(I611*H611,2)</f>
        <v>0</v>
      </c>
      <c r="K611" s="194" t="s">
        <v>21</v>
      </c>
      <c r="L611" s="61"/>
      <c r="M611" s="199" t="s">
        <v>21</v>
      </c>
      <c r="N611" s="200" t="s">
        <v>42</v>
      </c>
      <c r="O611" s="42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4" t="s">
        <v>201</v>
      </c>
      <c r="AT611" s="24" t="s">
        <v>148</v>
      </c>
      <c r="AU611" s="24" t="s">
        <v>81</v>
      </c>
      <c r="AY611" s="24" t="s">
        <v>146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4" t="s">
        <v>79</v>
      </c>
      <c r="BK611" s="203">
        <f>ROUND(I611*H611,2)</f>
        <v>0</v>
      </c>
      <c r="BL611" s="24" t="s">
        <v>201</v>
      </c>
      <c r="BM611" s="24" t="s">
        <v>888</v>
      </c>
    </row>
    <row r="612" spans="2:51" s="11" customFormat="1" ht="13.5">
      <c r="B612" s="204"/>
      <c r="C612" s="205"/>
      <c r="D612" s="206" t="s">
        <v>154</v>
      </c>
      <c r="E612" s="207" t="s">
        <v>21</v>
      </c>
      <c r="F612" s="208" t="s">
        <v>425</v>
      </c>
      <c r="G612" s="205"/>
      <c r="H612" s="209">
        <v>44.9694</v>
      </c>
      <c r="I612" s="210"/>
      <c r="J612" s="205"/>
      <c r="K612" s="205"/>
      <c r="L612" s="211"/>
      <c r="M612" s="212"/>
      <c r="N612" s="213"/>
      <c r="O612" s="213"/>
      <c r="P612" s="213"/>
      <c r="Q612" s="213"/>
      <c r="R612" s="213"/>
      <c r="S612" s="213"/>
      <c r="T612" s="214"/>
      <c r="AT612" s="215" t="s">
        <v>154</v>
      </c>
      <c r="AU612" s="215" t="s">
        <v>81</v>
      </c>
      <c r="AV612" s="11" t="s">
        <v>81</v>
      </c>
      <c r="AW612" s="11" t="s">
        <v>156</v>
      </c>
      <c r="AX612" s="11" t="s">
        <v>71</v>
      </c>
      <c r="AY612" s="215" t="s">
        <v>146</v>
      </c>
    </row>
    <row r="613" spans="2:51" s="11" customFormat="1" ht="13.5">
      <c r="B613" s="204"/>
      <c r="C613" s="205"/>
      <c r="D613" s="206" t="s">
        <v>154</v>
      </c>
      <c r="E613" s="207" t="s">
        <v>21</v>
      </c>
      <c r="F613" s="208" t="s">
        <v>426</v>
      </c>
      <c r="G613" s="205"/>
      <c r="H613" s="209">
        <v>-28.884</v>
      </c>
      <c r="I613" s="210"/>
      <c r="J613" s="205"/>
      <c r="K613" s="205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154</v>
      </c>
      <c r="AU613" s="215" t="s">
        <v>81</v>
      </c>
      <c r="AV613" s="11" t="s">
        <v>81</v>
      </c>
      <c r="AW613" s="11" t="s">
        <v>156</v>
      </c>
      <c r="AX613" s="11" t="s">
        <v>71</v>
      </c>
      <c r="AY613" s="215" t="s">
        <v>146</v>
      </c>
    </row>
    <row r="614" spans="2:51" s="12" customFormat="1" ht="13.5">
      <c r="B614" s="216"/>
      <c r="C614" s="217"/>
      <c r="D614" s="206" t="s">
        <v>154</v>
      </c>
      <c r="E614" s="218" t="s">
        <v>21</v>
      </c>
      <c r="F614" s="219" t="s">
        <v>157</v>
      </c>
      <c r="G614" s="217"/>
      <c r="H614" s="220">
        <v>16.0854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154</v>
      </c>
      <c r="AU614" s="226" t="s">
        <v>81</v>
      </c>
      <c r="AV614" s="12" t="s">
        <v>153</v>
      </c>
      <c r="AW614" s="12" t="s">
        <v>156</v>
      </c>
      <c r="AX614" s="12" t="s">
        <v>79</v>
      </c>
      <c r="AY614" s="226" t="s">
        <v>146</v>
      </c>
    </row>
    <row r="615" spans="2:65" s="1" customFormat="1" ht="16.5" customHeight="1">
      <c r="B615" s="41"/>
      <c r="C615" s="192" t="s">
        <v>575</v>
      </c>
      <c r="D615" s="192" t="s">
        <v>148</v>
      </c>
      <c r="E615" s="193" t="s">
        <v>889</v>
      </c>
      <c r="F615" s="194" t="s">
        <v>890</v>
      </c>
      <c r="G615" s="195" t="s">
        <v>531</v>
      </c>
      <c r="H615" s="258"/>
      <c r="I615" s="197"/>
      <c r="J615" s="198">
        <f>ROUND(I615*H615,2)</f>
        <v>0</v>
      </c>
      <c r="K615" s="194" t="s">
        <v>152</v>
      </c>
      <c r="L615" s="61"/>
      <c r="M615" s="199" t="s">
        <v>21</v>
      </c>
      <c r="N615" s="200" t="s">
        <v>42</v>
      </c>
      <c r="O615" s="42"/>
      <c r="P615" s="201">
        <f>O615*H615</f>
        <v>0</v>
      </c>
      <c r="Q615" s="201">
        <v>0</v>
      </c>
      <c r="R615" s="201">
        <f>Q615*H615</f>
        <v>0</v>
      </c>
      <c r="S615" s="201">
        <v>0</v>
      </c>
      <c r="T615" s="202">
        <f>S615*H615</f>
        <v>0</v>
      </c>
      <c r="AR615" s="24" t="s">
        <v>201</v>
      </c>
      <c r="AT615" s="24" t="s">
        <v>148</v>
      </c>
      <c r="AU615" s="24" t="s">
        <v>81</v>
      </c>
      <c r="AY615" s="24" t="s">
        <v>146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24" t="s">
        <v>79</v>
      </c>
      <c r="BK615" s="203">
        <f>ROUND(I615*H615,2)</f>
        <v>0</v>
      </c>
      <c r="BL615" s="24" t="s">
        <v>201</v>
      </c>
      <c r="BM615" s="24" t="s">
        <v>891</v>
      </c>
    </row>
    <row r="616" spans="2:63" s="10" customFormat="1" ht="29.85" customHeight="1">
      <c r="B616" s="176"/>
      <c r="C616" s="177"/>
      <c r="D616" s="178" t="s">
        <v>70</v>
      </c>
      <c r="E616" s="190" t="s">
        <v>892</v>
      </c>
      <c r="F616" s="190" t="s">
        <v>893</v>
      </c>
      <c r="G616" s="177"/>
      <c r="H616" s="177"/>
      <c r="I616" s="180"/>
      <c r="J616" s="191">
        <f>BK616</f>
        <v>0</v>
      </c>
      <c r="K616" s="177"/>
      <c r="L616" s="182"/>
      <c r="M616" s="183"/>
      <c r="N616" s="184"/>
      <c r="O616" s="184"/>
      <c r="P616" s="185">
        <f>SUM(P617:P621)</f>
        <v>0</v>
      </c>
      <c r="Q616" s="184"/>
      <c r="R616" s="185">
        <f>SUM(R617:R621)</f>
        <v>0</v>
      </c>
      <c r="S616" s="184"/>
      <c r="T616" s="186">
        <f>SUM(T617:T621)</f>
        <v>0</v>
      </c>
      <c r="AR616" s="187" t="s">
        <v>81</v>
      </c>
      <c r="AT616" s="188" t="s">
        <v>70</v>
      </c>
      <c r="AU616" s="188" t="s">
        <v>79</v>
      </c>
      <c r="AY616" s="187" t="s">
        <v>146</v>
      </c>
      <c r="BK616" s="189">
        <f>SUM(BK617:BK621)</f>
        <v>0</v>
      </c>
    </row>
    <row r="617" spans="2:65" s="1" customFormat="1" ht="25.5" customHeight="1">
      <c r="B617" s="41"/>
      <c r="C617" s="192" t="s">
        <v>894</v>
      </c>
      <c r="D617" s="192" t="s">
        <v>148</v>
      </c>
      <c r="E617" s="193" t="s">
        <v>895</v>
      </c>
      <c r="F617" s="194" t="s">
        <v>896</v>
      </c>
      <c r="G617" s="195" t="s">
        <v>151</v>
      </c>
      <c r="H617" s="196">
        <v>16.085</v>
      </c>
      <c r="I617" s="197"/>
      <c r="J617" s="198">
        <f>ROUND(I617*H617,2)</f>
        <v>0</v>
      </c>
      <c r="K617" s="194" t="s">
        <v>152</v>
      </c>
      <c r="L617" s="61"/>
      <c r="M617" s="199" t="s">
        <v>21</v>
      </c>
      <c r="N617" s="200" t="s">
        <v>42</v>
      </c>
      <c r="O617" s="42"/>
      <c r="P617" s="201">
        <f>O617*H617</f>
        <v>0</v>
      </c>
      <c r="Q617" s="201">
        <v>0</v>
      </c>
      <c r="R617" s="201">
        <f>Q617*H617</f>
        <v>0</v>
      </c>
      <c r="S617" s="201">
        <v>0</v>
      </c>
      <c r="T617" s="202">
        <f>S617*H617</f>
        <v>0</v>
      </c>
      <c r="AR617" s="24" t="s">
        <v>201</v>
      </c>
      <c r="AT617" s="24" t="s">
        <v>148</v>
      </c>
      <c r="AU617" s="24" t="s">
        <v>81</v>
      </c>
      <c r="AY617" s="24" t="s">
        <v>146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24" t="s">
        <v>79</v>
      </c>
      <c r="BK617" s="203">
        <f>ROUND(I617*H617,2)</f>
        <v>0</v>
      </c>
      <c r="BL617" s="24" t="s">
        <v>201</v>
      </c>
      <c r="BM617" s="24" t="s">
        <v>897</v>
      </c>
    </row>
    <row r="618" spans="2:51" s="11" customFormat="1" ht="13.5">
      <c r="B618" s="204"/>
      <c r="C618" s="205"/>
      <c r="D618" s="206" t="s">
        <v>154</v>
      </c>
      <c r="E618" s="207" t="s">
        <v>21</v>
      </c>
      <c r="F618" s="208" t="s">
        <v>425</v>
      </c>
      <c r="G618" s="205"/>
      <c r="H618" s="209">
        <v>44.9694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154</v>
      </c>
      <c r="AU618" s="215" t="s">
        <v>81</v>
      </c>
      <c r="AV618" s="11" t="s">
        <v>81</v>
      </c>
      <c r="AW618" s="11" t="s">
        <v>156</v>
      </c>
      <c r="AX618" s="11" t="s">
        <v>71</v>
      </c>
      <c r="AY618" s="215" t="s">
        <v>146</v>
      </c>
    </row>
    <row r="619" spans="2:51" s="11" customFormat="1" ht="13.5">
      <c r="B619" s="204"/>
      <c r="C619" s="205"/>
      <c r="D619" s="206" t="s">
        <v>154</v>
      </c>
      <c r="E619" s="207" t="s">
        <v>21</v>
      </c>
      <c r="F619" s="208" t="s">
        <v>426</v>
      </c>
      <c r="G619" s="205"/>
      <c r="H619" s="209">
        <v>-28.884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154</v>
      </c>
      <c r="AU619" s="215" t="s">
        <v>81</v>
      </c>
      <c r="AV619" s="11" t="s">
        <v>81</v>
      </c>
      <c r="AW619" s="11" t="s">
        <v>156</v>
      </c>
      <c r="AX619" s="11" t="s">
        <v>71</v>
      </c>
      <c r="AY619" s="215" t="s">
        <v>146</v>
      </c>
    </row>
    <row r="620" spans="2:51" s="12" customFormat="1" ht="13.5">
      <c r="B620" s="216"/>
      <c r="C620" s="217"/>
      <c r="D620" s="206" t="s">
        <v>154</v>
      </c>
      <c r="E620" s="218" t="s">
        <v>21</v>
      </c>
      <c r="F620" s="219" t="s">
        <v>157</v>
      </c>
      <c r="G620" s="217"/>
      <c r="H620" s="220">
        <v>16.0854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154</v>
      </c>
      <c r="AU620" s="226" t="s">
        <v>81</v>
      </c>
      <c r="AV620" s="12" t="s">
        <v>153</v>
      </c>
      <c r="AW620" s="12" t="s">
        <v>156</v>
      </c>
      <c r="AX620" s="12" t="s">
        <v>79</v>
      </c>
      <c r="AY620" s="226" t="s">
        <v>146</v>
      </c>
    </row>
    <row r="621" spans="2:65" s="1" customFormat="1" ht="16.5" customHeight="1">
      <c r="B621" s="41"/>
      <c r="C621" s="192" t="s">
        <v>578</v>
      </c>
      <c r="D621" s="192" t="s">
        <v>148</v>
      </c>
      <c r="E621" s="193" t="s">
        <v>898</v>
      </c>
      <c r="F621" s="194" t="s">
        <v>899</v>
      </c>
      <c r="G621" s="195" t="s">
        <v>531</v>
      </c>
      <c r="H621" s="258"/>
      <c r="I621" s="197"/>
      <c r="J621" s="198">
        <f>ROUND(I621*H621,2)</f>
        <v>0</v>
      </c>
      <c r="K621" s="194" t="s">
        <v>152</v>
      </c>
      <c r="L621" s="61"/>
      <c r="M621" s="199" t="s">
        <v>21</v>
      </c>
      <c r="N621" s="200" t="s">
        <v>42</v>
      </c>
      <c r="O621" s="42"/>
      <c r="P621" s="201">
        <f>O621*H621</f>
        <v>0</v>
      </c>
      <c r="Q621" s="201">
        <v>0</v>
      </c>
      <c r="R621" s="201">
        <f>Q621*H621</f>
        <v>0</v>
      </c>
      <c r="S621" s="201">
        <v>0</v>
      </c>
      <c r="T621" s="202">
        <f>S621*H621</f>
        <v>0</v>
      </c>
      <c r="AR621" s="24" t="s">
        <v>201</v>
      </c>
      <c r="AT621" s="24" t="s">
        <v>148</v>
      </c>
      <c r="AU621" s="24" t="s">
        <v>81</v>
      </c>
      <c r="AY621" s="24" t="s">
        <v>146</v>
      </c>
      <c r="BE621" s="203">
        <f>IF(N621="základní",J621,0)</f>
        <v>0</v>
      </c>
      <c r="BF621" s="203">
        <f>IF(N621="snížená",J621,0)</f>
        <v>0</v>
      </c>
      <c r="BG621" s="203">
        <f>IF(N621="zákl. přenesená",J621,0)</f>
        <v>0</v>
      </c>
      <c r="BH621" s="203">
        <f>IF(N621="sníž. přenesená",J621,0)</f>
        <v>0</v>
      </c>
      <c r="BI621" s="203">
        <f>IF(N621="nulová",J621,0)</f>
        <v>0</v>
      </c>
      <c r="BJ621" s="24" t="s">
        <v>79</v>
      </c>
      <c r="BK621" s="203">
        <f>ROUND(I621*H621,2)</f>
        <v>0</v>
      </c>
      <c r="BL621" s="24" t="s">
        <v>201</v>
      </c>
      <c r="BM621" s="24" t="s">
        <v>900</v>
      </c>
    </row>
    <row r="622" spans="2:63" s="10" customFormat="1" ht="29.85" customHeight="1">
      <c r="B622" s="176"/>
      <c r="C622" s="177"/>
      <c r="D622" s="178" t="s">
        <v>70</v>
      </c>
      <c r="E622" s="190" t="s">
        <v>901</v>
      </c>
      <c r="F622" s="190" t="s">
        <v>902</v>
      </c>
      <c r="G622" s="177"/>
      <c r="H622" s="177"/>
      <c r="I622" s="180"/>
      <c r="J622" s="191">
        <f>BK622</f>
        <v>0</v>
      </c>
      <c r="K622" s="177"/>
      <c r="L622" s="182"/>
      <c r="M622" s="183"/>
      <c r="N622" s="184"/>
      <c r="O622" s="184"/>
      <c r="P622" s="185">
        <f>SUM(P623:P720)</f>
        <v>0</v>
      </c>
      <c r="Q622" s="184"/>
      <c r="R622" s="185">
        <f>SUM(R623:R720)</f>
        <v>0</v>
      </c>
      <c r="S622" s="184"/>
      <c r="T622" s="186">
        <f>SUM(T623:T720)</f>
        <v>0</v>
      </c>
      <c r="AR622" s="187" t="s">
        <v>81</v>
      </c>
      <c r="AT622" s="188" t="s">
        <v>70</v>
      </c>
      <c r="AU622" s="188" t="s">
        <v>79</v>
      </c>
      <c r="AY622" s="187" t="s">
        <v>146</v>
      </c>
      <c r="BK622" s="189">
        <f>SUM(BK623:BK720)</f>
        <v>0</v>
      </c>
    </row>
    <row r="623" spans="2:65" s="1" customFormat="1" ht="25.5" customHeight="1">
      <c r="B623" s="41"/>
      <c r="C623" s="192" t="s">
        <v>903</v>
      </c>
      <c r="D623" s="192" t="s">
        <v>148</v>
      </c>
      <c r="E623" s="193" t="s">
        <v>904</v>
      </c>
      <c r="F623" s="194" t="s">
        <v>905</v>
      </c>
      <c r="G623" s="195" t="s">
        <v>795</v>
      </c>
      <c r="H623" s="196">
        <v>1</v>
      </c>
      <c r="I623" s="197"/>
      <c r="J623" s="198">
        <f>ROUND(I623*H623,2)</f>
        <v>0</v>
      </c>
      <c r="K623" s="194" t="s">
        <v>21</v>
      </c>
      <c r="L623" s="61"/>
      <c r="M623" s="199" t="s">
        <v>21</v>
      </c>
      <c r="N623" s="200" t="s">
        <v>42</v>
      </c>
      <c r="O623" s="42"/>
      <c r="P623" s="201">
        <f>O623*H623</f>
        <v>0</v>
      </c>
      <c r="Q623" s="201">
        <v>0</v>
      </c>
      <c r="R623" s="201">
        <f>Q623*H623</f>
        <v>0</v>
      </c>
      <c r="S623" s="201">
        <v>0</v>
      </c>
      <c r="T623" s="202">
        <f>S623*H623</f>
        <v>0</v>
      </c>
      <c r="AR623" s="24" t="s">
        <v>201</v>
      </c>
      <c r="AT623" s="24" t="s">
        <v>148</v>
      </c>
      <c r="AU623" s="24" t="s">
        <v>81</v>
      </c>
      <c r="AY623" s="24" t="s">
        <v>146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24" t="s">
        <v>79</v>
      </c>
      <c r="BK623" s="203">
        <f>ROUND(I623*H623,2)</f>
        <v>0</v>
      </c>
      <c r="BL623" s="24" t="s">
        <v>201</v>
      </c>
      <c r="BM623" s="24" t="s">
        <v>906</v>
      </c>
    </row>
    <row r="624" spans="2:65" s="1" customFormat="1" ht="16.5" customHeight="1">
      <c r="B624" s="41"/>
      <c r="C624" s="192" t="s">
        <v>582</v>
      </c>
      <c r="D624" s="192" t="s">
        <v>148</v>
      </c>
      <c r="E624" s="193" t="s">
        <v>907</v>
      </c>
      <c r="F624" s="194" t="s">
        <v>908</v>
      </c>
      <c r="G624" s="195" t="s">
        <v>151</v>
      </c>
      <c r="H624" s="196">
        <v>5.12</v>
      </c>
      <c r="I624" s="197"/>
      <c r="J624" s="198">
        <f>ROUND(I624*H624,2)</f>
        <v>0</v>
      </c>
      <c r="K624" s="194" t="s">
        <v>21</v>
      </c>
      <c r="L624" s="61"/>
      <c r="M624" s="199" t="s">
        <v>21</v>
      </c>
      <c r="N624" s="200" t="s">
        <v>42</v>
      </c>
      <c r="O624" s="42"/>
      <c r="P624" s="201">
        <f>O624*H624</f>
        <v>0</v>
      </c>
      <c r="Q624" s="201">
        <v>0</v>
      </c>
      <c r="R624" s="201">
        <f>Q624*H624</f>
        <v>0</v>
      </c>
      <c r="S624" s="201">
        <v>0</v>
      </c>
      <c r="T624" s="202">
        <f>S624*H624</f>
        <v>0</v>
      </c>
      <c r="AR624" s="24" t="s">
        <v>201</v>
      </c>
      <c r="AT624" s="24" t="s">
        <v>148</v>
      </c>
      <c r="AU624" s="24" t="s">
        <v>81</v>
      </c>
      <c r="AY624" s="24" t="s">
        <v>146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24" t="s">
        <v>79</v>
      </c>
      <c r="BK624" s="203">
        <f>ROUND(I624*H624,2)</f>
        <v>0</v>
      </c>
      <c r="BL624" s="24" t="s">
        <v>201</v>
      </c>
      <c r="BM624" s="24" t="s">
        <v>909</v>
      </c>
    </row>
    <row r="625" spans="2:51" s="11" customFormat="1" ht="13.5">
      <c r="B625" s="204"/>
      <c r="C625" s="205"/>
      <c r="D625" s="206" t="s">
        <v>154</v>
      </c>
      <c r="E625" s="207" t="s">
        <v>21</v>
      </c>
      <c r="F625" s="208" t="s">
        <v>910</v>
      </c>
      <c r="G625" s="205"/>
      <c r="H625" s="209">
        <v>1.62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154</v>
      </c>
      <c r="AU625" s="215" t="s">
        <v>81</v>
      </c>
      <c r="AV625" s="11" t="s">
        <v>81</v>
      </c>
      <c r="AW625" s="11" t="s">
        <v>156</v>
      </c>
      <c r="AX625" s="11" t="s">
        <v>71</v>
      </c>
      <c r="AY625" s="215" t="s">
        <v>146</v>
      </c>
    </row>
    <row r="626" spans="2:51" s="11" customFormat="1" ht="13.5">
      <c r="B626" s="204"/>
      <c r="C626" s="205"/>
      <c r="D626" s="206" t="s">
        <v>154</v>
      </c>
      <c r="E626" s="207" t="s">
        <v>21</v>
      </c>
      <c r="F626" s="208" t="s">
        <v>911</v>
      </c>
      <c r="G626" s="205"/>
      <c r="H626" s="209">
        <v>2</v>
      </c>
      <c r="I626" s="210"/>
      <c r="J626" s="205"/>
      <c r="K626" s="205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154</v>
      </c>
      <c r="AU626" s="215" t="s">
        <v>81</v>
      </c>
      <c r="AV626" s="11" t="s">
        <v>81</v>
      </c>
      <c r="AW626" s="11" t="s">
        <v>156</v>
      </c>
      <c r="AX626" s="11" t="s">
        <v>71</v>
      </c>
      <c r="AY626" s="215" t="s">
        <v>146</v>
      </c>
    </row>
    <row r="627" spans="2:51" s="11" customFormat="1" ht="13.5">
      <c r="B627" s="204"/>
      <c r="C627" s="205"/>
      <c r="D627" s="206" t="s">
        <v>154</v>
      </c>
      <c r="E627" s="207" t="s">
        <v>21</v>
      </c>
      <c r="F627" s="208" t="s">
        <v>912</v>
      </c>
      <c r="G627" s="205"/>
      <c r="H627" s="209">
        <v>1.5</v>
      </c>
      <c r="I627" s="210"/>
      <c r="J627" s="205"/>
      <c r="K627" s="205"/>
      <c r="L627" s="211"/>
      <c r="M627" s="212"/>
      <c r="N627" s="213"/>
      <c r="O627" s="213"/>
      <c r="P627" s="213"/>
      <c r="Q627" s="213"/>
      <c r="R627" s="213"/>
      <c r="S627" s="213"/>
      <c r="T627" s="214"/>
      <c r="AT627" s="215" t="s">
        <v>154</v>
      </c>
      <c r="AU627" s="215" t="s">
        <v>81</v>
      </c>
      <c r="AV627" s="11" t="s">
        <v>81</v>
      </c>
      <c r="AW627" s="11" t="s">
        <v>156</v>
      </c>
      <c r="AX627" s="11" t="s">
        <v>71</v>
      </c>
      <c r="AY627" s="215" t="s">
        <v>146</v>
      </c>
    </row>
    <row r="628" spans="2:51" s="12" customFormat="1" ht="13.5">
      <c r="B628" s="216"/>
      <c r="C628" s="217"/>
      <c r="D628" s="206" t="s">
        <v>154</v>
      </c>
      <c r="E628" s="218" t="s">
        <v>21</v>
      </c>
      <c r="F628" s="219" t="s">
        <v>157</v>
      </c>
      <c r="G628" s="217"/>
      <c r="H628" s="220">
        <v>5.12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154</v>
      </c>
      <c r="AU628" s="226" t="s">
        <v>81</v>
      </c>
      <c r="AV628" s="12" t="s">
        <v>153</v>
      </c>
      <c r="AW628" s="12" t="s">
        <v>156</v>
      </c>
      <c r="AX628" s="12" t="s">
        <v>79</v>
      </c>
      <c r="AY628" s="226" t="s">
        <v>146</v>
      </c>
    </row>
    <row r="629" spans="2:65" s="1" customFormat="1" ht="38.25" customHeight="1">
      <c r="B629" s="41"/>
      <c r="C629" s="192" t="s">
        <v>913</v>
      </c>
      <c r="D629" s="192" t="s">
        <v>148</v>
      </c>
      <c r="E629" s="193" t="s">
        <v>914</v>
      </c>
      <c r="F629" s="194" t="s">
        <v>915</v>
      </c>
      <c r="G629" s="195" t="s">
        <v>151</v>
      </c>
      <c r="H629" s="196">
        <v>31.5</v>
      </c>
      <c r="I629" s="197"/>
      <c r="J629" s="198">
        <f>ROUND(I629*H629,2)</f>
        <v>0</v>
      </c>
      <c r="K629" s="194" t="s">
        <v>21</v>
      </c>
      <c r="L629" s="61"/>
      <c r="M629" s="199" t="s">
        <v>21</v>
      </c>
      <c r="N629" s="200" t="s">
        <v>42</v>
      </c>
      <c r="O629" s="42"/>
      <c r="P629" s="201">
        <f>O629*H629</f>
        <v>0</v>
      </c>
      <c r="Q629" s="201">
        <v>0</v>
      </c>
      <c r="R629" s="201">
        <f>Q629*H629</f>
        <v>0</v>
      </c>
      <c r="S629" s="201">
        <v>0</v>
      </c>
      <c r="T629" s="202">
        <f>S629*H629</f>
        <v>0</v>
      </c>
      <c r="AR629" s="24" t="s">
        <v>201</v>
      </c>
      <c r="AT629" s="24" t="s">
        <v>148</v>
      </c>
      <c r="AU629" s="24" t="s">
        <v>81</v>
      </c>
      <c r="AY629" s="24" t="s">
        <v>146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24" t="s">
        <v>79</v>
      </c>
      <c r="BK629" s="203">
        <f>ROUND(I629*H629,2)</f>
        <v>0</v>
      </c>
      <c r="BL629" s="24" t="s">
        <v>201</v>
      </c>
      <c r="BM629" s="24" t="s">
        <v>916</v>
      </c>
    </row>
    <row r="630" spans="2:51" s="11" customFormat="1" ht="13.5">
      <c r="B630" s="204"/>
      <c r="C630" s="205"/>
      <c r="D630" s="206" t="s">
        <v>154</v>
      </c>
      <c r="E630" s="207" t="s">
        <v>21</v>
      </c>
      <c r="F630" s="208" t="s">
        <v>917</v>
      </c>
      <c r="G630" s="205"/>
      <c r="H630" s="209">
        <v>16.5</v>
      </c>
      <c r="I630" s="210"/>
      <c r="J630" s="205"/>
      <c r="K630" s="205"/>
      <c r="L630" s="211"/>
      <c r="M630" s="212"/>
      <c r="N630" s="213"/>
      <c r="O630" s="213"/>
      <c r="P630" s="213"/>
      <c r="Q630" s="213"/>
      <c r="R630" s="213"/>
      <c r="S630" s="213"/>
      <c r="T630" s="214"/>
      <c r="AT630" s="215" t="s">
        <v>154</v>
      </c>
      <c r="AU630" s="215" t="s">
        <v>81</v>
      </c>
      <c r="AV630" s="11" t="s">
        <v>81</v>
      </c>
      <c r="AW630" s="11" t="s">
        <v>156</v>
      </c>
      <c r="AX630" s="11" t="s">
        <v>71</v>
      </c>
      <c r="AY630" s="215" t="s">
        <v>146</v>
      </c>
    </row>
    <row r="631" spans="2:51" s="11" customFormat="1" ht="13.5">
      <c r="B631" s="204"/>
      <c r="C631" s="205"/>
      <c r="D631" s="206" t="s">
        <v>154</v>
      </c>
      <c r="E631" s="207" t="s">
        <v>21</v>
      </c>
      <c r="F631" s="208" t="s">
        <v>918</v>
      </c>
      <c r="G631" s="205"/>
      <c r="H631" s="209">
        <v>15</v>
      </c>
      <c r="I631" s="210"/>
      <c r="J631" s="205"/>
      <c r="K631" s="205"/>
      <c r="L631" s="211"/>
      <c r="M631" s="212"/>
      <c r="N631" s="213"/>
      <c r="O631" s="213"/>
      <c r="P631" s="213"/>
      <c r="Q631" s="213"/>
      <c r="R631" s="213"/>
      <c r="S631" s="213"/>
      <c r="T631" s="214"/>
      <c r="AT631" s="215" t="s">
        <v>154</v>
      </c>
      <c r="AU631" s="215" t="s">
        <v>81</v>
      </c>
      <c r="AV631" s="11" t="s">
        <v>81</v>
      </c>
      <c r="AW631" s="11" t="s">
        <v>156</v>
      </c>
      <c r="AX631" s="11" t="s">
        <v>71</v>
      </c>
      <c r="AY631" s="215" t="s">
        <v>146</v>
      </c>
    </row>
    <row r="632" spans="2:51" s="12" customFormat="1" ht="13.5">
      <c r="B632" s="216"/>
      <c r="C632" s="217"/>
      <c r="D632" s="206" t="s">
        <v>154</v>
      </c>
      <c r="E632" s="218" t="s">
        <v>21</v>
      </c>
      <c r="F632" s="219" t="s">
        <v>157</v>
      </c>
      <c r="G632" s="217"/>
      <c r="H632" s="220">
        <v>31.5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154</v>
      </c>
      <c r="AU632" s="226" t="s">
        <v>81</v>
      </c>
      <c r="AV632" s="12" t="s">
        <v>153</v>
      </c>
      <c r="AW632" s="12" t="s">
        <v>156</v>
      </c>
      <c r="AX632" s="12" t="s">
        <v>79</v>
      </c>
      <c r="AY632" s="226" t="s">
        <v>146</v>
      </c>
    </row>
    <row r="633" spans="2:65" s="1" customFormat="1" ht="16.5" customHeight="1">
      <c r="B633" s="41"/>
      <c r="C633" s="192" t="s">
        <v>585</v>
      </c>
      <c r="D633" s="192" t="s">
        <v>148</v>
      </c>
      <c r="E633" s="193" t="s">
        <v>919</v>
      </c>
      <c r="F633" s="194" t="s">
        <v>920</v>
      </c>
      <c r="G633" s="195" t="s">
        <v>151</v>
      </c>
      <c r="H633" s="196">
        <v>2.3</v>
      </c>
      <c r="I633" s="197"/>
      <c r="J633" s="198">
        <f>ROUND(I633*H633,2)</f>
        <v>0</v>
      </c>
      <c r="K633" s="194" t="s">
        <v>152</v>
      </c>
      <c r="L633" s="61"/>
      <c r="M633" s="199" t="s">
        <v>21</v>
      </c>
      <c r="N633" s="200" t="s">
        <v>42</v>
      </c>
      <c r="O633" s="42"/>
      <c r="P633" s="201">
        <f>O633*H633</f>
        <v>0</v>
      </c>
      <c r="Q633" s="201">
        <v>0</v>
      </c>
      <c r="R633" s="201">
        <f>Q633*H633</f>
        <v>0</v>
      </c>
      <c r="S633" s="201">
        <v>0</v>
      </c>
      <c r="T633" s="202">
        <f>S633*H633</f>
        <v>0</v>
      </c>
      <c r="AR633" s="24" t="s">
        <v>201</v>
      </c>
      <c r="AT633" s="24" t="s">
        <v>148</v>
      </c>
      <c r="AU633" s="24" t="s">
        <v>81</v>
      </c>
      <c r="AY633" s="24" t="s">
        <v>146</v>
      </c>
      <c r="BE633" s="203">
        <f>IF(N633="základní",J633,0)</f>
        <v>0</v>
      </c>
      <c r="BF633" s="203">
        <f>IF(N633="snížená",J633,0)</f>
        <v>0</v>
      </c>
      <c r="BG633" s="203">
        <f>IF(N633="zákl. přenesená",J633,0)</f>
        <v>0</v>
      </c>
      <c r="BH633" s="203">
        <f>IF(N633="sníž. přenesená",J633,0)</f>
        <v>0</v>
      </c>
      <c r="BI633" s="203">
        <f>IF(N633="nulová",J633,0)</f>
        <v>0</v>
      </c>
      <c r="BJ633" s="24" t="s">
        <v>79</v>
      </c>
      <c r="BK633" s="203">
        <f>ROUND(I633*H633,2)</f>
        <v>0</v>
      </c>
      <c r="BL633" s="24" t="s">
        <v>201</v>
      </c>
      <c r="BM633" s="24" t="s">
        <v>921</v>
      </c>
    </row>
    <row r="634" spans="2:51" s="11" customFormat="1" ht="13.5">
      <c r="B634" s="204"/>
      <c r="C634" s="205"/>
      <c r="D634" s="206" t="s">
        <v>154</v>
      </c>
      <c r="E634" s="207" t="s">
        <v>21</v>
      </c>
      <c r="F634" s="208" t="s">
        <v>922</v>
      </c>
      <c r="G634" s="205"/>
      <c r="H634" s="209">
        <v>2.3</v>
      </c>
      <c r="I634" s="210"/>
      <c r="J634" s="205"/>
      <c r="K634" s="205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154</v>
      </c>
      <c r="AU634" s="215" t="s">
        <v>81</v>
      </c>
      <c r="AV634" s="11" t="s">
        <v>81</v>
      </c>
      <c r="AW634" s="11" t="s">
        <v>156</v>
      </c>
      <c r="AX634" s="11" t="s">
        <v>71</v>
      </c>
      <c r="AY634" s="215" t="s">
        <v>146</v>
      </c>
    </row>
    <row r="635" spans="2:51" s="12" customFormat="1" ht="13.5">
      <c r="B635" s="216"/>
      <c r="C635" s="217"/>
      <c r="D635" s="206" t="s">
        <v>154</v>
      </c>
      <c r="E635" s="218" t="s">
        <v>21</v>
      </c>
      <c r="F635" s="219" t="s">
        <v>157</v>
      </c>
      <c r="G635" s="217"/>
      <c r="H635" s="220">
        <v>2.3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154</v>
      </c>
      <c r="AU635" s="226" t="s">
        <v>81</v>
      </c>
      <c r="AV635" s="12" t="s">
        <v>153</v>
      </c>
      <c r="AW635" s="12" t="s">
        <v>156</v>
      </c>
      <c r="AX635" s="12" t="s">
        <v>79</v>
      </c>
      <c r="AY635" s="226" t="s">
        <v>146</v>
      </c>
    </row>
    <row r="636" spans="2:65" s="1" customFormat="1" ht="25.5" customHeight="1">
      <c r="B636" s="41"/>
      <c r="C636" s="192" t="s">
        <v>923</v>
      </c>
      <c r="D636" s="192" t="s">
        <v>148</v>
      </c>
      <c r="E636" s="193" t="s">
        <v>924</v>
      </c>
      <c r="F636" s="194" t="s">
        <v>925</v>
      </c>
      <c r="G636" s="195" t="s">
        <v>184</v>
      </c>
      <c r="H636" s="196">
        <v>23.735</v>
      </c>
      <c r="I636" s="197"/>
      <c r="J636" s="198">
        <f>ROUND(I636*H636,2)</f>
        <v>0</v>
      </c>
      <c r="K636" s="194" t="s">
        <v>152</v>
      </c>
      <c r="L636" s="61"/>
      <c r="M636" s="199" t="s">
        <v>21</v>
      </c>
      <c r="N636" s="200" t="s">
        <v>42</v>
      </c>
      <c r="O636" s="42"/>
      <c r="P636" s="201">
        <f>O636*H636</f>
        <v>0</v>
      </c>
      <c r="Q636" s="201">
        <v>0</v>
      </c>
      <c r="R636" s="201">
        <f>Q636*H636</f>
        <v>0</v>
      </c>
      <c r="S636" s="201">
        <v>0</v>
      </c>
      <c r="T636" s="202">
        <f>S636*H636</f>
        <v>0</v>
      </c>
      <c r="AR636" s="24" t="s">
        <v>201</v>
      </c>
      <c r="AT636" s="24" t="s">
        <v>148</v>
      </c>
      <c r="AU636" s="24" t="s">
        <v>81</v>
      </c>
      <c r="AY636" s="24" t="s">
        <v>146</v>
      </c>
      <c r="BE636" s="203">
        <f>IF(N636="základní",J636,0)</f>
        <v>0</v>
      </c>
      <c r="BF636" s="203">
        <f>IF(N636="snížená",J636,0)</f>
        <v>0</v>
      </c>
      <c r="BG636" s="203">
        <f>IF(N636="zákl. přenesená",J636,0)</f>
        <v>0</v>
      </c>
      <c r="BH636" s="203">
        <f>IF(N636="sníž. přenesená",J636,0)</f>
        <v>0</v>
      </c>
      <c r="BI636" s="203">
        <f>IF(N636="nulová",J636,0)</f>
        <v>0</v>
      </c>
      <c r="BJ636" s="24" t="s">
        <v>79</v>
      </c>
      <c r="BK636" s="203">
        <f>ROUND(I636*H636,2)</f>
        <v>0</v>
      </c>
      <c r="BL636" s="24" t="s">
        <v>201</v>
      </c>
      <c r="BM636" s="24" t="s">
        <v>926</v>
      </c>
    </row>
    <row r="637" spans="2:51" s="11" customFormat="1" ht="13.5">
      <c r="B637" s="204"/>
      <c r="C637" s="205"/>
      <c r="D637" s="206" t="s">
        <v>154</v>
      </c>
      <c r="E637" s="207" t="s">
        <v>21</v>
      </c>
      <c r="F637" s="208" t="s">
        <v>927</v>
      </c>
      <c r="G637" s="205"/>
      <c r="H637" s="209">
        <v>23.735</v>
      </c>
      <c r="I637" s="210"/>
      <c r="J637" s="205"/>
      <c r="K637" s="205"/>
      <c r="L637" s="211"/>
      <c r="M637" s="212"/>
      <c r="N637" s="213"/>
      <c r="O637" s="213"/>
      <c r="P637" s="213"/>
      <c r="Q637" s="213"/>
      <c r="R637" s="213"/>
      <c r="S637" s="213"/>
      <c r="T637" s="214"/>
      <c r="AT637" s="215" t="s">
        <v>154</v>
      </c>
      <c r="AU637" s="215" t="s">
        <v>81</v>
      </c>
      <c r="AV637" s="11" t="s">
        <v>81</v>
      </c>
      <c r="AW637" s="11" t="s">
        <v>156</v>
      </c>
      <c r="AX637" s="11" t="s">
        <v>71</v>
      </c>
      <c r="AY637" s="215" t="s">
        <v>146</v>
      </c>
    </row>
    <row r="638" spans="2:51" s="12" customFormat="1" ht="13.5">
      <c r="B638" s="216"/>
      <c r="C638" s="217"/>
      <c r="D638" s="206" t="s">
        <v>154</v>
      </c>
      <c r="E638" s="218" t="s">
        <v>21</v>
      </c>
      <c r="F638" s="219" t="s">
        <v>157</v>
      </c>
      <c r="G638" s="217"/>
      <c r="H638" s="220">
        <v>23.735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154</v>
      </c>
      <c r="AU638" s="226" t="s">
        <v>81</v>
      </c>
      <c r="AV638" s="12" t="s">
        <v>153</v>
      </c>
      <c r="AW638" s="12" t="s">
        <v>156</v>
      </c>
      <c r="AX638" s="12" t="s">
        <v>79</v>
      </c>
      <c r="AY638" s="226" t="s">
        <v>146</v>
      </c>
    </row>
    <row r="639" spans="2:65" s="1" customFormat="1" ht="16.5" customHeight="1">
      <c r="B639" s="41"/>
      <c r="C639" s="192" t="s">
        <v>589</v>
      </c>
      <c r="D639" s="192" t="s">
        <v>148</v>
      </c>
      <c r="E639" s="193" t="s">
        <v>928</v>
      </c>
      <c r="F639" s="194" t="s">
        <v>929</v>
      </c>
      <c r="G639" s="195" t="s">
        <v>184</v>
      </c>
      <c r="H639" s="196">
        <v>47.895</v>
      </c>
      <c r="I639" s="197"/>
      <c r="J639" s="198">
        <f>ROUND(I639*H639,2)</f>
        <v>0</v>
      </c>
      <c r="K639" s="194" t="s">
        <v>152</v>
      </c>
      <c r="L639" s="61"/>
      <c r="M639" s="199" t="s">
        <v>21</v>
      </c>
      <c r="N639" s="200" t="s">
        <v>42</v>
      </c>
      <c r="O639" s="42"/>
      <c r="P639" s="201">
        <f>O639*H639</f>
        <v>0</v>
      </c>
      <c r="Q639" s="201">
        <v>0</v>
      </c>
      <c r="R639" s="201">
        <f>Q639*H639</f>
        <v>0</v>
      </c>
      <c r="S639" s="201">
        <v>0</v>
      </c>
      <c r="T639" s="202">
        <f>S639*H639</f>
        <v>0</v>
      </c>
      <c r="AR639" s="24" t="s">
        <v>201</v>
      </c>
      <c r="AT639" s="24" t="s">
        <v>148</v>
      </c>
      <c r="AU639" s="24" t="s">
        <v>81</v>
      </c>
      <c r="AY639" s="24" t="s">
        <v>146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24" t="s">
        <v>79</v>
      </c>
      <c r="BK639" s="203">
        <f>ROUND(I639*H639,2)</f>
        <v>0</v>
      </c>
      <c r="BL639" s="24" t="s">
        <v>201</v>
      </c>
      <c r="BM639" s="24" t="s">
        <v>930</v>
      </c>
    </row>
    <row r="640" spans="2:51" s="11" customFormat="1" ht="13.5">
      <c r="B640" s="204"/>
      <c r="C640" s="205"/>
      <c r="D640" s="206" t="s">
        <v>154</v>
      </c>
      <c r="E640" s="207" t="s">
        <v>21</v>
      </c>
      <c r="F640" s="208" t="s">
        <v>931</v>
      </c>
      <c r="G640" s="205"/>
      <c r="H640" s="209">
        <v>47.895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154</v>
      </c>
      <c r="AU640" s="215" t="s">
        <v>81</v>
      </c>
      <c r="AV640" s="11" t="s">
        <v>81</v>
      </c>
      <c r="AW640" s="11" t="s">
        <v>156</v>
      </c>
      <c r="AX640" s="11" t="s">
        <v>71</v>
      </c>
      <c r="AY640" s="215" t="s">
        <v>146</v>
      </c>
    </row>
    <row r="641" spans="2:51" s="12" customFormat="1" ht="13.5">
      <c r="B641" s="216"/>
      <c r="C641" s="217"/>
      <c r="D641" s="206" t="s">
        <v>154</v>
      </c>
      <c r="E641" s="218" t="s">
        <v>21</v>
      </c>
      <c r="F641" s="219" t="s">
        <v>157</v>
      </c>
      <c r="G641" s="217"/>
      <c r="H641" s="220">
        <v>47.895</v>
      </c>
      <c r="I641" s="221"/>
      <c r="J641" s="217"/>
      <c r="K641" s="217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154</v>
      </c>
      <c r="AU641" s="226" t="s">
        <v>81</v>
      </c>
      <c r="AV641" s="12" t="s">
        <v>153</v>
      </c>
      <c r="AW641" s="12" t="s">
        <v>156</v>
      </c>
      <c r="AX641" s="12" t="s">
        <v>79</v>
      </c>
      <c r="AY641" s="226" t="s">
        <v>146</v>
      </c>
    </row>
    <row r="642" spans="2:65" s="1" customFormat="1" ht="16.5" customHeight="1">
      <c r="B642" s="41"/>
      <c r="C642" s="192" t="s">
        <v>932</v>
      </c>
      <c r="D642" s="192" t="s">
        <v>148</v>
      </c>
      <c r="E642" s="193" t="s">
        <v>933</v>
      </c>
      <c r="F642" s="194" t="s">
        <v>934</v>
      </c>
      <c r="G642" s="195" t="s">
        <v>161</v>
      </c>
      <c r="H642" s="196">
        <v>1</v>
      </c>
      <c r="I642" s="197"/>
      <c r="J642" s="198">
        <f>ROUND(I642*H642,2)</f>
        <v>0</v>
      </c>
      <c r="K642" s="194" t="s">
        <v>21</v>
      </c>
      <c r="L642" s="61"/>
      <c r="M642" s="199" t="s">
        <v>21</v>
      </c>
      <c r="N642" s="200" t="s">
        <v>42</v>
      </c>
      <c r="O642" s="42"/>
      <c r="P642" s="201">
        <f>O642*H642</f>
        <v>0</v>
      </c>
      <c r="Q642" s="201">
        <v>0</v>
      </c>
      <c r="R642" s="201">
        <f>Q642*H642</f>
        <v>0</v>
      </c>
      <c r="S642" s="201">
        <v>0</v>
      </c>
      <c r="T642" s="202">
        <f>S642*H642</f>
        <v>0</v>
      </c>
      <c r="AR642" s="24" t="s">
        <v>201</v>
      </c>
      <c r="AT642" s="24" t="s">
        <v>148</v>
      </c>
      <c r="AU642" s="24" t="s">
        <v>81</v>
      </c>
      <c r="AY642" s="24" t="s">
        <v>146</v>
      </c>
      <c r="BE642" s="203">
        <f>IF(N642="základní",J642,0)</f>
        <v>0</v>
      </c>
      <c r="BF642" s="203">
        <f>IF(N642="snížená",J642,0)</f>
        <v>0</v>
      </c>
      <c r="BG642" s="203">
        <f>IF(N642="zákl. přenesená",J642,0)</f>
        <v>0</v>
      </c>
      <c r="BH642" s="203">
        <f>IF(N642="sníž. přenesená",J642,0)</f>
        <v>0</v>
      </c>
      <c r="BI642" s="203">
        <f>IF(N642="nulová",J642,0)</f>
        <v>0</v>
      </c>
      <c r="BJ642" s="24" t="s">
        <v>79</v>
      </c>
      <c r="BK642" s="203">
        <f>ROUND(I642*H642,2)</f>
        <v>0</v>
      </c>
      <c r="BL642" s="24" t="s">
        <v>201</v>
      </c>
      <c r="BM642" s="24" t="s">
        <v>935</v>
      </c>
    </row>
    <row r="643" spans="2:65" s="1" customFormat="1" ht="16.5" customHeight="1">
      <c r="B643" s="41"/>
      <c r="C643" s="192" t="s">
        <v>592</v>
      </c>
      <c r="D643" s="192" t="s">
        <v>148</v>
      </c>
      <c r="E643" s="193" t="s">
        <v>936</v>
      </c>
      <c r="F643" s="194" t="s">
        <v>937</v>
      </c>
      <c r="G643" s="195" t="s">
        <v>184</v>
      </c>
      <c r="H643" s="196">
        <v>131.5</v>
      </c>
      <c r="I643" s="197"/>
      <c r="J643" s="198">
        <f>ROUND(I643*H643,2)</f>
        <v>0</v>
      </c>
      <c r="K643" s="194" t="s">
        <v>152</v>
      </c>
      <c r="L643" s="61"/>
      <c r="M643" s="199" t="s">
        <v>21</v>
      </c>
      <c r="N643" s="200" t="s">
        <v>42</v>
      </c>
      <c r="O643" s="42"/>
      <c r="P643" s="201">
        <f>O643*H643</f>
        <v>0</v>
      </c>
      <c r="Q643" s="201">
        <v>0</v>
      </c>
      <c r="R643" s="201">
        <f>Q643*H643</f>
        <v>0</v>
      </c>
      <c r="S643" s="201">
        <v>0</v>
      </c>
      <c r="T643" s="202">
        <f>S643*H643</f>
        <v>0</v>
      </c>
      <c r="AR643" s="24" t="s">
        <v>201</v>
      </c>
      <c r="AT643" s="24" t="s">
        <v>148</v>
      </c>
      <c r="AU643" s="24" t="s">
        <v>81</v>
      </c>
      <c r="AY643" s="24" t="s">
        <v>146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24" t="s">
        <v>79</v>
      </c>
      <c r="BK643" s="203">
        <f>ROUND(I643*H643,2)</f>
        <v>0</v>
      </c>
      <c r="BL643" s="24" t="s">
        <v>201</v>
      </c>
      <c r="BM643" s="24" t="s">
        <v>938</v>
      </c>
    </row>
    <row r="644" spans="2:51" s="11" customFormat="1" ht="13.5">
      <c r="B644" s="204"/>
      <c r="C644" s="205"/>
      <c r="D644" s="206" t="s">
        <v>154</v>
      </c>
      <c r="E644" s="207" t="s">
        <v>21</v>
      </c>
      <c r="F644" s="208" t="s">
        <v>939</v>
      </c>
      <c r="G644" s="205"/>
      <c r="H644" s="209">
        <v>15.6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154</v>
      </c>
      <c r="AU644" s="215" t="s">
        <v>81</v>
      </c>
      <c r="AV644" s="11" t="s">
        <v>81</v>
      </c>
      <c r="AW644" s="11" t="s">
        <v>156</v>
      </c>
      <c r="AX644" s="11" t="s">
        <v>71</v>
      </c>
      <c r="AY644" s="215" t="s">
        <v>146</v>
      </c>
    </row>
    <row r="645" spans="2:51" s="11" customFormat="1" ht="13.5">
      <c r="B645" s="204"/>
      <c r="C645" s="205"/>
      <c r="D645" s="206" t="s">
        <v>154</v>
      </c>
      <c r="E645" s="207" t="s">
        <v>21</v>
      </c>
      <c r="F645" s="208" t="s">
        <v>940</v>
      </c>
      <c r="G645" s="205"/>
      <c r="H645" s="209">
        <v>20.6</v>
      </c>
      <c r="I645" s="210"/>
      <c r="J645" s="205"/>
      <c r="K645" s="205"/>
      <c r="L645" s="211"/>
      <c r="M645" s="212"/>
      <c r="N645" s="213"/>
      <c r="O645" s="213"/>
      <c r="P645" s="213"/>
      <c r="Q645" s="213"/>
      <c r="R645" s="213"/>
      <c r="S645" s="213"/>
      <c r="T645" s="214"/>
      <c r="AT645" s="215" t="s">
        <v>154</v>
      </c>
      <c r="AU645" s="215" t="s">
        <v>81</v>
      </c>
      <c r="AV645" s="11" t="s">
        <v>81</v>
      </c>
      <c r="AW645" s="11" t="s">
        <v>156</v>
      </c>
      <c r="AX645" s="11" t="s">
        <v>71</v>
      </c>
      <c r="AY645" s="215" t="s">
        <v>146</v>
      </c>
    </row>
    <row r="646" spans="2:51" s="11" customFormat="1" ht="13.5">
      <c r="B646" s="204"/>
      <c r="C646" s="205"/>
      <c r="D646" s="206" t="s">
        <v>154</v>
      </c>
      <c r="E646" s="207" t="s">
        <v>21</v>
      </c>
      <c r="F646" s="208" t="s">
        <v>941</v>
      </c>
      <c r="G646" s="205"/>
      <c r="H646" s="209">
        <v>24.65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154</v>
      </c>
      <c r="AU646" s="215" t="s">
        <v>81</v>
      </c>
      <c r="AV646" s="11" t="s">
        <v>81</v>
      </c>
      <c r="AW646" s="11" t="s">
        <v>156</v>
      </c>
      <c r="AX646" s="11" t="s">
        <v>71</v>
      </c>
      <c r="AY646" s="215" t="s">
        <v>146</v>
      </c>
    </row>
    <row r="647" spans="2:51" s="11" customFormat="1" ht="13.5">
      <c r="B647" s="204"/>
      <c r="C647" s="205"/>
      <c r="D647" s="206" t="s">
        <v>154</v>
      </c>
      <c r="E647" s="207" t="s">
        <v>21</v>
      </c>
      <c r="F647" s="208" t="s">
        <v>942</v>
      </c>
      <c r="G647" s="205"/>
      <c r="H647" s="209">
        <v>24.65</v>
      </c>
      <c r="I647" s="210"/>
      <c r="J647" s="205"/>
      <c r="K647" s="205"/>
      <c r="L647" s="211"/>
      <c r="M647" s="212"/>
      <c r="N647" s="213"/>
      <c r="O647" s="213"/>
      <c r="P647" s="213"/>
      <c r="Q647" s="213"/>
      <c r="R647" s="213"/>
      <c r="S647" s="213"/>
      <c r="T647" s="214"/>
      <c r="AT647" s="215" t="s">
        <v>154</v>
      </c>
      <c r="AU647" s="215" t="s">
        <v>81</v>
      </c>
      <c r="AV647" s="11" t="s">
        <v>81</v>
      </c>
      <c r="AW647" s="11" t="s">
        <v>156</v>
      </c>
      <c r="AX647" s="11" t="s">
        <v>71</v>
      </c>
      <c r="AY647" s="215" t="s">
        <v>146</v>
      </c>
    </row>
    <row r="648" spans="2:51" s="11" customFormat="1" ht="13.5">
      <c r="B648" s="204"/>
      <c r="C648" s="205"/>
      <c r="D648" s="206" t="s">
        <v>154</v>
      </c>
      <c r="E648" s="207" t="s">
        <v>21</v>
      </c>
      <c r="F648" s="208" t="s">
        <v>943</v>
      </c>
      <c r="G648" s="205"/>
      <c r="H648" s="209">
        <v>24.65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154</v>
      </c>
      <c r="AU648" s="215" t="s">
        <v>81</v>
      </c>
      <c r="AV648" s="11" t="s">
        <v>81</v>
      </c>
      <c r="AW648" s="11" t="s">
        <v>156</v>
      </c>
      <c r="AX648" s="11" t="s">
        <v>71</v>
      </c>
      <c r="AY648" s="215" t="s">
        <v>146</v>
      </c>
    </row>
    <row r="649" spans="2:51" s="11" customFormat="1" ht="13.5">
      <c r="B649" s="204"/>
      <c r="C649" s="205"/>
      <c r="D649" s="206" t="s">
        <v>154</v>
      </c>
      <c r="E649" s="207" t="s">
        <v>21</v>
      </c>
      <c r="F649" s="208" t="s">
        <v>944</v>
      </c>
      <c r="G649" s="205"/>
      <c r="H649" s="209">
        <v>21.35</v>
      </c>
      <c r="I649" s="210"/>
      <c r="J649" s="205"/>
      <c r="K649" s="205"/>
      <c r="L649" s="211"/>
      <c r="M649" s="212"/>
      <c r="N649" s="213"/>
      <c r="O649" s="213"/>
      <c r="P649" s="213"/>
      <c r="Q649" s="213"/>
      <c r="R649" s="213"/>
      <c r="S649" s="213"/>
      <c r="T649" s="214"/>
      <c r="AT649" s="215" t="s">
        <v>154</v>
      </c>
      <c r="AU649" s="215" t="s">
        <v>81</v>
      </c>
      <c r="AV649" s="11" t="s">
        <v>81</v>
      </c>
      <c r="AW649" s="11" t="s">
        <v>156</v>
      </c>
      <c r="AX649" s="11" t="s">
        <v>71</v>
      </c>
      <c r="AY649" s="215" t="s">
        <v>146</v>
      </c>
    </row>
    <row r="650" spans="2:51" s="12" customFormat="1" ht="13.5">
      <c r="B650" s="216"/>
      <c r="C650" s="217"/>
      <c r="D650" s="206" t="s">
        <v>154</v>
      </c>
      <c r="E650" s="218" t="s">
        <v>21</v>
      </c>
      <c r="F650" s="219" t="s">
        <v>157</v>
      </c>
      <c r="G650" s="217"/>
      <c r="H650" s="220">
        <v>131.5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154</v>
      </c>
      <c r="AU650" s="226" t="s">
        <v>81</v>
      </c>
      <c r="AV650" s="12" t="s">
        <v>153</v>
      </c>
      <c r="AW650" s="12" t="s">
        <v>156</v>
      </c>
      <c r="AX650" s="12" t="s">
        <v>79</v>
      </c>
      <c r="AY650" s="226" t="s">
        <v>146</v>
      </c>
    </row>
    <row r="651" spans="2:65" s="1" customFormat="1" ht="16.5" customHeight="1">
      <c r="B651" s="41"/>
      <c r="C651" s="192" t="s">
        <v>945</v>
      </c>
      <c r="D651" s="192" t="s">
        <v>148</v>
      </c>
      <c r="E651" s="193" t="s">
        <v>946</v>
      </c>
      <c r="F651" s="194" t="s">
        <v>947</v>
      </c>
      <c r="G651" s="195" t="s">
        <v>184</v>
      </c>
      <c r="H651" s="196">
        <v>69.095</v>
      </c>
      <c r="I651" s="197"/>
      <c r="J651" s="198">
        <f>ROUND(I651*H651,2)</f>
        <v>0</v>
      </c>
      <c r="K651" s="194" t="s">
        <v>152</v>
      </c>
      <c r="L651" s="61"/>
      <c r="M651" s="199" t="s">
        <v>21</v>
      </c>
      <c r="N651" s="200" t="s">
        <v>42</v>
      </c>
      <c r="O651" s="42"/>
      <c r="P651" s="201">
        <f>O651*H651</f>
        <v>0</v>
      </c>
      <c r="Q651" s="201">
        <v>0</v>
      </c>
      <c r="R651" s="201">
        <f>Q651*H651</f>
        <v>0</v>
      </c>
      <c r="S651" s="201">
        <v>0</v>
      </c>
      <c r="T651" s="202">
        <f>S651*H651</f>
        <v>0</v>
      </c>
      <c r="AR651" s="24" t="s">
        <v>201</v>
      </c>
      <c r="AT651" s="24" t="s">
        <v>148</v>
      </c>
      <c r="AU651" s="24" t="s">
        <v>81</v>
      </c>
      <c r="AY651" s="24" t="s">
        <v>146</v>
      </c>
      <c r="BE651" s="203">
        <f>IF(N651="základní",J651,0)</f>
        <v>0</v>
      </c>
      <c r="BF651" s="203">
        <f>IF(N651="snížená",J651,0)</f>
        <v>0</v>
      </c>
      <c r="BG651" s="203">
        <f>IF(N651="zákl. přenesená",J651,0)</f>
        <v>0</v>
      </c>
      <c r="BH651" s="203">
        <f>IF(N651="sníž. přenesená",J651,0)</f>
        <v>0</v>
      </c>
      <c r="BI651" s="203">
        <f>IF(N651="nulová",J651,0)</f>
        <v>0</v>
      </c>
      <c r="BJ651" s="24" t="s">
        <v>79</v>
      </c>
      <c r="BK651" s="203">
        <f>ROUND(I651*H651,2)</f>
        <v>0</v>
      </c>
      <c r="BL651" s="24" t="s">
        <v>201</v>
      </c>
      <c r="BM651" s="24" t="s">
        <v>948</v>
      </c>
    </row>
    <row r="652" spans="2:51" s="11" customFormat="1" ht="13.5">
      <c r="B652" s="204"/>
      <c r="C652" s="205"/>
      <c r="D652" s="206" t="s">
        <v>154</v>
      </c>
      <c r="E652" s="207" t="s">
        <v>21</v>
      </c>
      <c r="F652" s="208" t="s">
        <v>949</v>
      </c>
      <c r="G652" s="205"/>
      <c r="H652" s="209">
        <v>21.2</v>
      </c>
      <c r="I652" s="210"/>
      <c r="J652" s="205"/>
      <c r="K652" s="205"/>
      <c r="L652" s="211"/>
      <c r="M652" s="212"/>
      <c r="N652" s="213"/>
      <c r="O652" s="213"/>
      <c r="P652" s="213"/>
      <c r="Q652" s="213"/>
      <c r="R652" s="213"/>
      <c r="S652" s="213"/>
      <c r="T652" s="214"/>
      <c r="AT652" s="215" t="s">
        <v>154</v>
      </c>
      <c r="AU652" s="215" t="s">
        <v>81</v>
      </c>
      <c r="AV652" s="11" t="s">
        <v>81</v>
      </c>
      <c r="AW652" s="11" t="s">
        <v>156</v>
      </c>
      <c r="AX652" s="11" t="s">
        <v>71</v>
      </c>
      <c r="AY652" s="215" t="s">
        <v>146</v>
      </c>
    </row>
    <row r="653" spans="2:51" s="11" customFormat="1" ht="13.5">
      <c r="B653" s="204"/>
      <c r="C653" s="205"/>
      <c r="D653" s="206" t="s">
        <v>154</v>
      </c>
      <c r="E653" s="207" t="s">
        <v>21</v>
      </c>
      <c r="F653" s="208" t="s">
        <v>950</v>
      </c>
      <c r="G653" s="205"/>
      <c r="H653" s="209">
        <v>47.895</v>
      </c>
      <c r="I653" s="210"/>
      <c r="J653" s="205"/>
      <c r="K653" s="205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154</v>
      </c>
      <c r="AU653" s="215" t="s">
        <v>81</v>
      </c>
      <c r="AV653" s="11" t="s">
        <v>81</v>
      </c>
      <c r="AW653" s="11" t="s">
        <v>156</v>
      </c>
      <c r="AX653" s="11" t="s">
        <v>71</v>
      </c>
      <c r="AY653" s="215" t="s">
        <v>146</v>
      </c>
    </row>
    <row r="654" spans="2:51" s="12" customFormat="1" ht="13.5">
      <c r="B654" s="216"/>
      <c r="C654" s="217"/>
      <c r="D654" s="206" t="s">
        <v>154</v>
      </c>
      <c r="E654" s="218" t="s">
        <v>21</v>
      </c>
      <c r="F654" s="219" t="s">
        <v>157</v>
      </c>
      <c r="G654" s="217"/>
      <c r="H654" s="220">
        <v>69.095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154</v>
      </c>
      <c r="AU654" s="226" t="s">
        <v>81</v>
      </c>
      <c r="AV654" s="12" t="s">
        <v>153</v>
      </c>
      <c r="AW654" s="12" t="s">
        <v>156</v>
      </c>
      <c r="AX654" s="12" t="s">
        <v>79</v>
      </c>
      <c r="AY654" s="226" t="s">
        <v>146</v>
      </c>
    </row>
    <row r="655" spans="2:65" s="1" customFormat="1" ht="16.5" customHeight="1">
      <c r="B655" s="41"/>
      <c r="C655" s="192" t="s">
        <v>596</v>
      </c>
      <c r="D655" s="192" t="s">
        <v>148</v>
      </c>
      <c r="E655" s="193" t="s">
        <v>951</v>
      </c>
      <c r="F655" s="194" t="s">
        <v>952</v>
      </c>
      <c r="G655" s="195" t="s">
        <v>184</v>
      </c>
      <c r="H655" s="196">
        <v>29.91</v>
      </c>
      <c r="I655" s="197"/>
      <c r="J655" s="198">
        <f>ROUND(I655*H655,2)</f>
        <v>0</v>
      </c>
      <c r="K655" s="194" t="s">
        <v>152</v>
      </c>
      <c r="L655" s="61"/>
      <c r="M655" s="199" t="s">
        <v>21</v>
      </c>
      <c r="N655" s="200" t="s">
        <v>42</v>
      </c>
      <c r="O655" s="42"/>
      <c r="P655" s="201">
        <f>O655*H655</f>
        <v>0</v>
      </c>
      <c r="Q655" s="201">
        <v>0</v>
      </c>
      <c r="R655" s="201">
        <f>Q655*H655</f>
        <v>0</v>
      </c>
      <c r="S655" s="201">
        <v>0</v>
      </c>
      <c r="T655" s="202">
        <f>S655*H655</f>
        <v>0</v>
      </c>
      <c r="AR655" s="24" t="s">
        <v>201</v>
      </c>
      <c r="AT655" s="24" t="s">
        <v>148</v>
      </c>
      <c r="AU655" s="24" t="s">
        <v>81</v>
      </c>
      <c r="AY655" s="24" t="s">
        <v>146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24" t="s">
        <v>79</v>
      </c>
      <c r="BK655" s="203">
        <f>ROUND(I655*H655,2)</f>
        <v>0</v>
      </c>
      <c r="BL655" s="24" t="s">
        <v>201</v>
      </c>
      <c r="BM655" s="24" t="s">
        <v>953</v>
      </c>
    </row>
    <row r="656" spans="2:51" s="11" customFormat="1" ht="13.5">
      <c r="B656" s="204"/>
      <c r="C656" s="205"/>
      <c r="D656" s="206" t="s">
        <v>154</v>
      </c>
      <c r="E656" s="207" t="s">
        <v>21</v>
      </c>
      <c r="F656" s="208" t="s">
        <v>954</v>
      </c>
      <c r="G656" s="205"/>
      <c r="H656" s="209">
        <v>15.34</v>
      </c>
      <c r="I656" s="210"/>
      <c r="J656" s="205"/>
      <c r="K656" s="205"/>
      <c r="L656" s="211"/>
      <c r="M656" s="212"/>
      <c r="N656" s="213"/>
      <c r="O656" s="213"/>
      <c r="P656" s="213"/>
      <c r="Q656" s="213"/>
      <c r="R656" s="213"/>
      <c r="S656" s="213"/>
      <c r="T656" s="214"/>
      <c r="AT656" s="215" t="s">
        <v>154</v>
      </c>
      <c r="AU656" s="215" t="s">
        <v>81</v>
      </c>
      <c r="AV656" s="11" t="s">
        <v>81</v>
      </c>
      <c r="AW656" s="11" t="s">
        <v>156</v>
      </c>
      <c r="AX656" s="11" t="s">
        <v>71</v>
      </c>
      <c r="AY656" s="215" t="s">
        <v>146</v>
      </c>
    </row>
    <row r="657" spans="2:51" s="13" customFormat="1" ht="13.5">
      <c r="B657" s="227"/>
      <c r="C657" s="228"/>
      <c r="D657" s="206" t="s">
        <v>154</v>
      </c>
      <c r="E657" s="229" t="s">
        <v>21</v>
      </c>
      <c r="F657" s="230" t="s">
        <v>497</v>
      </c>
      <c r="G657" s="228"/>
      <c r="H657" s="229" t="s">
        <v>21</v>
      </c>
      <c r="I657" s="231"/>
      <c r="J657" s="228"/>
      <c r="K657" s="228"/>
      <c r="L657" s="232"/>
      <c r="M657" s="233"/>
      <c r="N657" s="234"/>
      <c r="O657" s="234"/>
      <c r="P657" s="234"/>
      <c r="Q657" s="234"/>
      <c r="R657" s="234"/>
      <c r="S657" s="234"/>
      <c r="T657" s="235"/>
      <c r="AT657" s="236" t="s">
        <v>154</v>
      </c>
      <c r="AU657" s="236" t="s">
        <v>81</v>
      </c>
      <c r="AV657" s="13" t="s">
        <v>79</v>
      </c>
      <c r="AW657" s="13" t="s">
        <v>156</v>
      </c>
      <c r="AX657" s="13" t="s">
        <v>71</v>
      </c>
      <c r="AY657" s="236" t="s">
        <v>146</v>
      </c>
    </row>
    <row r="658" spans="2:51" s="11" customFormat="1" ht="13.5">
      <c r="B658" s="204"/>
      <c r="C658" s="205"/>
      <c r="D658" s="206" t="s">
        <v>154</v>
      </c>
      <c r="E658" s="207" t="s">
        <v>21</v>
      </c>
      <c r="F658" s="208" t="s">
        <v>955</v>
      </c>
      <c r="G658" s="205"/>
      <c r="H658" s="209">
        <v>2.67</v>
      </c>
      <c r="I658" s="210"/>
      <c r="J658" s="205"/>
      <c r="K658" s="205"/>
      <c r="L658" s="211"/>
      <c r="M658" s="212"/>
      <c r="N658" s="213"/>
      <c r="O658" s="213"/>
      <c r="P658" s="213"/>
      <c r="Q658" s="213"/>
      <c r="R658" s="213"/>
      <c r="S658" s="213"/>
      <c r="T658" s="214"/>
      <c r="AT658" s="215" t="s">
        <v>154</v>
      </c>
      <c r="AU658" s="215" t="s">
        <v>81</v>
      </c>
      <c r="AV658" s="11" t="s">
        <v>81</v>
      </c>
      <c r="AW658" s="11" t="s">
        <v>156</v>
      </c>
      <c r="AX658" s="11" t="s">
        <v>71</v>
      </c>
      <c r="AY658" s="215" t="s">
        <v>146</v>
      </c>
    </row>
    <row r="659" spans="2:51" s="11" customFormat="1" ht="13.5">
      <c r="B659" s="204"/>
      <c r="C659" s="205"/>
      <c r="D659" s="206" t="s">
        <v>154</v>
      </c>
      <c r="E659" s="207" t="s">
        <v>21</v>
      </c>
      <c r="F659" s="208" t="s">
        <v>956</v>
      </c>
      <c r="G659" s="205"/>
      <c r="H659" s="209">
        <v>4.4</v>
      </c>
      <c r="I659" s="210"/>
      <c r="J659" s="205"/>
      <c r="K659" s="205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154</v>
      </c>
      <c r="AU659" s="215" t="s">
        <v>81</v>
      </c>
      <c r="AV659" s="11" t="s">
        <v>81</v>
      </c>
      <c r="AW659" s="11" t="s">
        <v>156</v>
      </c>
      <c r="AX659" s="11" t="s">
        <v>71</v>
      </c>
      <c r="AY659" s="215" t="s">
        <v>146</v>
      </c>
    </row>
    <row r="660" spans="2:51" s="11" customFormat="1" ht="13.5">
      <c r="B660" s="204"/>
      <c r="C660" s="205"/>
      <c r="D660" s="206" t="s">
        <v>154</v>
      </c>
      <c r="E660" s="207" t="s">
        <v>21</v>
      </c>
      <c r="F660" s="208" t="s">
        <v>957</v>
      </c>
      <c r="G660" s="205"/>
      <c r="H660" s="209">
        <v>5.3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154</v>
      </c>
      <c r="AU660" s="215" t="s">
        <v>81</v>
      </c>
      <c r="AV660" s="11" t="s">
        <v>81</v>
      </c>
      <c r="AW660" s="11" t="s">
        <v>156</v>
      </c>
      <c r="AX660" s="11" t="s">
        <v>71</v>
      </c>
      <c r="AY660" s="215" t="s">
        <v>146</v>
      </c>
    </row>
    <row r="661" spans="2:51" s="11" customFormat="1" ht="13.5">
      <c r="B661" s="204"/>
      <c r="C661" s="205"/>
      <c r="D661" s="206" t="s">
        <v>154</v>
      </c>
      <c r="E661" s="207" t="s">
        <v>21</v>
      </c>
      <c r="F661" s="208" t="s">
        <v>958</v>
      </c>
      <c r="G661" s="205"/>
      <c r="H661" s="209">
        <v>2.2</v>
      </c>
      <c r="I661" s="210"/>
      <c r="J661" s="205"/>
      <c r="K661" s="205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154</v>
      </c>
      <c r="AU661" s="215" t="s">
        <v>81</v>
      </c>
      <c r="AV661" s="11" t="s">
        <v>81</v>
      </c>
      <c r="AW661" s="11" t="s">
        <v>156</v>
      </c>
      <c r="AX661" s="11" t="s">
        <v>71</v>
      </c>
      <c r="AY661" s="215" t="s">
        <v>146</v>
      </c>
    </row>
    <row r="662" spans="2:51" s="12" customFormat="1" ht="13.5">
      <c r="B662" s="216"/>
      <c r="C662" s="217"/>
      <c r="D662" s="206" t="s">
        <v>154</v>
      </c>
      <c r="E662" s="218" t="s">
        <v>21</v>
      </c>
      <c r="F662" s="219" t="s">
        <v>157</v>
      </c>
      <c r="G662" s="217"/>
      <c r="H662" s="220">
        <v>29.91</v>
      </c>
      <c r="I662" s="221"/>
      <c r="J662" s="217"/>
      <c r="K662" s="217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154</v>
      </c>
      <c r="AU662" s="226" t="s">
        <v>81</v>
      </c>
      <c r="AV662" s="12" t="s">
        <v>153</v>
      </c>
      <c r="AW662" s="12" t="s">
        <v>156</v>
      </c>
      <c r="AX662" s="12" t="s">
        <v>79</v>
      </c>
      <c r="AY662" s="226" t="s">
        <v>146</v>
      </c>
    </row>
    <row r="663" spans="2:65" s="1" customFormat="1" ht="25.5" customHeight="1">
      <c r="B663" s="41"/>
      <c r="C663" s="192" t="s">
        <v>959</v>
      </c>
      <c r="D663" s="192" t="s">
        <v>148</v>
      </c>
      <c r="E663" s="193" t="s">
        <v>960</v>
      </c>
      <c r="F663" s="194" t="s">
        <v>961</v>
      </c>
      <c r="G663" s="195" t="s">
        <v>161</v>
      </c>
      <c r="H663" s="196">
        <v>4</v>
      </c>
      <c r="I663" s="197"/>
      <c r="J663" s="198">
        <f>ROUND(I663*H663,2)</f>
        <v>0</v>
      </c>
      <c r="K663" s="194" t="s">
        <v>152</v>
      </c>
      <c r="L663" s="61"/>
      <c r="M663" s="199" t="s">
        <v>21</v>
      </c>
      <c r="N663" s="200" t="s">
        <v>42</v>
      </c>
      <c r="O663" s="42"/>
      <c r="P663" s="201">
        <f>O663*H663</f>
        <v>0</v>
      </c>
      <c r="Q663" s="201">
        <v>0</v>
      </c>
      <c r="R663" s="201">
        <f>Q663*H663</f>
        <v>0</v>
      </c>
      <c r="S663" s="201">
        <v>0</v>
      </c>
      <c r="T663" s="202">
        <f>S663*H663</f>
        <v>0</v>
      </c>
      <c r="AR663" s="24" t="s">
        <v>201</v>
      </c>
      <c r="AT663" s="24" t="s">
        <v>148</v>
      </c>
      <c r="AU663" s="24" t="s">
        <v>81</v>
      </c>
      <c r="AY663" s="24" t="s">
        <v>146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24" t="s">
        <v>79</v>
      </c>
      <c r="BK663" s="203">
        <f>ROUND(I663*H663,2)</f>
        <v>0</v>
      </c>
      <c r="BL663" s="24" t="s">
        <v>201</v>
      </c>
      <c r="BM663" s="24" t="s">
        <v>962</v>
      </c>
    </row>
    <row r="664" spans="2:65" s="1" customFormat="1" ht="16.5" customHeight="1">
      <c r="B664" s="41"/>
      <c r="C664" s="192" t="s">
        <v>599</v>
      </c>
      <c r="D664" s="192" t="s">
        <v>148</v>
      </c>
      <c r="E664" s="193" t="s">
        <v>963</v>
      </c>
      <c r="F664" s="194" t="s">
        <v>964</v>
      </c>
      <c r="G664" s="195" t="s">
        <v>184</v>
      </c>
      <c r="H664" s="196">
        <v>47.895</v>
      </c>
      <c r="I664" s="197"/>
      <c r="J664" s="198">
        <f>ROUND(I664*H664,2)</f>
        <v>0</v>
      </c>
      <c r="K664" s="194" t="s">
        <v>152</v>
      </c>
      <c r="L664" s="61"/>
      <c r="M664" s="199" t="s">
        <v>21</v>
      </c>
      <c r="N664" s="200" t="s">
        <v>42</v>
      </c>
      <c r="O664" s="42"/>
      <c r="P664" s="201">
        <f>O664*H664</f>
        <v>0</v>
      </c>
      <c r="Q664" s="201">
        <v>0</v>
      </c>
      <c r="R664" s="201">
        <f>Q664*H664</f>
        <v>0</v>
      </c>
      <c r="S664" s="201">
        <v>0</v>
      </c>
      <c r="T664" s="202">
        <f>S664*H664</f>
        <v>0</v>
      </c>
      <c r="AR664" s="24" t="s">
        <v>201</v>
      </c>
      <c r="AT664" s="24" t="s">
        <v>148</v>
      </c>
      <c r="AU664" s="24" t="s">
        <v>81</v>
      </c>
      <c r="AY664" s="24" t="s">
        <v>146</v>
      </c>
      <c r="BE664" s="203">
        <f>IF(N664="základní",J664,0)</f>
        <v>0</v>
      </c>
      <c r="BF664" s="203">
        <f>IF(N664="snížená",J664,0)</f>
        <v>0</v>
      </c>
      <c r="BG664" s="203">
        <f>IF(N664="zákl. přenesená",J664,0)</f>
        <v>0</v>
      </c>
      <c r="BH664" s="203">
        <f>IF(N664="sníž. přenesená",J664,0)</f>
        <v>0</v>
      </c>
      <c r="BI664" s="203">
        <f>IF(N664="nulová",J664,0)</f>
        <v>0</v>
      </c>
      <c r="BJ664" s="24" t="s">
        <v>79</v>
      </c>
      <c r="BK664" s="203">
        <f>ROUND(I664*H664,2)</f>
        <v>0</v>
      </c>
      <c r="BL664" s="24" t="s">
        <v>201</v>
      </c>
      <c r="BM664" s="24" t="s">
        <v>965</v>
      </c>
    </row>
    <row r="665" spans="2:51" s="11" customFormat="1" ht="13.5">
      <c r="B665" s="204"/>
      <c r="C665" s="205"/>
      <c r="D665" s="206" t="s">
        <v>154</v>
      </c>
      <c r="E665" s="207" t="s">
        <v>21</v>
      </c>
      <c r="F665" s="208" t="s">
        <v>931</v>
      </c>
      <c r="G665" s="205"/>
      <c r="H665" s="209">
        <v>47.895</v>
      </c>
      <c r="I665" s="210"/>
      <c r="J665" s="205"/>
      <c r="K665" s="205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154</v>
      </c>
      <c r="AU665" s="215" t="s">
        <v>81</v>
      </c>
      <c r="AV665" s="11" t="s">
        <v>81</v>
      </c>
      <c r="AW665" s="11" t="s">
        <v>156</v>
      </c>
      <c r="AX665" s="11" t="s">
        <v>71</v>
      </c>
      <c r="AY665" s="215" t="s">
        <v>146</v>
      </c>
    </row>
    <row r="666" spans="2:51" s="12" customFormat="1" ht="13.5">
      <c r="B666" s="216"/>
      <c r="C666" s="217"/>
      <c r="D666" s="206" t="s">
        <v>154</v>
      </c>
      <c r="E666" s="218" t="s">
        <v>21</v>
      </c>
      <c r="F666" s="219" t="s">
        <v>157</v>
      </c>
      <c r="G666" s="217"/>
      <c r="H666" s="220">
        <v>47.895</v>
      </c>
      <c r="I666" s="221"/>
      <c r="J666" s="217"/>
      <c r="K666" s="217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154</v>
      </c>
      <c r="AU666" s="226" t="s">
        <v>81</v>
      </c>
      <c r="AV666" s="12" t="s">
        <v>153</v>
      </c>
      <c r="AW666" s="12" t="s">
        <v>156</v>
      </c>
      <c r="AX666" s="12" t="s">
        <v>79</v>
      </c>
      <c r="AY666" s="226" t="s">
        <v>146</v>
      </c>
    </row>
    <row r="667" spans="2:65" s="1" customFormat="1" ht="16.5" customHeight="1">
      <c r="B667" s="41"/>
      <c r="C667" s="192" t="s">
        <v>966</v>
      </c>
      <c r="D667" s="192" t="s">
        <v>148</v>
      </c>
      <c r="E667" s="193" t="s">
        <v>967</v>
      </c>
      <c r="F667" s="194" t="s">
        <v>968</v>
      </c>
      <c r="G667" s="195" t="s">
        <v>184</v>
      </c>
      <c r="H667" s="196">
        <v>69.15</v>
      </c>
      <c r="I667" s="197"/>
      <c r="J667" s="198">
        <f>ROUND(I667*H667,2)</f>
        <v>0</v>
      </c>
      <c r="K667" s="194" t="s">
        <v>152</v>
      </c>
      <c r="L667" s="61"/>
      <c r="M667" s="199" t="s">
        <v>21</v>
      </c>
      <c r="N667" s="200" t="s">
        <v>42</v>
      </c>
      <c r="O667" s="42"/>
      <c r="P667" s="201">
        <f>O667*H667</f>
        <v>0</v>
      </c>
      <c r="Q667" s="201">
        <v>0</v>
      </c>
      <c r="R667" s="201">
        <f>Q667*H667</f>
        <v>0</v>
      </c>
      <c r="S667" s="201">
        <v>0</v>
      </c>
      <c r="T667" s="202">
        <f>S667*H667</f>
        <v>0</v>
      </c>
      <c r="AR667" s="24" t="s">
        <v>201</v>
      </c>
      <c r="AT667" s="24" t="s">
        <v>148</v>
      </c>
      <c r="AU667" s="24" t="s">
        <v>81</v>
      </c>
      <c r="AY667" s="24" t="s">
        <v>146</v>
      </c>
      <c r="BE667" s="203">
        <f>IF(N667="základní",J667,0)</f>
        <v>0</v>
      </c>
      <c r="BF667" s="203">
        <f>IF(N667="snížená",J667,0)</f>
        <v>0</v>
      </c>
      <c r="BG667" s="203">
        <f>IF(N667="zákl. přenesená",J667,0)</f>
        <v>0</v>
      </c>
      <c r="BH667" s="203">
        <f>IF(N667="sníž. přenesená",J667,0)</f>
        <v>0</v>
      </c>
      <c r="BI667" s="203">
        <f>IF(N667="nulová",J667,0)</f>
        <v>0</v>
      </c>
      <c r="BJ667" s="24" t="s">
        <v>79</v>
      </c>
      <c r="BK667" s="203">
        <f>ROUND(I667*H667,2)</f>
        <v>0</v>
      </c>
      <c r="BL667" s="24" t="s">
        <v>201</v>
      </c>
      <c r="BM667" s="24" t="s">
        <v>969</v>
      </c>
    </row>
    <row r="668" spans="2:51" s="11" customFormat="1" ht="13.5">
      <c r="B668" s="204"/>
      <c r="C668" s="205"/>
      <c r="D668" s="206" t="s">
        <v>154</v>
      </c>
      <c r="E668" s="207" t="s">
        <v>21</v>
      </c>
      <c r="F668" s="208" t="s">
        <v>970</v>
      </c>
      <c r="G668" s="205"/>
      <c r="H668" s="209">
        <v>35.56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154</v>
      </c>
      <c r="AU668" s="215" t="s">
        <v>81</v>
      </c>
      <c r="AV668" s="11" t="s">
        <v>81</v>
      </c>
      <c r="AW668" s="11" t="s">
        <v>156</v>
      </c>
      <c r="AX668" s="11" t="s">
        <v>71</v>
      </c>
      <c r="AY668" s="215" t="s">
        <v>146</v>
      </c>
    </row>
    <row r="669" spans="2:51" s="11" customFormat="1" ht="13.5">
      <c r="B669" s="204"/>
      <c r="C669" s="205"/>
      <c r="D669" s="206" t="s">
        <v>154</v>
      </c>
      <c r="E669" s="207" t="s">
        <v>21</v>
      </c>
      <c r="F669" s="208" t="s">
        <v>971</v>
      </c>
      <c r="G669" s="205"/>
      <c r="H669" s="209">
        <v>28.1</v>
      </c>
      <c r="I669" s="210"/>
      <c r="J669" s="205"/>
      <c r="K669" s="205"/>
      <c r="L669" s="211"/>
      <c r="M669" s="212"/>
      <c r="N669" s="213"/>
      <c r="O669" s="213"/>
      <c r="P669" s="213"/>
      <c r="Q669" s="213"/>
      <c r="R669" s="213"/>
      <c r="S669" s="213"/>
      <c r="T669" s="214"/>
      <c r="AT669" s="215" t="s">
        <v>154</v>
      </c>
      <c r="AU669" s="215" t="s">
        <v>81</v>
      </c>
      <c r="AV669" s="11" t="s">
        <v>81</v>
      </c>
      <c r="AW669" s="11" t="s">
        <v>156</v>
      </c>
      <c r="AX669" s="11" t="s">
        <v>71</v>
      </c>
      <c r="AY669" s="215" t="s">
        <v>146</v>
      </c>
    </row>
    <row r="670" spans="2:51" s="11" customFormat="1" ht="13.5">
      <c r="B670" s="204"/>
      <c r="C670" s="205"/>
      <c r="D670" s="206" t="s">
        <v>154</v>
      </c>
      <c r="E670" s="207" t="s">
        <v>21</v>
      </c>
      <c r="F670" s="208" t="s">
        <v>972</v>
      </c>
      <c r="G670" s="205"/>
      <c r="H670" s="209">
        <v>5.49</v>
      </c>
      <c r="I670" s="210"/>
      <c r="J670" s="205"/>
      <c r="K670" s="205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154</v>
      </c>
      <c r="AU670" s="215" t="s">
        <v>81</v>
      </c>
      <c r="AV670" s="11" t="s">
        <v>81</v>
      </c>
      <c r="AW670" s="11" t="s">
        <v>156</v>
      </c>
      <c r="AX670" s="11" t="s">
        <v>71</v>
      </c>
      <c r="AY670" s="215" t="s">
        <v>146</v>
      </c>
    </row>
    <row r="671" spans="2:51" s="12" customFormat="1" ht="13.5">
      <c r="B671" s="216"/>
      <c r="C671" s="217"/>
      <c r="D671" s="206" t="s">
        <v>154</v>
      </c>
      <c r="E671" s="218" t="s">
        <v>21</v>
      </c>
      <c r="F671" s="219" t="s">
        <v>157</v>
      </c>
      <c r="G671" s="217"/>
      <c r="H671" s="220">
        <v>69.15</v>
      </c>
      <c r="I671" s="221"/>
      <c r="J671" s="217"/>
      <c r="K671" s="217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154</v>
      </c>
      <c r="AU671" s="226" t="s">
        <v>81</v>
      </c>
      <c r="AV671" s="12" t="s">
        <v>153</v>
      </c>
      <c r="AW671" s="12" t="s">
        <v>156</v>
      </c>
      <c r="AX671" s="12" t="s">
        <v>79</v>
      </c>
      <c r="AY671" s="226" t="s">
        <v>146</v>
      </c>
    </row>
    <row r="672" spans="2:65" s="1" customFormat="1" ht="25.5" customHeight="1">
      <c r="B672" s="41"/>
      <c r="C672" s="192" t="s">
        <v>603</v>
      </c>
      <c r="D672" s="192" t="s">
        <v>148</v>
      </c>
      <c r="E672" s="193" t="s">
        <v>973</v>
      </c>
      <c r="F672" s="194" t="s">
        <v>974</v>
      </c>
      <c r="G672" s="195" t="s">
        <v>151</v>
      </c>
      <c r="H672" s="196">
        <v>0.3</v>
      </c>
      <c r="I672" s="197"/>
      <c r="J672" s="198">
        <f>ROUND(I672*H672,2)</f>
        <v>0</v>
      </c>
      <c r="K672" s="194" t="s">
        <v>152</v>
      </c>
      <c r="L672" s="61"/>
      <c r="M672" s="199" t="s">
        <v>21</v>
      </c>
      <c r="N672" s="200" t="s">
        <v>42</v>
      </c>
      <c r="O672" s="42"/>
      <c r="P672" s="201">
        <f>O672*H672</f>
        <v>0</v>
      </c>
      <c r="Q672" s="201">
        <v>0</v>
      </c>
      <c r="R672" s="201">
        <f>Q672*H672</f>
        <v>0</v>
      </c>
      <c r="S672" s="201">
        <v>0</v>
      </c>
      <c r="T672" s="202">
        <f>S672*H672</f>
        <v>0</v>
      </c>
      <c r="AR672" s="24" t="s">
        <v>201</v>
      </c>
      <c r="AT672" s="24" t="s">
        <v>148</v>
      </c>
      <c r="AU672" s="24" t="s">
        <v>81</v>
      </c>
      <c r="AY672" s="24" t="s">
        <v>146</v>
      </c>
      <c r="BE672" s="203">
        <f>IF(N672="základní",J672,0)</f>
        <v>0</v>
      </c>
      <c r="BF672" s="203">
        <f>IF(N672="snížená",J672,0)</f>
        <v>0</v>
      </c>
      <c r="BG672" s="203">
        <f>IF(N672="zákl. přenesená",J672,0)</f>
        <v>0</v>
      </c>
      <c r="BH672" s="203">
        <f>IF(N672="sníž. přenesená",J672,0)</f>
        <v>0</v>
      </c>
      <c r="BI672" s="203">
        <f>IF(N672="nulová",J672,0)</f>
        <v>0</v>
      </c>
      <c r="BJ672" s="24" t="s">
        <v>79</v>
      </c>
      <c r="BK672" s="203">
        <f>ROUND(I672*H672,2)</f>
        <v>0</v>
      </c>
      <c r="BL672" s="24" t="s">
        <v>201</v>
      </c>
      <c r="BM672" s="24" t="s">
        <v>975</v>
      </c>
    </row>
    <row r="673" spans="2:51" s="11" customFormat="1" ht="13.5">
      <c r="B673" s="204"/>
      <c r="C673" s="205"/>
      <c r="D673" s="206" t="s">
        <v>154</v>
      </c>
      <c r="E673" s="207" t="s">
        <v>21</v>
      </c>
      <c r="F673" s="208" t="s">
        <v>976</v>
      </c>
      <c r="G673" s="205"/>
      <c r="H673" s="209">
        <v>0.3</v>
      </c>
      <c r="I673" s="210"/>
      <c r="J673" s="205"/>
      <c r="K673" s="205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154</v>
      </c>
      <c r="AU673" s="215" t="s">
        <v>81</v>
      </c>
      <c r="AV673" s="11" t="s">
        <v>81</v>
      </c>
      <c r="AW673" s="11" t="s">
        <v>156</v>
      </c>
      <c r="AX673" s="11" t="s">
        <v>71</v>
      </c>
      <c r="AY673" s="215" t="s">
        <v>146</v>
      </c>
    </row>
    <row r="674" spans="2:51" s="12" customFormat="1" ht="13.5">
      <c r="B674" s="216"/>
      <c r="C674" s="217"/>
      <c r="D674" s="206" t="s">
        <v>154</v>
      </c>
      <c r="E674" s="218" t="s">
        <v>21</v>
      </c>
      <c r="F674" s="219" t="s">
        <v>157</v>
      </c>
      <c r="G674" s="217"/>
      <c r="H674" s="220">
        <v>0.3</v>
      </c>
      <c r="I674" s="221"/>
      <c r="J674" s="217"/>
      <c r="K674" s="217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154</v>
      </c>
      <c r="AU674" s="226" t="s">
        <v>81</v>
      </c>
      <c r="AV674" s="12" t="s">
        <v>153</v>
      </c>
      <c r="AW674" s="12" t="s">
        <v>156</v>
      </c>
      <c r="AX674" s="12" t="s">
        <v>79</v>
      </c>
      <c r="AY674" s="226" t="s">
        <v>146</v>
      </c>
    </row>
    <row r="675" spans="2:65" s="1" customFormat="1" ht="16.5" customHeight="1">
      <c r="B675" s="41"/>
      <c r="C675" s="192" t="s">
        <v>977</v>
      </c>
      <c r="D675" s="192" t="s">
        <v>148</v>
      </c>
      <c r="E675" s="193" t="s">
        <v>978</v>
      </c>
      <c r="F675" s="194" t="s">
        <v>979</v>
      </c>
      <c r="G675" s="195" t="s">
        <v>151</v>
      </c>
      <c r="H675" s="196">
        <v>2.3</v>
      </c>
      <c r="I675" s="197"/>
      <c r="J675" s="198">
        <f>ROUND(I675*H675,2)</f>
        <v>0</v>
      </c>
      <c r="K675" s="194" t="s">
        <v>152</v>
      </c>
      <c r="L675" s="61"/>
      <c r="M675" s="199" t="s">
        <v>21</v>
      </c>
      <c r="N675" s="200" t="s">
        <v>42</v>
      </c>
      <c r="O675" s="42"/>
      <c r="P675" s="201">
        <f>O675*H675</f>
        <v>0</v>
      </c>
      <c r="Q675" s="201">
        <v>0</v>
      </c>
      <c r="R675" s="201">
        <f>Q675*H675</f>
        <v>0</v>
      </c>
      <c r="S675" s="201">
        <v>0</v>
      </c>
      <c r="T675" s="202">
        <f>S675*H675</f>
        <v>0</v>
      </c>
      <c r="AR675" s="24" t="s">
        <v>201</v>
      </c>
      <c r="AT675" s="24" t="s">
        <v>148</v>
      </c>
      <c r="AU675" s="24" t="s">
        <v>81</v>
      </c>
      <c r="AY675" s="24" t="s">
        <v>146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24" t="s">
        <v>79</v>
      </c>
      <c r="BK675" s="203">
        <f>ROUND(I675*H675,2)</f>
        <v>0</v>
      </c>
      <c r="BL675" s="24" t="s">
        <v>201</v>
      </c>
      <c r="BM675" s="24" t="s">
        <v>980</v>
      </c>
    </row>
    <row r="676" spans="2:51" s="11" customFormat="1" ht="13.5">
      <c r="B676" s="204"/>
      <c r="C676" s="205"/>
      <c r="D676" s="206" t="s">
        <v>154</v>
      </c>
      <c r="E676" s="207" t="s">
        <v>21</v>
      </c>
      <c r="F676" s="208" t="s">
        <v>981</v>
      </c>
      <c r="G676" s="205"/>
      <c r="H676" s="209">
        <v>2.3</v>
      </c>
      <c r="I676" s="210"/>
      <c r="J676" s="205"/>
      <c r="K676" s="205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154</v>
      </c>
      <c r="AU676" s="215" t="s">
        <v>81</v>
      </c>
      <c r="AV676" s="11" t="s">
        <v>81</v>
      </c>
      <c r="AW676" s="11" t="s">
        <v>156</v>
      </c>
      <c r="AX676" s="11" t="s">
        <v>71</v>
      </c>
      <c r="AY676" s="215" t="s">
        <v>146</v>
      </c>
    </row>
    <row r="677" spans="2:51" s="12" customFormat="1" ht="13.5">
      <c r="B677" s="216"/>
      <c r="C677" s="217"/>
      <c r="D677" s="206" t="s">
        <v>154</v>
      </c>
      <c r="E677" s="218" t="s">
        <v>21</v>
      </c>
      <c r="F677" s="219" t="s">
        <v>157</v>
      </c>
      <c r="G677" s="217"/>
      <c r="H677" s="220">
        <v>2.3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154</v>
      </c>
      <c r="AU677" s="226" t="s">
        <v>81</v>
      </c>
      <c r="AV677" s="12" t="s">
        <v>153</v>
      </c>
      <c r="AW677" s="12" t="s">
        <v>156</v>
      </c>
      <c r="AX677" s="12" t="s">
        <v>79</v>
      </c>
      <c r="AY677" s="226" t="s">
        <v>146</v>
      </c>
    </row>
    <row r="678" spans="2:65" s="1" customFormat="1" ht="25.5" customHeight="1">
      <c r="B678" s="41"/>
      <c r="C678" s="192" t="s">
        <v>606</v>
      </c>
      <c r="D678" s="192" t="s">
        <v>148</v>
      </c>
      <c r="E678" s="193" t="s">
        <v>982</v>
      </c>
      <c r="F678" s="194" t="s">
        <v>983</v>
      </c>
      <c r="G678" s="195" t="s">
        <v>161</v>
      </c>
      <c r="H678" s="196">
        <v>2</v>
      </c>
      <c r="I678" s="197"/>
      <c r="J678" s="198">
        <f>ROUND(I678*H678,2)</f>
        <v>0</v>
      </c>
      <c r="K678" s="194" t="s">
        <v>21</v>
      </c>
      <c r="L678" s="61"/>
      <c r="M678" s="199" t="s">
        <v>21</v>
      </c>
      <c r="N678" s="200" t="s">
        <v>42</v>
      </c>
      <c r="O678" s="42"/>
      <c r="P678" s="201">
        <f>O678*H678</f>
        <v>0</v>
      </c>
      <c r="Q678" s="201">
        <v>0</v>
      </c>
      <c r="R678" s="201">
        <f>Q678*H678</f>
        <v>0</v>
      </c>
      <c r="S678" s="201">
        <v>0</v>
      </c>
      <c r="T678" s="202">
        <f>S678*H678</f>
        <v>0</v>
      </c>
      <c r="AR678" s="24" t="s">
        <v>201</v>
      </c>
      <c r="AT678" s="24" t="s">
        <v>148</v>
      </c>
      <c r="AU678" s="24" t="s">
        <v>81</v>
      </c>
      <c r="AY678" s="24" t="s">
        <v>146</v>
      </c>
      <c r="BE678" s="203">
        <f>IF(N678="základní",J678,0)</f>
        <v>0</v>
      </c>
      <c r="BF678" s="203">
        <f>IF(N678="snížená",J678,0)</f>
        <v>0</v>
      </c>
      <c r="BG678" s="203">
        <f>IF(N678="zákl. přenesená",J678,0)</f>
        <v>0</v>
      </c>
      <c r="BH678" s="203">
        <f>IF(N678="sníž. přenesená",J678,0)</f>
        <v>0</v>
      </c>
      <c r="BI678" s="203">
        <f>IF(N678="nulová",J678,0)</f>
        <v>0</v>
      </c>
      <c r="BJ678" s="24" t="s">
        <v>79</v>
      </c>
      <c r="BK678" s="203">
        <f>ROUND(I678*H678,2)</f>
        <v>0</v>
      </c>
      <c r="BL678" s="24" t="s">
        <v>201</v>
      </c>
      <c r="BM678" s="24" t="s">
        <v>984</v>
      </c>
    </row>
    <row r="679" spans="2:65" s="1" customFormat="1" ht="16.5" customHeight="1">
      <c r="B679" s="41"/>
      <c r="C679" s="192" t="s">
        <v>985</v>
      </c>
      <c r="D679" s="192" t="s">
        <v>148</v>
      </c>
      <c r="E679" s="193" t="s">
        <v>986</v>
      </c>
      <c r="F679" s="194" t="s">
        <v>987</v>
      </c>
      <c r="G679" s="195" t="s">
        <v>161</v>
      </c>
      <c r="H679" s="196">
        <v>3</v>
      </c>
      <c r="I679" s="197"/>
      <c r="J679" s="198">
        <f>ROUND(I679*H679,2)</f>
        <v>0</v>
      </c>
      <c r="K679" s="194" t="s">
        <v>21</v>
      </c>
      <c r="L679" s="61"/>
      <c r="M679" s="199" t="s">
        <v>21</v>
      </c>
      <c r="N679" s="200" t="s">
        <v>42</v>
      </c>
      <c r="O679" s="42"/>
      <c r="P679" s="201">
        <f>O679*H679</f>
        <v>0</v>
      </c>
      <c r="Q679" s="201">
        <v>0</v>
      </c>
      <c r="R679" s="201">
        <f>Q679*H679</f>
        <v>0</v>
      </c>
      <c r="S679" s="201">
        <v>0</v>
      </c>
      <c r="T679" s="202">
        <f>S679*H679</f>
        <v>0</v>
      </c>
      <c r="AR679" s="24" t="s">
        <v>201</v>
      </c>
      <c r="AT679" s="24" t="s">
        <v>148</v>
      </c>
      <c r="AU679" s="24" t="s">
        <v>81</v>
      </c>
      <c r="AY679" s="24" t="s">
        <v>146</v>
      </c>
      <c r="BE679" s="203">
        <f>IF(N679="základní",J679,0)</f>
        <v>0</v>
      </c>
      <c r="BF679" s="203">
        <f>IF(N679="snížená",J679,0)</f>
        <v>0</v>
      </c>
      <c r="BG679" s="203">
        <f>IF(N679="zákl. přenesená",J679,0)</f>
        <v>0</v>
      </c>
      <c r="BH679" s="203">
        <f>IF(N679="sníž. přenesená",J679,0)</f>
        <v>0</v>
      </c>
      <c r="BI679" s="203">
        <f>IF(N679="nulová",J679,0)</f>
        <v>0</v>
      </c>
      <c r="BJ679" s="24" t="s">
        <v>79</v>
      </c>
      <c r="BK679" s="203">
        <f>ROUND(I679*H679,2)</f>
        <v>0</v>
      </c>
      <c r="BL679" s="24" t="s">
        <v>201</v>
      </c>
      <c r="BM679" s="24" t="s">
        <v>988</v>
      </c>
    </row>
    <row r="680" spans="2:65" s="1" customFormat="1" ht="16.5" customHeight="1">
      <c r="B680" s="41"/>
      <c r="C680" s="192" t="s">
        <v>610</v>
      </c>
      <c r="D680" s="192" t="s">
        <v>148</v>
      </c>
      <c r="E680" s="193" t="s">
        <v>989</v>
      </c>
      <c r="F680" s="194" t="s">
        <v>990</v>
      </c>
      <c r="G680" s="195" t="s">
        <v>184</v>
      </c>
      <c r="H680" s="196">
        <v>46</v>
      </c>
      <c r="I680" s="197"/>
      <c r="J680" s="198">
        <f>ROUND(I680*H680,2)</f>
        <v>0</v>
      </c>
      <c r="K680" s="194" t="s">
        <v>152</v>
      </c>
      <c r="L680" s="61"/>
      <c r="M680" s="199" t="s">
        <v>21</v>
      </c>
      <c r="N680" s="200" t="s">
        <v>42</v>
      </c>
      <c r="O680" s="42"/>
      <c r="P680" s="201">
        <f>O680*H680</f>
        <v>0</v>
      </c>
      <c r="Q680" s="201">
        <v>0</v>
      </c>
      <c r="R680" s="201">
        <f>Q680*H680</f>
        <v>0</v>
      </c>
      <c r="S680" s="201">
        <v>0</v>
      </c>
      <c r="T680" s="202">
        <f>S680*H680</f>
        <v>0</v>
      </c>
      <c r="AR680" s="24" t="s">
        <v>201</v>
      </c>
      <c r="AT680" s="24" t="s">
        <v>148</v>
      </c>
      <c r="AU680" s="24" t="s">
        <v>81</v>
      </c>
      <c r="AY680" s="24" t="s">
        <v>146</v>
      </c>
      <c r="BE680" s="203">
        <f>IF(N680="základní",J680,0)</f>
        <v>0</v>
      </c>
      <c r="BF680" s="203">
        <f>IF(N680="snížená",J680,0)</f>
        <v>0</v>
      </c>
      <c r="BG680" s="203">
        <f>IF(N680="zákl. přenesená",J680,0)</f>
        <v>0</v>
      </c>
      <c r="BH680" s="203">
        <f>IF(N680="sníž. přenesená",J680,0)</f>
        <v>0</v>
      </c>
      <c r="BI680" s="203">
        <f>IF(N680="nulová",J680,0)</f>
        <v>0</v>
      </c>
      <c r="BJ680" s="24" t="s">
        <v>79</v>
      </c>
      <c r="BK680" s="203">
        <f>ROUND(I680*H680,2)</f>
        <v>0</v>
      </c>
      <c r="BL680" s="24" t="s">
        <v>201</v>
      </c>
      <c r="BM680" s="24" t="s">
        <v>991</v>
      </c>
    </row>
    <row r="681" spans="2:51" s="11" customFormat="1" ht="13.5">
      <c r="B681" s="204"/>
      <c r="C681" s="205"/>
      <c r="D681" s="206" t="s">
        <v>154</v>
      </c>
      <c r="E681" s="207" t="s">
        <v>21</v>
      </c>
      <c r="F681" s="208" t="s">
        <v>992</v>
      </c>
      <c r="G681" s="205"/>
      <c r="H681" s="209">
        <v>46</v>
      </c>
      <c r="I681" s="210"/>
      <c r="J681" s="205"/>
      <c r="K681" s="205"/>
      <c r="L681" s="211"/>
      <c r="M681" s="212"/>
      <c r="N681" s="213"/>
      <c r="O681" s="213"/>
      <c r="P681" s="213"/>
      <c r="Q681" s="213"/>
      <c r="R681" s="213"/>
      <c r="S681" s="213"/>
      <c r="T681" s="214"/>
      <c r="AT681" s="215" t="s">
        <v>154</v>
      </c>
      <c r="AU681" s="215" t="s">
        <v>81</v>
      </c>
      <c r="AV681" s="11" t="s">
        <v>81</v>
      </c>
      <c r="AW681" s="11" t="s">
        <v>156</v>
      </c>
      <c r="AX681" s="11" t="s">
        <v>71</v>
      </c>
      <c r="AY681" s="215" t="s">
        <v>146</v>
      </c>
    </row>
    <row r="682" spans="2:51" s="12" customFormat="1" ht="13.5">
      <c r="B682" s="216"/>
      <c r="C682" s="217"/>
      <c r="D682" s="206" t="s">
        <v>154</v>
      </c>
      <c r="E682" s="218" t="s">
        <v>21</v>
      </c>
      <c r="F682" s="219" t="s">
        <v>157</v>
      </c>
      <c r="G682" s="217"/>
      <c r="H682" s="220">
        <v>46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154</v>
      </c>
      <c r="AU682" s="226" t="s">
        <v>81</v>
      </c>
      <c r="AV682" s="12" t="s">
        <v>153</v>
      </c>
      <c r="AW682" s="12" t="s">
        <v>156</v>
      </c>
      <c r="AX682" s="12" t="s">
        <v>79</v>
      </c>
      <c r="AY682" s="226" t="s">
        <v>146</v>
      </c>
    </row>
    <row r="683" spans="2:65" s="1" customFormat="1" ht="16.5" customHeight="1">
      <c r="B683" s="41"/>
      <c r="C683" s="192" t="s">
        <v>993</v>
      </c>
      <c r="D683" s="192" t="s">
        <v>148</v>
      </c>
      <c r="E683" s="193" t="s">
        <v>994</v>
      </c>
      <c r="F683" s="194" t="s">
        <v>995</v>
      </c>
      <c r="G683" s="195" t="s">
        <v>184</v>
      </c>
      <c r="H683" s="196">
        <v>48.1</v>
      </c>
      <c r="I683" s="197"/>
      <c r="J683" s="198">
        <f>ROUND(I683*H683,2)</f>
        <v>0</v>
      </c>
      <c r="K683" s="194" t="s">
        <v>152</v>
      </c>
      <c r="L683" s="61"/>
      <c r="M683" s="199" t="s">
        <v>21</v>
      </c>
      <c r="N683" s="200" t="s">
        <v>42</v>
      </c>
      <c r="O683" s="42"/>
      <c r="P683" s="201">
        <f>O683*H683</f>
        <v>0</v>
      </c>
      <c r="Q683" s="201">
        <v>0</v>
      </c>
      <c r="R683" s="201">
        <f>Q683*H683</f>
        <v>0</v>
      </c>
      <c r="S683" s="201">
        <v>0</v>
      </c>
      <c r="T683" s="202">
        <f>S683*H683</f>
        <v>0</v>
      </c>
      <c r="AR683" s="24" t="s">
        <v>201</v>
      </c>
      <c r="AT683" s="24" t="s">
        <v>148</v>
      </c>
      <c r="AU683" s="24" t="s">
        <v>81</v>
      </c>
      <c r="AY683" s="24" t="s">
        <v>146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24" t="s">
        <v>79</v>
      </c>
      <c r="BK683" s="203">
        <f>ROUND(I683*H683,2)</f>
        <v>0</v>
      </c>
      <c r="BL683" s="24" t="s">
        <v>201</v>
      </c>
      <c r="BM683" s="24" t="s">
        <v>996</v>
      </c>
    </row>
    <row r="684" spans="2:51" s="11" customFormat="1" ht="13.5">
      <c r="B684" s="204"/>
      <c r="C684" s="205"/>
      <c r="D684" s="206" t="s">
        <v>154</v>
      </c>
      <c r="E684" s="207" t="s">
        <v>21</v>
      </c>
      <c r="F684" s="208" t="s">
        <v>997</v>
      </c>
      <c r="G684" s="205"/>
      <c r="H684" s="209">
        <v>48.1</v>
      </c>
      <c r="I684" s="210"/>
      <c r="J684" s="205"/>
      <c r="K684" s="205"/>
      <c r="L684" s="211"/>
      <c r="M684" s="212"/>
      <c r="N684" s="213"/>
      <c r="O684" s="213"/>
      <c r="P684" s="213"/>
      <c r="Q684" s="213"/>
      <c r="R684" s="213"/>
      <c r="S684" s="213"/>
      <c r="T684" s="214"/>
      <c r="AT684" s="215" t="s">
        <v>154</v>
      </c>
      <c r="AU684" s="215" t="s">
        <v>81</v>
      </c>
      <c r="AV684" s="11" t="s">
        <v>81</v>
      </c>
      <c r="AW684" s="11" t="s">
        <v>156</v>
      </c>
      <c r="AX684" s="11" t="s">
        <v>71</v>
      </c>
      <c r="AY684" s="215" t="s">
        <v>146</v>
      </c>
    </row>
    <row r="685" spans="2:51" s="12" customFormat="1" ht="13.5">
      <c r="B685" s="216"/>
      <c r="C685" s="217"/>
      <c r="D685" s="206" t="s">
        <v>154</v>
      </c>
      <c r="E685" s="218" t="s">
        <v>21</v>
      </c>
      <c r="F685" s="219" t="s">
        <v>157</v>
      </c>
      <c r="G685" s="217"/>
      <c r="H685" s="220">
        <v>48.1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154</v>
      </c>
      <c r="AU685" s="226" t="s">
        <v>81</v>
      </c>
      <c r="AV685" s="12" t="s">
        <v>153</v>
      </c>
      <c r="AW685" s="12" t="s">
        <v>156</v>
      </c>
      <c r="AX685" s="12" t="s">
        <v>79</v>
      </c>
      <c r="AY685" s="226" t="s">
        <v>146</v>
      </c>
    </row>
    <row r="686" spans="2:65" s="1" customFormat="1" ht="25.5" customHeight="1">
      <c r="B686" s="41"/>
      <c r="C686" s="192" t="s">
        <v>613</v>
      </c>
      <c r="D686" s="192" t="s">
        <v>148</v>
      </c>
      <c r="E686" s="193" t="s">
        <v>998</v>
      </c>
      <c r="F686" s="194" t="s">
        <v>999</v>
      </c>
      <c r="G686" s="195" t="s">
        <v>184</v>
      </c>
      <c r="H686" s="196">
        <v>22.8</v>
      </c>
      <c r="I686" s="197"/>
      <c r="J686" s="198">
        <f>ROUND(I686*H686,2)</f>
        <v>0</v>
      </c>
      <c r="K686" s="194" t="s">
        <v>152</v>
      </c>
      <c r="L686" s="61"/>
      <c r="M686" s="199" t="s">
        <v>21</v>
      </c>
      <c r="N686" s="200" t="s">
        <v>42</v>
      </c>
      <c r="O686" s="42"/>
      <c r="P686" s="201">
        <f>O686*H686</f>
        <v>0</v>
      </c>
      <c r="Q686" s="201">
        <v>0</v>
      </c>
      <c r="R686" s="201">
        <f>Q686*H686</f>
        <v>0</v>
      </c>
      <c r="S686" s="201">
        <v>0</v>
      </c>
      <c r="T686" s="202">
        <f>S686*H686</f>
        <v>0</v>
      </c>
      <c r="AR686" s="24" t="s">
        <v>201</v>
      </c>
      <c r="AT686" s="24" t="s">
        <v>148</v>
      </c>
      <c r="AU686" s="24" t="s">
        <v>81</v>
      </c>
      <c r="AY686" s="24" t="s">
        <v>146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24" t="s">
        <v>79</v>
      </c>
      <c r="BK686" s="203">
        <f>ROUND(I686*H686,2)</f>
        <v>0</v>
      </c>
      <c r="BL686" s="24" t="s">
        <v>201</v>
      </c>
      <c r="BM686" s="24" t="s">
        <v>1000</v>
      </c>
    </row>
    <row r="687" spans="2:51" s="11" customFormat="1" ht="13.5">
      <c r="B687" s="204"/>
      <c r="C687" s="205"/>
      <c r="D687" s="206" t="s">
        <v>154</v>
      </c>
      <c r="E687" s="207" t="s">
        <v>21</v>
      </c>
      <c r="F687" s="208" t="s">
        <v>1001</v>
      </c>
      <c r="G687" s="205"/>
      <c r="H687" s="209">
        <v>22.8</v>
      </c>
      <c r="I687" s="210"/>
      <c r="J687" s="205"/>
      <c r="K687" s="205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154</v>
      </c>
      <c r="AU687" s="215" t="s">
        <v>81</v>
      </c>
      <c r="AV687" s="11" t="s">
        <v>81</v>
      </c>
      <c r="AW687" s="11" t="s">
        <v>156</v>
      </c>
      <c r="AX687" s="11" t="s">
        <v>71</v>
      </c>
      <c r="AY687" s="215" t="s">
        <v>146</v>
      </c>
    </row>
    <row r="688" spans="2:51" s="12" customFormat="1" ht="13.5">
      <c r="B688" s="216"/>
      <c r="C688" s="217"/>
      <c r="D688" s="206" t="s">
        <v>154</v>
      </c>
      <c r="E688" s="218" t="s">
        <v>21</v>
      </c>
      <c r="F688" s="219" t="s">
        <v>157</v>
      </c>
      <c r="G688" s="217"/>
      <c r="H688" s="220">
        <v>22.8</v>
      </c>
      <c r="I688" s="221"/>
      <c r="J688" s="217"/>
      <c r="K688" s="217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154</v>
      </c>
      <c r="AU688" s="226" t="s">
        <v>81</v>
      </c>
      <c r="AV688" s="12" t="s">
        <v>153</v>
      </c>
      <c r="AW688" s="12" t="s">
        <v>156</v>
      </c>
      <c r="AX688" s="12" t="s">
        <v>79</v>
      </c>
      <c r="AY688" s="226" t="s">
        <v>146</v>
      </c>
    </row>
    <row r="689" spans="2:65" s="1" customFormat="1" ht="25.5" customHeight="1">
      <c r="B689" s="41"/>
      <c r="C689" s="192" t="s">
        <v>1002</v>
      </c>
      <c r="D689" s="192" t="s">
        <v>148</v>
      </c>
      <c r="E689" s="193" t="s">
        <v>1003</v>
      </c>
      <c r="F689" s="194" t="s">
        <v>1004</v>
      </c>
      <c r="G689" s="195" t="s">
        <v>161</v>
      </c>
      <c r="H689" s="196">
        <v>16</v>
      </c>
      <c r="I689" s="197"/>
      <c r="J689" s="198">
        <f>ROUND(I689*H689,2)</f>
        <v>0</v>
      </c>
      <c r="K689" s="194" t="s">
        <v>152</v>
      </c>
      <c r="L689" s="61"/>
      <c r="M689" s="199" t="s">
        <v>21</v>
      </c>
      <c r="N689" s="200" t="s">
        <v>42</v>
      </c>
      <c r="O689" s="42"/>
      <c r="P689" s="201">
        <f>O689*H689</f>
        <v>0</v>
      </c>
      <c r="Q689" s="201">
        <v>0</v>
      </c>
      <c r="R689" s="201">
        <f>Q689*H689</f>
        <v>0</v>
      </c>
      <c r="S689" s="201">
        <v>0</v>
      </c>
      <c r="T689" s="202">
        <f>S689*H689</f>
        <v>0</v>
      </c>
      <c r="AR689" s="24" t="s">
        <v>201</v>
      </c>
      <c r="AT689" s="24" t="s">
        <v>148</v>
      </c>
      <c r="AU689" s="24" t="s">
        <v>81</v>
      </c>
      <c r="AY689" s="24" t="s">
        <v>146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24" t="s">
        <v>79</v>
      </c>
      <c r="BK689" s="203">
        <f>ROUND(I689*H689,2)</f>
        <v>0</v>
      </c>
      <c r="BL689" s="24" t="s">
        <v>201</v>
      </c>
      <c r="BM689" s="24" t="s">
        <v>1005</v>
      </c>
    </row>
    <row r="690" spans="2:51" s="11" customFormat="1" ht="13.5">
      <c r="B690" s="204"/>
      <c r="C690" s="205"/>
      <c r="D690" s="206" t="s">
        <v>154</v>
      </c>
      <c r="E690" s="207" t="s">
        <v>21</v>
      </c>
      <c r="F690" s="208" t="s">
        <v>1006</v>
      </c>
      <c r="G690" s="205"/>
      <c r="H690" s="209">
        <v>16</v>
      </c>
      <c r="I690" s="210"/>
      <c r="J690" s="205"/>
      <c r="K690" s="205"/>
      <c r="L690" s="211"/>
      <c r="M690" s="212"/>
      <c r="N690" s="213"/>
      <c r="O690" s="213"/>
      <c r="P690" s="213"/>
      <c r="Q690" s="213"/>
      <c r="R690" s="213"/>
      <c r="S690" s="213"/>
      <c r="T690" s="214"/>
      <c r="AT690" s="215" t="s">
        <v>154</v>
      </c>
      <c r="AU690" s="215" t="s">
        <v>81</v>
      </c>
      <c r="AV690" s="11" t="s">
        <v>81</v>
      </c>
      <c r="AW690" s="11" t="s">
        <v>156</v>
      </c>
      <c r="AX690" s="11" t="s">
        <v>71</v>
      </c>
      <c r="AY690" s="215" t="s">
        <v>146</v>
      </c>
    </row>
    <row r="691" spans="2:51" s="12" customFormat="1" ht="13.5">
      <c r="B691" s="216"/>
      <c r="C691" s="217"/>
      <c r="D691" s="206" t="s">
        <v>154</v>
      </c>
      <c r="E691" s="218" t="s">
        <v>21</v>
      </c>
      <c r="F691" s="219" t="s">
        <v>157</v>
      </c>
      <c r="G691" s="217"/>
      <c r="H691" s="220">
        <v>16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154</v>
      </c>
      <c r="AU691" s="226" t="s">
        <v>81</v>
      </c>
      <c r="AV691" s="12" t="s">
        <v>153</v>
      </c>
      <c r="AW691" s="12" t="s">
        <v>156</v>
      </c>
      <c r="AX691" s="12" t="s">
        <v>79</v>
      </c>
      <c r="AY691" s="226" t="s">
        <v>146</v>
      </c>
    </row>
    <row r="692" spans="2:65" s="1" customFormat="1" ht="25.5" customHeight="1">
      <c r="B692" s="41"/>
      <c r="C692" s="192" t="s">
        <v>617</v>
      </c>
      <c r="D692" s="192" t="s">
        <v>148</v>
      </c>
      <c r="E692" s="193" t="s">
        <v>1007</v>
      </c>
      <c r="F692" s="194" t="s">
        <v>1008</v>
      </c>
      <c r="G692" s="195" t="s">
        <v>184</v>
      </c>
      <c r="H692" s="196">
        <v>4</v>
      </c>
      <c r="I692" s="197"/>
      <c r="J692" s="198">
        <f>ROUND(I692*H692,2)</f>
        <v>0</v>
      </c>
      <c r="K692" s="194" t="s">
        <v>21</v>
      </c>
      <c r="L692" s="61"/>
      <c r="M692" s="199" t="s">
        <v>21</v>
      </c>
      <c r="N692" s="200" t="s">
        <v>42</v>
      </c>
      <c r="O692" s="42"/>
      <c r="P692" s="201">
        <f>O692*H692</f>
        <v>0</v>
      </c>
      <c r="Q692" s="201">
        <v>0</v>
      </c>
      <c r="R692" s="201">
        <f>Q692*H692</f>
        <v>0</v>
      </c>
      <c r="S692" s="201">
        <v>0</v>
      </c>
      <c r="T692" s="202">
        <f>S692*H692</f>
        <v>0</v>
      </c>
      <c r="AR692" s="24" t="s">
        <v>201</v>
      </c>
      <c r="AT692" s="24" t="s">
        <v>148</v>
      </c>
      <c r="AU692" s="24" t="s">
        <v>81</v>
      </c>
      <c r="AY692" s="24" t="s">
        <v>146</v>
      </c>
      <c r="BE692" s="203">
        <f>IF(N692="základní",J692,0)</f>
        <v>0</v>
      </c>
      <c r="BF692" s="203">
        <f>IF(N692="snížená",J692,0)</f>
        <v>0</v>
      </c>
      <c r="BG692" s="203">
        <f>IF(N692="zákl. přenesená",J692,0)</f>
        <v>0</v>
      </c>
      <c r="BH692" s="203">
        <f>IF(N692="sníž. přenesená",J692,0)</f>
        <v>0</v>
      </c>
      <c r="BI692" s="203">
        <f>IF(N692="nulová",J692,0)</f>
        <v>0</v>
      </c>
      <c r="BJ692" s="24" t="s">
        <v>79</v>
      </c>
      <c r="BK692" s="203">
        <f>ROUND(I692*H692,2)</f>
        <v>0</v>
      </c>
      <c r="BL692" s="24" t="s">
        <v>201</v>
      </c>
      <c r="BM692" s="24" t="s">
        <v>1009</v>
      </c>
    </row>
    <row r="693" spans="2:51" s="11" customFormat="1" ht="13.5">
      <c r="B693" s="204"/>
      <c r="C693" s="205"/>
      <c r="D693" s="206" t="s">
        <v>154</v>
      </c>
      <c r="E693" s="207" t="s">
        <v>21</v>
      </c>
      <c r="F693" s="208" t="s">
        <v>1010</v>
      </c>
      <c r="G693" s="205"/>
      <c r="H693" s="209">
        <v>4</v>
      </c>
      <c r="I693" s="210"/>
      <c r="J693" s="205"/>
      <c r="K693" s="205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154</v>
      </c>
      <c r="AU693" s="215" t="s">
        <v>81</v>
      </c>
      <c r="AV693" s="11" t="s">
        <v>81</v>
      </c>
      <c r="AW693" s="11" t="s">
        <v>156</v>
      </c>
      <c r="AX693" s="11" t="s">
        <v>71</v>
      </c>
      <c r="AY693" s="215" t="s">
        <v>146</v>
      </c>
    </row>
    <row r="694" spans="2:51" s="12" customFormat="1" ht="13.5">
      <c r="B694" s="216"/>
      <c r="C694" s="217"/>
      <c r="D694" s="206" t="s">
        <v>154</v>
      </c>
      <c r="E694" s="218" t="s">
        <v>21</v>
      </c>
      <c r="F694" s="219" t="s">
        <v>157</v>
      </c>
      <c r="G694" s="217"/>
      <c r="H694" s="220">
        <v>4</v>
      </c>
      <c r="I694" s="221"/>
      <c r="J694" s="217"/>
      <c r="K694" s="217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154</v>
      </c>
      <c r="AU694" s="226" t="s">
        <v>81</v>
      </c>
      <c r="AV694" s="12" t="s">
        <v>153</v>
      </c>
      <c r="AW694" s="12" t="s">
        <v>156</v>
      </c>
      <c r="AX694" s="12" t="s">
        <v>79</v>
      </c>
      <c r="AY694" s="226" t="s">
        <v>146</v>
      </c>
    </row>
    <row r="695" spans="2:65" s="1" customFormat="1" ht="16.5" customHeight="1">
      <c r="B695" s="41"/>
      <c r="C695" s="192" t="s">
        <v>1011</v>
      </c>
      <c r="D695" s="192" t="s">
        <v>148</v>
      </c>
      <c r="E695" s="193" t="s">
        <v>1012</v>
      </c>
      <c r="F695" s="194" t="s">
        <v>1013</v>
      </c>
      <c r="G695" s="195" t="s">
        <v>161</v>
      </c>
      <c r="H695" s="196">
        <v>4</v>
      </c>
      <c r="I695" s="197"/>
      <c r="J695" s="198">
        <f>ROUND(I695*H695,2)</f>
        <v>0</v>
      </c>
      <c r="K695" s="194" t="s">
        <v>21</v>
      </c>
      <c r="L695" s="61"/>
      <c r="M695" s="199" t="s">
        <v>21</v>
      </c>
      <c r="N695" s="200" t="s">
        <v>42</v>
      </c>
      <c r="O695" s="42"/>
      <c r="P695" s="201">
        <f>O695*H695</f>
        <v>0</v>
      </c>
      <c r="Q695" s="201">
        <v>0</v>
      </c>
      <c r="R695" s="201">
        <f>Q695*H695</f>
        <v>0</v>
      </c>
      <c r="S695" s="201">
        <v>0</v>
      </c>
      <c r="T695" s="202">
        <f>S695*H695</f>
        <v>0</v>
      </c>
      <c r="AR695" s="24" t="s">
        <v>201</v>
      </c>
      <c r="AT695" s="24" t="s">
        <v>148</v>
      </c>
      <c r="AU695" s="24" t="s">
        <v>81</v>
      </c>
      <c r="AY695" s="24" t="s">
        <v>146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24" t="s">
        <v>79</v>
      </c>
      <c r="BK695" s="203">
        <f>ROUND(I695*H695,2)</f>
        <v>0</v>
      </c>
      <c r="BL695" s="24" t="s">
        <v>201</v>
      </c>
      <c r="BM695" s="24" t="s">
        <v>1014</v>
      </c>
    </row>
    <row r="696" spans="2:65" s="1" customFormat="1" ht="25.5" customHeight="1">
      <c r="B696" s="41"/>
      <c r="C696" s="237" t="s">
        <v>618</v>
      </c>
      <c r="D696" s="237" t="s">
        <v>203</v>
      </c>
      <c r="E696" s="238" t="s">
        <v>1015</v>
      </c>
      <c r="F696" s="239" t="s">
        <v>1016</v>
      </c>
      <c r="G696" s="240" t="s">
        <v>161</v>
      </c>
      <c r="H696" s="241">
        <v>4</v>
      </c>
      <c r="I696" s="242"/>
      <c r="J696" s="243">
        <f>ROUND(I696*H696,2)</f>
        <v>0</v>
      </c>
      <c r="K696" s="239" t="s">
        <v>21</v>
      </c>
      <c r="L696" s="244"/>
      <c r="M696" s="245" t="s">
        <v>21</v>
      </c>
      <c r="N696" s="246" t="s">
        <v>42</v>
      </c>
      <c r="O696" s="42"/>
      <c r="P696" s="201">
        <f>O696*H696</f>
        <v>0</v>
      </c>
      <c r="Q696" s="201">
        <v>0</v>
      </c>
      <c r="R696" s="201">
        <f>Q696*H696</f>
        <v>0</v>
      </c>
      <c r="S696" s="201">
        <v>0</v>
      </c>
      <c r="T696" s="202">
        <f>S696*H696</f>
        <v>0</v>
      </c>
      <c r="AR696" s="24" t="s">
        <v>243</v>
      </c>
      <c r="AT696" s="24" t="s">
        <v>203</v>
      </c>
      <c r="AU696" s="24" t="s">
        <v>81</v>
      </c>
      <c r="AY696" s="24" t="s">
        <v>146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24" t="s">
        <v>79</v>
      </c>
      <c r="BK696" s="203">
        <f>ROUND(I696*H696,2)</f>
        <v>0</v>
      </c>
      <c r="BL696" s="24" t="s">
        <v>201</v>
      </c>
      <c r="BM696" s="24" t="s">
        <v>1017</v>
      </c>
    </row>
    <row r="697" spans="2:65" s="1" customFormat="1" ht="51" customHeight="1">
      <c r="B697" s="41"/>
      <c r="C697" s="192" t="s">
        <v>1018</v>
      </c>
      <c r="D697" s="192" t="s">
        <v>148</v>
      </c>
      <c r="E697" s="193" t="s">
        <v>1019</v>
      </c>
      <c r="F697" s="194" t="s">
        <v>1020</v>
      </c>
      <c r="G697" s="195" t="s">
        <v>151</v>
      </c>
      <c r="H697" s="196">
        <v>287.5</v>
      </c>
      <c r="I697" s="197"/>
      <c r="J697" s="198">
        <f>ROUND(I697*H697,2)</f>
        <v>0</v>
      </c>
      <c r="K697" s="194" t="s">
        <v>21</v>
      </c>
      <c r="L697" s="61"/>
      <c r="M697" s="199" t="s">
        <v>21</v>
      </c>
      <c r="N697" s="200" t="s">
        <v>42</v>
      </c>
      <c r="O697" s="42"/>
      <c r="P697" s="201">
        <f>O697*H697</f>
        <v>0</v>
      </c>
      <c r="Q697" s="201">
        <v>0</v>
      </c>
      <c r="R697" s="201">
        <f>Q697*H697</f>
        <v>0</v>
      </c>
      <c r="S697" s="201">
        <v>0</v>
      </c>
      <c r="T697" s="202">
        <f>S697*H697</f>
        <v>0</v>
      </c>
      <c r="AR697" s="24" t="s">
        <v>201</v>
      </c>
      <c r="AT697" s="24" t="s">
        <v>148</v>
      </c>
      <c r="AU697" s="24" t="s">
        <v>81</v>
      </c>
      <c r="AY697" s="24" t="s">
        <v>146</v>
      </c>
      <c r="BE697" s="203">
        <f>IF(N697="základní",J697,0)</f>
        <v>0</v>
      </c>
      <c r="BF697" s="203">
        <f>IF(N697="snížená",J697,0)</f>
        <v>0</v>
      </c>
      <c r="BG697" s="203">
        <f>IF(N697="zákl. přenesená",J697,0)</f>
        <v>0</v>
      </c>
      <c r="BH697" s="203">
        <f>IF(N697="sníž. přenesená",J697,0)</f>
        <v>0</v>
      </c>
      <c r="BI697" s="203">
        <f>IF(N697="nulová",J697,0)</f>
        <v>0</v>
      </c>
      <c r="BJ697" s="24" t="s">
        <v>79</v>
      </c>
      <c r="BK697" s="203">
        <f>ROUND(I697*H697,2)</f>
        <v>0</v>
      </c>
      <c r="BL697" s="24" t="s">
        <v>201</v>
      </c>
      <c r="BM697" s="24" t="s">
        <v>1021</v>
      </c>
    </row>
    <row r="698" spans="2:51" s="11" customFormat="1" ht="13.5">
      <c r="B698" s="204"/>
      <c r="C698" s="205"/>
      <c r="D698" s="206" t="s">
        <v>154</v>
      </c>
      <c r="E698" s="207" t="s">
        <v>21</v>
      </c>
      <c r="F698" s="208" t="s">
        <v>1022</v>
      </c>
      <c r="G698" s="205"/>
      <c r="H698" s="209">
        <v>287.5</v>
      </c>
      <c r="I698" s="210"/>
      <c r="J698" s="205"/>
      <c r="K698" s="205"/>
      <c r="L698" s="211"/>
      <c r="M698" s="212"/>
      <c r="N698" s="213"/>
      <c r="O698" s="213"/>
      <c r="P698" s="213"/>
      <c r="Q698" s="213"/>
      <c r="R698" s="213"/>
      <c r="S698" s="213"/>
      <c r="T698" s="214"/>
      <c r="AT698" s="215" t="s">
        <v>154</v>
      </c>
      <c r="AU698" s="215" t="s">
        <v>81</v>
      </c>
      <c r="AV698" s="11" t="s">
        <v>81</v>
      </c>
      <c r="AW698" s="11" t="s">
        <v>156</v>
      </c>
      <c r="AX698" s="11" t="s">
        <v>71</v>
      </c>
      <c r="AY698" s="215" t="s">
        <v>146</v>
      </c>
    </row>
    <row r="699" spans="2:51" s="12" customFormat="1" ht="13.5">
      <c r="B699" s="216"/>
      <c r="C699" s="217"/>
      <c r="D699" s="206" t="s">
        <v>154</v>
      </c>
      <c r="E699" s="218" t="s">
        <v>21</v>
      </c>
      <c r="F699" s="219" t="s">
        <v>157</v>
      </c>
      <c r="G699" s="217"/>
      <c r="H699" s="220">
        <v>287.5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154</v>
      </c>
      <c r="AU699" s="226" t="s">
        <v>81</v>
      </c>
      <c r="AV699" s="12" t="s">
        <v>153</v>
      </c>
      <c r="AW699" s="12" t="s">
        <v>156</v>
      </c>
      <c r="AX699" s="12" t="s">
        <v>79</v>
      </c>
      <c r="AY699" s="226" t="s">
        <v>146</v>
      </c>
    </row>
    <row r="700" spans="2:65" s="1" customFormat="1" ht="25.5" customHeight="1">
      <c r="B700" s="41"/>
      <c r="C700" s="192" t="s">
        <v>622</v>
      </c>
      <c r="D700" s="192" t="s">
        <v>148</v>
      </c>
      <c r="E700" s="193" t="s">
        <v>1023</v>
      </c>
      <c r="F700" s="194" t="s">
        <v>1024</v>
      </c>
      <c r="G700" s="195" t="s">
        <v>184</v>
      </c>
      <c r="H700" s="196">
        <v>132.7</v>
      </c>
      <c r="I700" s="197"/>
      <c r="J700" s="198">
        <f>ROUND(I700*H700,2)</f>
        <v>0</v>
      </c>
      <c r="K700" s="194" t="s">
        <v>21</v>
      </c>
      <c r="L700" s="61"/>
      <c r="M700" s="199" t="s">
        <v>21</v>
      </c>
      <c r="N700" s="200" t="s">
        <v>42</v>
      </c>
      <c r="O700" s="42"/>
      <c r="P700" s="201">
        <f>O700*H700</f>
        <v>0</v>
      </c>
      <c r="Q700" s="201">
        <v>0</v>
      </c>
      <c r="R700" s="201">
        <f>Q700*H700</f>
        <v>0</v>
      </c>
      <c r="S700" s="201">
        <v>0</v>
      </c>
      <c r="T700" s="202">
        <f>S700*H700</f>
        <v>0</v>
      </c>
      <c r="AR700" s="24" t="s">
        <v>201</v>
      </c>
      <c r="AT700" s="24" t="s">
        <v>148</v>
      </c>
      <c r="AU700" s="24" t="s">
        <v>81</v>
      </c>
      <c r="AY700" s="24" t="s">
        <v>146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24" t="s">
        <v>79</v>
      </c>
      <c r="BK700" s="203">
        <f>ROUND(I700*H700,2)</f>
        <v>0</v>
      </c>
      <c r="BL700" s="24" t="s">
        <v>201</v>
      </c>
      <c r="BM700" s="24" t="s">
        <v>1025</v>
      </c>
    </row>
    <row r="701" spans="2:51" s="11" customFormat="1" ht="13.5">
      <c r="B701" s="204"/>
      <c r="C701" s="205"/>
      <c r="D701" s="206" t="s">
        <v>154</v>
      </c>
      <c r="E701" s="207" t="s">
        <v>21</v>
      </c>
      <c r="F701" s="208" t="s">
        <v>1026</v>
      </c>
      <c r="G701" s="205"/>
      <c r="H701" s="209">
        <v>13</v>
      </c>
      <c r="I701" s="210"/>
      <c r="J701" s="205"/>
      <c r="K701" s="205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154</v>
      </c>
      <c r="AU701" s="215" t="s">
        <v>81</v>
      </c>
      <c r="AV701" s="11" t="s">
        <v>81</v>
      </c>
      <c r="AW701" s="11" t="s">
        <v>156</v>
      </c>
      <c r="AX701" s="11" t="s">
        <v>71</v>
      </c>
      <c r="AY701" s="215" t="s">
        <v>146</v>
      </c>
    </row>
    <row r="702" spans="2:51" s="11" customFormat="1" ht="13.5">
      <c r="B702" s="204"/>
      <c r="C702" s="205"/>
      <c r="D702" s="206" t="s">
        <v>154</v>
      </c>
      <c r="E702" s="207" t="s">
        <v>21</v>
      </c>
      <c r="F702" s="208" t="s">
        <v>1027</v>
      </c>
      <c r="G702" s="205"/>
      <c r="H702" s="209">
        <v>1.2</v>
      </c>
      <c r="I702" s="210"/>
      <c r="J702" s="205"/>
      <c r="K702" s="205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154</v>
      </c>
      <c r="AU702" s="215" t="s">
        <v>81</v>
      </c>
      <c r="AV702" s="11" t="s">
        <v>81</v>
      </c>
      <c r="AW702" s="11" t="s">
        <v>156</v>
      </c>
      <c r="AX702" s="11" t="s">
        <v>71</v>
      </c>
      <c r="AY702" s="215" t="s">
        <v>146</v>
      </c>
    </row>
    <row r="703" spans="2:51" s="11" customFormat="1" ht="13.5">
      <c r="B703" s="204"/>
      <c r="C703" s="205"/>
      <c r="D703" s="206" t="s">
        <v>154</v>
      </c>
      <c r="E703" s="207" t="s">
        <v>21</v>
      </c>
      <c r="F703" s="208" t="s">
        <v>1028</v>
      </c>
      <c r="G703" s="205"/>
      <c r="H703" s="209">
        <v>27.55</v>
      </c>
      <c r="I703" s="210"/>
      <c r="J703" s="205"/>
      <c r="K703" s="205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154</v>
      </c>
      <c r="AU703" s="215" t="s">
        <v>81</v>
      </c>
      <c r="AV703" s="11" t="s">
        <v>81</v>
      </c>
      <c r="AW703" s="11" t="s">
        <v>156</v>
      </c>
      <c r="AX703" s="11" t="s">
        <v>71</v>
      </c>
      <c r="AY703" s="215" t="s">
        <v>146</v>
      </c>
    </row>
    <row r="704" spans="2:51" s="11" customFormat="1" ht="13.5">
      <c r="B704" s="204"/>
      <c r="C704" s="205"/>
      <c r="D704" s="206" t="s">
        <v>154</v>
      </c>
      <c r="E704" s="207" t="s">
        <v>21</v>
      </c>
      <c r="F704" s="208" t="s">
        <v>1029</v>
      </c>
      <c r="G704" s="205"/>
      <c r="H704" s="209">
        <v>35.2</v>
      </c>
      <c r="I704" s="210"/>
      <c r="J704" s="205"/>
      <c r="K704" s="205"/>
      <c r="L704" s="211"/>
      <c r="M704" s="212"/>
      <c r="N704" s="213"/>
      <c r="O704" s="213"/>
      <c r="P704" s="213"/>
      <c r="Q704" s="213"/>
      <c r="R704" s="213"/>
      <c r="S704" s="213"/>
      <c r="T704" s="214"/>
      <c r="AT704" s="215" t="s">
        <v>154</v>
      </c>
      <c r="AU704" s="215" t="s">
        <v>81</v>
      </c>
      <c r="AV704" s="11" t="s">
        <v>81</v>
      </c>
      <c r="AW704" s="11" t="s">
        <v>156</v>
      </c>
      <c r="AX704" s="11" t="s">
        <v>71</v>
      </c>
      <c r="AY704" s="215" t="s">
        <v>146</v>
      </c>
    </row>
    <row r="705" spans="2:51" s="11" customFormat="1" ht="13.5">
      <c r="B705" s="204"/>
      <c r="C705" s="205"/>
      <c r="D705" s="206" t="s">
        <v>154</v>
      </c>
      <c r="E705" s="207" t="s">
        <v>21</v>
      </c>
      <c r="F705" s="208" t="s">
        <v>1030</v>
      </c>
      <c r="G705" s="205"/>
      <c r="H705" s="209">
        <v>28.5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154</v>
      </c>
      <c r="AU705" s="215" t="s">
        <v>81</v>
      </c>
      <c r="AV705" s="11" t="s">
        <v>81</v>
      </c>
      <c r="AW705" s="11" t="s">
        <v>156</v>
      </c>
      <c r="AX705" s="11" t="s">
        <v>71</v>
      </c>
      <c r="AY705" s="215" t="s">
        <v>146</v>
      </c>
    </row>
    <row r="706" spans="2:51" s="11" customFormat="1" ht="13.5">
      <c r="B706" s="204"/>
      <c r="C706" s="205"/>
      <c r="D706" s="206" t="s">
        <v>154</v>
      </c>
      <c r="E706" s="207" t="s">
        <v>21</v>
      </c>
      <c r="F706" s="208" t="s">
        <v>1031</v>
      </c>
      <c r="G706" s="205"/>
      <c r="H706" s="209">
        <v>5.55</v>
      </c>
      <c r="I706" s="210"/>
      <c r="J706" s="205"/>
      <c r="K706" s="205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154</v>
      </c>
      <c r="AU706" s="215" t="s">
        <v>81</v>
      </c>
      <c r="AV706" s="11" t="s">
        <v>81</v>
      </c>
      <c r="AW706" s="11" t="s">
        <v>156</v>
      </c>
      <c r="AX706" s="11" t="s">
        <v>71</v>
      </c>
      <c r="AY706" s="215" t="s">
        <v>146</v>
      </c>
    </row>
    <row r="707" spans="2:51" s="11" customFormat="1" ht="13.5">
      <c r="B707" s="204"/>
      <c r="C707" s="205"/>
      <c r="D707" s="206" t="s">
        <v>154</v>
      </c>
      <c r="E707" s="207" t="s">
        <v>21</v>
      </c>
      <c r="F707" s="208" t="s">
        <v>1032</v>
      </c>
      <c r="G707" s="205"/>
      <c r="H707" s="209">
        <v>2.6</v>
      </c>
      <c r="I707" s="210"/>
      <c r="J707" s="205"/>
      <c r="K707" s="205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154</v>
      </c>
      <c r="AU707" s="215" t="s">
        <v>81</v>
      </c>
      <c r="AV707" s="11" t="s">
        <v>81</v>
      </c>
      <c r="AW707" s="11" t="s">
        <v>156</v>
      </c>
      <c r="AX707" s="11" t="s">
        <v>71</v>
      </c>
      <c r="AY707" s="215" t="s">
        <v>146</v>
      </c>
    </row>
    <row r="708" spans="2:51" s="11" customFormat="1" ht="13.5">
      <c r="B708" s="204"/>
      <c r="C708" s="205"/>
      <c r="D708" s="206" t="s">
        <v>154</v>
      </c>
      <c r="E708" s="207" t="s">
        <v>21</v>
      </c>
      <c r="F708" s="208" t="s">
        <v>1033</v>
      </c>
      <c r="G708" s="205"/>
      <c r="H708" s="209">
        <v>1.5</v>
      </c>
      <c r="I708" s="210"/>
      <c r="J708" s="205"/>
      <c r="K708" s="205"/>
      <c r="L708" s="211"/>
      <c r="M708" s="212"/>
      <c r="N708" s="213"/>
      <c r="O708" s="213"/>
      <c r="P708" s="213"/>
      <c r="Q708" s="213"/>
      <c r="R708" s="213"/>
      <c r="S708" s="213"/>
      <c r="T708" s="214"/>
      <c r="AT708" s="215" t="s">
        <v>154</v>
      </c>
      <c r="AU708" s="215" t="s">
        <v>81</v>
      </c>
      <c r="AV708" s="11" t="s">
        <v>81</v>
      </c>
      <c r="AW708" s="11" t="s">
        <v>156</v>
      </c>
      <c r="AX708" s="11" t="s">
        <v>71</v>
      </c>
      <c r="AY708" s="215" t="s">
        <v>146</v>
      </c>
    </row>
    <row r="709" spans="2:51" s="11" customFormat="1" ht="13.5">
      <c r="B709" s="204"/>
      <c r="C709" s="205"/>
      <c r="D709" s="206" t="s">
        <v>154</v>
      </c>
      <c r="E709" s="207" t="s">
        <v>21</v>
      </c>
      <c r="F709" s="208" t="s">
        <v>1034</v>
      </c>
      <c r="G709" s="205"/>
      <c r="H709" s="209">
        <v>17.6</v>
      </c>
      <c r="I709" s="210"/>
      <c r="J709" s="205"/>
      <c r="K709" s="205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154</v>
      </c>
      <c r="AU709" s="215" t="s">
        <v>81</v>
      </c>
      <c r="AV709" s="11" t="s">
        <v>81</v>
      </c>
      <c r="AW709" s="11" t="s">
        <v>156</v>
      </c>
      <c r="AX709" s="11" t="s">
        <v>71</v>
      </c>
      <c r="AY709" s="215" t="s">
        <v>146</v>
      </c>
    </row>
    <row r="710" spans="2:51" s="12" customFormat="1" ht="13.5">
      <c r="B710" s="216"/>
      <c r="C710" s="217"/>
      <c r="D710" s="206" t="s">
        <v>154</v>
      </c>
      <c r="E710" s="218" t="s">
        <v>21</v>
      </c>
      <c r="F710" s="219" t="s">
        <v>157</v>
      </c>
      <c r="G710" s="217"/>
      <c r="H710" s="220">
        <v>132.7</v>
      </c>
      <c r="I710" s="221"/>
      <c r="J710" s="217"/>
      <c r="K710" s="217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154</v>
      </c>
      <c r="AU710" s="226" t="s">
        <v>81</v>
      </c>
      <c r="AV710" s="12" t="s">
        <v>153</v>
      </c>
      <c r="AW710" s="12" t="s">
        <v>156</v>
      </c>
      <c r="AX710" s="12" t="s">
        <v>79</v>
      </c>
      <c r="AY710" s="226" t="s">
        <v>146</v>
      </c>
    </row>
    <row r="711" spans="2:65" s="1" customFormat="1" ht="16.5" customHeight="1">
      <c r="B711" s="41"/>
      <c r="C711" s="192" t="s">
        <v>1035</v>
      </c>
      <c r="D711" s="192" t="s">
        <v>148</v>
      </c>
      <c r="E711" s="193" t="s">
        <v>1036</v>
      </c>
      <c r="F711" s="194" t="s">
        <v>1037</v>
      </c>
      <c r="G711" s="195" t="s">
        <v>184</v>
      </c>
      <c r="H711" s="196">
        <v>48.1</v>
      </c>
      <c r="I711" s="197"/>
      <c r="J711" s="198">
        <f>ROUND(I711*H711,2)</f>
        <v>0</v>
      </c>
      <c r="K711" s="194" t="s">
        <v>152</v>
      </c>
      <c r="L711" s="61"/>
      <c r="M711" s="199" t="s">
        <v>21</v>
      </c>
      <c r="N711" s="200" t="s">
        <v>42</v>
      </c>
      <c r="O711" s="42"/>
      <c r="P711" s="201">
        <f>O711*H711</f>
        <v>0</v>
      </c>
      <c r="Q711" s="201">
        <v>0</v>
      </c>
      <c r="R711" s="201">
        <f>Q711*H711</f>
        <v>0</v>
      </c>
      <c r="S711" s="201">
        <v>0</v>
      </c>
      <c r="T711" s="202">
        <f>S711*H711</f>
        <v>0</v>
      </c>
      <c r="AR711" s="24" t="s">
        <v>201</v>
      </c>
      <c r="AT711" s="24" t="s">
        <v>148</v>
      </c>
      <c r="AU711" s="24" t="s">
        <v>81</v>
      </c>
      <c r="AY711" s="24" t="s">
        <v>146</v>
      </c>
      <c r="BE711" s="203">
        <f>IF(N711="základní",J711,0)</f>
        <v>0</v>
      </c>
      <c r="BF711" s="203">
        <f>IF(N711="snížená",J711,0)</f>
        <v>0</v>
      </c>
      <c r="BG711" s="203">
        <f>IF(N711="zákl. přenesená",J711,0)</f>
        <v>0</v>
      </c>
      <c r="BH711" s="203">
        <f>IF(N711="sníž. přenesená",J711,0)</f>
        <v>0</v>
      </c>
      <c r="BI711" s="203">
        <f>IF(N711="nulová",J711,0)</f>
        <v>0</v>
      </c>
      <c r="BJ711" s="24" t="s">
        <v>79</v>
      </c>
      <c r="BK711" s="203">
        <f>ROUND(I711*H711,2)</f>
        <v>0</v>
      </c>
      <c r="BL711" s="24" t="s">
        <v>201</v>
      </c>
      <c r="BM711" s="24" t="s">
        <v>1038</v>
      </c>
    </row>
    <row r="712" spans="2:51" s="11" customFormat="1" ht="13.5">
      <c r="B712" s="204"/>
      <c r="C712" s="205"/>
      <c r="D712" s="206" t="s">
        <v>154</v>
      </c>
      <c r="E712" s="207" t="s">
        <v>21</v>
      </c>
      <c r="F712" s="208" t="s">
        <v>1039</v>
      </c>
      <c r="G712" s="205"/>
      <c r="H712" s="209">
        <v>48.1</v>
      </c>
      <c r="I712" s="210"/>
      <c r="J712" s="205"/>
      <c r="K712" s="205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154</v>
      </c>
      <c r="AU712" s="215" t="s">
        <v>81</v>
      </c>
      <c r="AV712" s="11" t="s">
        <v>81</v>
      </c>
      <c r="AW712" s="11" t="s">
        <v>156</v>
      </c>
      <c r="AX712" s="11" t="s">
        <v>71</v>
      </c>
      <c r="AY712" s="215" t="s">
        <v>146</v>
      </c>
    </row>
    <row r="713" spans="2:51" s="12" customFormat="1" ht="13.5">
      <c r="B713" s="216"/>
      <c r="C713" s="217"/>
      <c r="D713" s="206" t="s">
        <v>154</v>
      </c>
      <c r="E713" s="218" t="s">
        <v>21</v>
      </c>
      <c r="F713" s="219" t="s">
        <v>157</v>
      </c>
      <c r="G713" s="217"/>
      <c r="H713" s="220">
        <v>48.1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154</v>
      </c>
      <c r="AU713" s="226" t="s">
        <v>81</v>
      </c>
      <c r="AV713" s="12" t="s">
        <v>153</v>
      </c>
      <c r="AW713" s="12" t="s">
        <v>156</v>
      </c>
      <c r="AX713" s="12" t="s">
        <v>79</v>
      </c>
      <c r="AY713" s="226" t="s">
        <v>146</v>
      </c>
    </row>
    <row r="714" spans="2:65" s="1" customFormat="1" ht="25.5" customHeight="1">
      <c r="B714" s="41"/>
      <c r="C714" s="192" t="s">
        <v>625</v>
      </c>
      <c r="D714" s="192" t="s">
        <v>148</v>
      </c>
      <c r="E714" s="193" t="s">
        <v>1040</v>
      </c>
      <c r="F714" s="194" t="s">
        <v>1041</v>
      </c>
      <c r="G714" s="195" t="s">
        <v>161</v>
      </c>
      <c r="H714" s="196">
        <v>6</v>
      </c>
      <c r="I714" s="197"/>
      <c r="J714" s="198">
        <f>ROUND(I714*H714,2)</f>
        <v>0</v>
      </c>
      <c r="K714" s="194" t="s">
        <v>152</v>
      </c>
      <c r="L714" s="61"/>
      <c r="M714" s="199" t="s">
        <v>21</v>
      </c>
      <c r="N714" s="200" t="s">
        <v>42</v>
      </c>
      <c r="O714" s="42"/>
      <c r="P714" s="201">
        <f>O714*H714</f>
        <v>0</v>
      </c>
      <c r="Q714" s="201">
        <v>0</v>
      </c>
      <c r="R714" s="201">
        <f>Q714*H714</f>
        <v>0</v>
      </c>
      <c r="S714" s="201">
        <v>0</v>
      </c>
      <c r="T714" s="202">
        <f>S714*H714</f>
        <v>0</v>
      </c>
      <c r="AR714" s="24" t="s">
        <v>201</v>
      </c>
      <c r="AT714" s="24" t="s">
        <v>148</v>
      </c>
      <c r="AU714" s="24" t="s">
        <v>81</v>
      </c>
      <c r="AY714" s="24" t="s">
        <v>146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24" t="s">
        <v>79</v>
      </c>
      <c r="BK714" s="203">
        <f>ROUND(I714*H714,2)</f>
        <v>0</v>
      </c>
      <c r="BL714" s="24" t="s">
        <v>201</v>
      </c>
      <c r="BM714" s="24" t="s">
        <v>1042</v>
      </c>
    </row>
    <row r="715" spans="2:51" s="11" customFormat="1" ht="13.5">
      <c r="B715" s="204"/>
      <c r="C715" s="205"/>
      <c r="D715" s="206" t="s">
        <v>154</v>
      </c>
      <c r="E715" s="207" t="s">
        <v>21</v>
      </c>
      <c r="F715" s="208" t="s">
        <v>1043</v>
      </c>
      <c r="G715" s="205"/>
      <c r="H715" s="209">
        <v>6</v>
      </c>
      <c r="I715" s="210"/>
      <c r="J715" s="205"/>
      <c r="K715" s="205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154</v>
      </c>
      <c r="AU715" s="215" t="s">
        <v>81</v>
      </c>
      <c r="AV715" s="11" t="s">
        <v>81</v>
      </c>
      <c r="AW715" s="11" t="s">
        <v>156</v>
      </c>
      <c r="AX715" s="11" t="s">
        <v>71</v>
      </c>
      <c r="AY715" s="215" t="s">
        <v>146</v>
      </c>
    </row>
    <row r="716" spans="2:51" s="12" customFormat="1" ht="13.5">
      <c r="B716" s="216"/>
      <c r="C716" s="217"/>
      <c r="D716" s="206" t="s">
        <v>154</v>
      </c>
      <c r="E716" s="218" t="s">
        <v>21</v>
      </c>
      <c r="F716" s="219" t="s">
        <v>157</v>
      </c>
      <c r="G716" s="217"/>
      <c r="H716" s="220">
        <v>6</v>
      </c>
      <c r="I716" s="221"/>
      <c r="J716" s="217"/>
      <c r="K716" s="217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154</v>
      </c>
      <c r="AU716" s="226" t="s">
        <v>81</v>
      </c>
      <c r="AV716" s="12" t="s">
        <v>153</v>
      </c>
      <c r="AW716" s="12" t="s">
        <v>156</v>
      </c>
      <c r="AX716" s="12" t="s">
        <v>79</v>
      </c>
      <c r="AY716" s="226" t="s">
        <v>146</v>
      </c>
    </row>
    <row r="717" spans="2:65" s="1" customFormat="1" ht="25.5" customHeight="1">
      <c r="B717" s="41"/>
      <c r="C717" s="192" t="s">
        <v>1044</v>
      </c>
      <c r="D717" s="192" t="s">
        <v>148</v>
      </c>
      <c r="E717" s="193" t="s">
        <v>1045</v>
      </c>
      <c r="F717" s="194" t="s">
        <v>1046</v>
      </c>
      <c r="G717" s="195" t="s">
        <v>184</v>
      </c>
      <c r="H717" s="196">
        <v>67</v>
      </c>
      <c r="I717" s="197"/>
      <c r="J717" s="198">
        <f>ROUND(I717*H717,2)</f>
        <v>0</v>
      </c>
      <c r="K717" s="194" t="s">
        <v>152</v>
      </c>
      <c r="L717" s="61"/>
      <c r="M717" s="199" t="s">
        <v>21</v>
      </c>
      <c r="N717" s="200" t="s">
        <v>42</v>
      </c>
      <c r="O717" s="42"/>
      <c r="P717" s="201">
        <f>O717*H717</f>
        <v>0</v>
      </c>
      <c r="Q717" s="201">
        <v>0</v>
      </c>
      <c r="R717" s="201">
        <f>Q717*H717</f>
        <v>0</v>
      </c>
      <c r="S717" s="201">
        <v>0</v>
      </c>
      <c r="T717" s="202">
        <f>S717*H717</f>
        <v>0</v>
      </c>
      <c r="AR717" s="24" t="s">
        <v>201</v>
      </c>
      <c r="AT717" s="24" t="s">
        <v>148</v>
      </c>
      <c r="AU717" s="24" t="s">
        <v>81</v>
      </c>
      <c r="AY717" s="24" t="s">
        <v>146</v>
      </c>
      <c r="BE717" s="203">
        <f>IF(N717="základní",J717,0)</f>
        <v>0</v>
      </c>
      <c r="BF717" s="203">
        <f>IF(N717="snížená",J717,0)</f>
        <v>0</v>
      </c>
      <c r="BG717" s="203">
        <f>IF(N717="zákl. přenesená",J717,0)</f>
        <v>0</v>
      </c>
      <c r="BH717" s="203">
        <f>IF(N717="sníž. přenesená",J717,0)</f>
        <v>0</v>
      </c>
      <c r="BI717" s="203">
        <f>IF(N717="nulová",J717,0)</f>
        <v>0</v>
      </c>
      <c r="BJ717" s="24" t="s">
        <v>79</v>
      </c>
      <c r="BK717" s="203">
        <f>ROUND(I717*H717,2)</f>
        <v>0</v>
      </c>
      <c r="BL717" s="24" t="s">
        <v>201</v>
      </c>
      <c r="BM717" s="24" t="s">
        <v>1047</v>
      </c>
    </row>
    <row r="718" spans="2:51" s="11" customFormat="1" ht="13.5">
      <c r="B718" s="204"/>
      <c r="C718" s="205"/>
      <c r="D718" s="206" t="s">
        <v>154</v>
      </c>
      <c r="E718" s="207" t="s">
        <v>21</v>
      </c>
      <c r="F718" s="208" t="s">
        <v>1048</v>
      </c>
      <c r="G718" s="205"/>
      <c r="H718" s="209">
        <v>67</v>
      </c>
      <c r="I718" s="210"/>
      <c r="J718" s="205"/>
      <c r="K718" s="205"/>
      <c r="L718" s="211"/>
      <c r="M718" s="212"/>
      <c r="N718" s="213"/>
      <c r="O718" s="213"/>
      <c r="P718" s="213"/>
      <c r="Q718" s="213"/>
      <c r="R718" s="213"/>
      <c r="S718" s="213"/>
      <c r="T718" s="214"/>
      <c r="AT718" s="215" t="s">
        <v>154</v>
      </c>
      <c r="AU718" s="215" t="s">
        <v>81</v>
      </c>
      <c r="AV718" s="11" t="s">
        <v>81</v>
      </c>
      <c r="AW718" s="11" t="s">
        <v>156</v>
      </c>
      <c r="AX718" s="11" t="s">
        <v>71</v>
      </c>
      <c r="AY718" s="215" t="s">
        <v>146</v>
      </c>
    </row>
    <row r="719" spans="2:51" s="12" customFormat="1" ht="13.5">
      <c r="B719" s="216"/>
      <c r="C719" s="217"/>
      <c r="D719" s="206" t="s">
        <v>154</v>
      </c>
      <c r="E719" s="218" t="s">
        <v>21</v>
      </c>
      <c r="F719" s="219" t="s">
        <v>157</v>
      </c>
      <c r="G719" s="217"/>
      <c r="H719" s="220">
        <v>67</v>
      </c>
      <c r="I719" s="221"/>
      <c r="J719" s="217"/>
      <c r="K719" s="217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154</v>
      </c>
      <c r="AU719" s="226" t="s">
        <v>81</v>
      </c>
      <c r="AV719" s="12" t="s">
        <v>153</v>
      </c>
      <c r="AW719" s="12" t="s">
        <v>156</v>
      </c>
      <c r="AX719" s="12" t="s">
        <v>79</v>
      </c>
      <c r="AY719" s="226" t="s">
        <v>146</v>
      </c>
    </row>
    <row r="720" spans="2:65" s="1" customFormat="1" ht="25.5" customHeight="1">
      <c r="B720" s="41"/>
      <c r="C720" s="192" t="s">
        <v>629</v>
      </c>
      <c r="D720" s="192" t="s">
        <v>148</v>
      </c>
      <c r="E720" s="193" t="s">
        <v>1049</v>
      </c>
      <c r="F720" s="194" t="s">
        <v>1050</v>
      </c>
      <c r="G720" s="195" t="s">
        <v>531</v>
      </c>
      <c r="H720" s="258"/>
      <c r="I720" s="197"/>
      <c r="J720" s="198">
        <f>ROUND(I720*H720,2)</f>
        <v>0</v>
      </c>
      <c r="K720" s="194" t="s">
        <v>152</v>
      </c>
      <c r="L720" s="61"/>
      <c r="M720" s="199" t="s">
        <v>21</v>
      </c>
      <c r="N720" s="200" t="s">
        <v>42</v>
      </c>
      <c r="O720" s="42"/>
      <c r="P720" s="201">
        <f>O720*H720</f>
        <v>0</v>
      </c>
      <c r="Q720" s="201">
        <v>0</v>
      </c>
      <c r="R720" s="201">
        <f>Q720*H720</f>
        <v>0</v>
      </c>
      <c r="S720" s="201">
        <v>0</v>
      </c>
      <c r="T720" s="202">
        <f>S720*H720</f>
        <v>0</v>
      </c>
      <c r="AR720" s="24" t="s">
        <v>201</v>
      </c>
      <c r="AT720" s="24" t="s">
        <v>148</v>
      </c>
      <c r="AU720" s="24" t="s">
        <v>81</v>
      </c>
      <c r="AY720" s="24" t="s">
        <v>146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24" t="s">
        <v>79</v>
      </c>
      <c r="BK720" s="203">
        <f>ROUND(I720*H720,2)</f>
        <v>0</v>
      </c>
      <c r="BL720" s="24" t="s">
        <v>201</v>
      </c>
      <c r="BM720" s="24" t="s">
        <v>1051</v>
      </c>
    </row>
    <row r="721" spans="2:63" s="10" customFormat="1" ht="29.85" customHeight="1">
      <c r="B721" s="176"/>
      <c r="C721" s="177"/>
      <c r="D721" s="178" t="s">
        <v>70</v>
      </c>
      <c r="E721" s="190" t="s">
        <v>1052</v>
      </c>
      <c r="F721" s="190" t="s">
        <v>1053</v>
      </c>
      <c r="G721" s="177"/>
      <c r="H721" s="177"/>
      <c r="I721" s="180"/>
      <c r="J721" s="191">
        <f>BK721</f>
        <v>0</v>
      </c>
      <c r="K721" s="177"/>
      <c r="L721" s="182"/>
      <c r="M721" s="183"/>
      <c r="N721" s="184"/>
      <c r="O721" s="184"/>
      <c r="P721" s="185">
        <f>SUM(P722:P744)</f>
        <v>0</v>
      </c>
      <c r="Q721" s="184"/>
      <c r="R721" s="185">
        <f>SUM(R722:R744)</f>
        <v>0</v>
      </c>
      <c r="S721" s="184"/>
      <c r="T721" s="186">
        <f>SUM(T722:T744)</f>
        <v>0</v>
      </c>
      <c r="AR721" s="187" t="s">
        <v>81</v>
      </c>
      <c r="AT721" s="188" t="s">
        <v>70</v>
      </c>
      <c r="AU721" s="188" t="s">
        <v>79</v>
      </c>
      <c r="AY721" s="187" t="s">
        <v>146</v>
      </c>
      <c r="BK721" s="189">
        <f>SUM(BK722:BK744)</f>
        <v>0</v>
      </c>
    </row>
    <row r="722" spans="2:65" s="1" customFormat="1" ht="25.5" customHeight="1">
      <c r="B722" s="41"/>
      <c r="C722" s="192" t="s">
        <v>1054</v>
      </c>
      <c r="D722" s="192" t="s">
        <v>148</v>
      </c>
      <c r="E722" s="193" t="s">
        <v>1055</v>
      </c>
      <c r="F722" s="194" t="s">
        <v>1056</v>
      </c>
      <c r="G722" s="195" t="s">
        <v>184</v>
      </c>
      <c r="H722" s="196">
        <v>51.71</v>
      </c>
      <c r="I722" s="197"/>
      <c r="J722" s="198">
        <f>ROUND(I722*H722,2)</f>
        <v>0</v>
      </c>
      <c r="K722" s="194" t="s">
        <v>21</v>
      </c>
      <c r="L722" s="61"/>
      <c r="M722" s="199" t="s">
        <v>21</v>
      </c>
      <c r="N722" s="200" t="s">
        <v>42</v>
      </c>
      <c r="O722" s="42"/>
      <c r="P722" s="201">
        <f>O722*H722</f>
        <v>0</v>
      </c>
      <c r="Q722" s="201">
        <v>0</v>
      </c>
      <c r="R722" s="201">
        <f>Q722*H722</f>
        <v>0</v>
      </c>
      <c r="S722" s="201">
        <v>0</v>
      </c>
      <c r="T722" s="202">
        <f>S722*H722</f>
        <v>0</v>
      </c>
      <c r="AR722" s="24" t="s">
        <v>201</v>
      </c>
      <c r="AT722" s="24" t="s">
        <v>148</v>
      </c>
      <c r="AU722" s="24" t="s">
        <v>81</v>
      </c>
      <c r="AY722" s="24" t="s">
        <v>146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24" t="s">
        <v>79</v>
      </c>
      <c r="BK722" s="203">
        <f>ROUND(I722*H722,2)</f>
        <v>0</v>
      </c>
      <c r="BL722" s="24" t="s">
        <v>201</v>
      </c>
      <c r="BM722" s="24" t="s">
        <v>1057</v>
      </c>
    </row>
    <row r="723" spans="2:51" s="11" customFormat="1" ht="13.5">
      <c r="B723" s="204"/>
      <c r="C723" s="205"/>
      <c r="D723" s="206" t="s">
        <v>154</v>
      </c>
      <c r="E723" s="207" t="s">
        <v>21</v>
      </c>
      <c r="F723" s="208" t="s">
        <v>1058</v>
      </c>
      <c r="G723" s="205"/>
      <c r="H723" s="209">
        <v>51.71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154</v>
      </c>
      <c r="AU723" s="215" t="s">
        <v>81</v>
      </c>
      <c r="AV723" s="11" t="s">
        <v>81</v>
      </c>
      <c r="AW723" s="11" t="s">
        <v>156</v>
      </c>
      <c r="AX723" s="11" t="s">
        <v>71</v>
      </c>
      <c r="AY723" s="215" t="s">
        <v>146</v>
      </c>
    </row>
    <row r="724" spans="2:51" s="12" customFormat="1" ht="13.5">
      <c r="B724" s="216"/>
      <c r="C724" s="217"/>
      <c r="D724" s="206" t="s">
        <v>154</v>
      </c>
      <c r="E724" s="218" t="s">
        <v>21</v>
      </c>
      <c r="F724" s="219" t="s">
        <v>157</v>
      </c>
      <c r="G724" s="217"/>
      <c r="H724" s="220">
        <v>51.71</v>
      </c>
      <c r="I724" s="221"/>
      <c r="J724" s="217"/>
      <c r="K724" s="217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154</v>
      </c>
      <c r="AU724" s="226" t="s">
        <v>81</v>
      </c>
      <c r="AV724" s="12" t="s">
        <v>153</v>
      </c>
      <c r="AW724" s="12" t="s">
        <v>156</v>
      </c>
      <c r="AX724" s="12" t="s">
        <v>79</v>
      </c>
      <c r="AY724" s="226" t="s">
        <v>146</v>
      </c>
    </row>
    <row r="725" spans="2:65" s="1" customFormat="1" ht="16.5" customHeight="1">
      <c r="B725" s="41"/>
      <c r="C725" s="237" t="s">
        <v>632</v>
      </c>
      <c r="D725" s="237" t="s">
        <v>203</v>
      </c>
      <c r="E725" s="238" t="s">
        <v>1059</v>
      </c>
      <c r="F725" s="239" t="s">
        <v>1060</v>
      </c>
      <c r="G725" s="240" t="s">
        <v>184</v>
      </c>
      <c r="H725" s="241">
        <v>53.261</v>
      </c>
      <c r="I725" s="242"/>
      <c r="J725" s="243">
        <f>ROUND(I725*H725,2)</f>
        <v>0</v>
      </c>
      <c r="K725" s="239" t="s">
        <v>21</v>
      </c>
      <c r="L725" s="244"/>
      <c r="M725" s="245" t="s">
        <v>21</v>
      </c>
      <c r="N725" s="246" t="s">
        <v>42</v>
      </c>
      <c r="O725" s="42"/>
      <c r="P725" s="201">
        <f>O725*H725</f>
        <v>0</v>
      </c>
      <c r="Q725" s="201">
        <v>0</v>
      </c>
      <c r="R725" s="201">
        <f>Q725*H725</f>
        <v>0</v>
      </c>
      <c r="S725" s="201">
        <v>0</v>
      </c>
      <c r="T725" s="202">
        <f>S725*H725</f>
        <v>0</v>
      </c>
      <c r="AR725" s="24" t="s">
        <v>243</v>
      </c>
      <c r="AT725" s="24" t="s">
        <v>203</v>
      </c>
      <c r="AU725" s="24" t="s">
        <v>81</v>
      </c>
      <c r="AY725" s="24" t="s">
        <v>146</v>
      </c>
      <c r="BE725" s="203">
        <f>IF(N725="základní",J725,0)</f>
        <v>0</v>
      </c>
      <c r="BF725" s="203">
        <f>IF(N725="snížená",J725,0)</f>
        <v>0</v>
      </c>
      <c r="BG725" s="203">
        <f>IF(N725="zákl. přenesená",J725,0)</f>
        <v>0</v>
      </c>
      <c r="BH725" s="203">
        <f>IF(N725="sníž. přenesená",J725,0)</f>
        <v>0</v>
      </c>
      <c r="BI725" s="203">
        <f>IF(N725="nulová",J725,0)</f>
        <v>0</v>
      </c>
      <c r="BJ725" s="24" t="s">
        <v>79</v>
      </c>
      <c r="BK725" s="203">
        <f>ROUND(I725*H725,2)</f>
        <v>0</v>
      </c>
      <c r="BL725" s="24" t="s">
        <v>201</v>
      </c>
      <c r="BM725" s="24" t="s">
        <v>1061</v>
      </c>
    </row>
    <row r="726" spans="2:51" s="11" customFormat="1" ht="13.5">
      <c r="B726" s="204"/>
      <c r="C726" s="205"/>
      <c r="D726" s="206" t="s">
        <v>154</v>
      </c>
      <c r="E726" s="207" t="s">
        <v>21</v>
      </c>
      <c r="F726" s="208" t="s">
        <v>1062</v>
      </c>
      <c r="G726" s="205"/>
      <c r="H726" s="209">
        <v>53.2613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154</v>
      </c>
      <c r="AU726" s="215" t="s">
        <v>81</v>
      </c>
      <c r="AV726" s="11" t="s">
        <v>81</v>
      </c>
      <c r="AW726" s="11" t="s">
        <v>156</v>
      </c>
      <c r="AX726" s="11" t="s">
        <v>71</v>
      </c>
      <c r="AY726" s="215" t="s">
        <v>146</v>
      </c>
    </row>
    <row r="727" spans="2:51" s="12" customFormat="1" ht="13.5">
      <c r="B727" s="216"/>
      <c r="C727" s="217"/>
      <c r="D727" s="206" t="s">
        <v>154</v>
      </c>
      <c r="E727" s="218" t="s">
        <v>21</v>
      </c>
      <c r="F727" s="219" t="s">
        <v>157</v>
      </c>
      <c r="G727" s="217"/>
      <c r="H727" s="220">
        <v>53.2613</v>
      </c>
      <c r="I727" s="221"/>
      <c r="J727" s="217"/>
      <c r="K727" s="217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154</v>
      </c>
      <c r="AU727" s="226" t="s">
        <v>81</v>
      </c>
      <c r="AV727" s="12" t="s">
        <v>153</v>
      </c>
      <c r="AW727" s="12" t="s">
        <v>156</v>
      </c>
      <c r="AX727" s="12" t="s">
        <v>79</v>
      </c>
      <c r="AY727" s="226" t="s">
        <v>146</v>
      </c>
    </row>
    <row r="728" spans="2:65" s="1" customFormat="1" ht="38.25" customHeight="1">
      <c r="B728" s="41"/>
      <c r="C728" s="192" t="s">
        <v>1063</v>
      </c>
      <c r="D728" s="192" t="s">
        <v>148</v>
      </c>
      <c r="E728" s="193" t="s">
        <v>1064</v>
      </c>
      <c r="F728" s="194" t="s">
        <v>1065</v>
      </c>
      <c r="G728" s="195" t="s">
        <v>151</v>
      </c>
      <c r="H728" s="196">
        <v>324.07</v>
      </c>
      <c r="I728" s="197"/>
      <c r="J728" s="198">
        <f>ROUND(I728*H728,2)</f>
        <v>0</v>
      </c>
      <c r="K728" s="194" t="s">
        <v>21</v>
      </c>
      <c r="L728" s="61"/>
      <c r="M728" s="199" t="s">
        <v>21</v>
      </c>
      <c r="N728" s="200" t="s">
        <v>42</v>
      </c>
      <c r="O728" s="42"/>
      <c r="P728" s="201">
        <f>O728*H728</f>
        <v>0</v>
      </c>
      <c r="Q728" s="201">
        <v>0</v>
      </c>
      <c r="R728" s="201">
        <f>Q728*H728</f>
        <v>0</v>
      </c>
      <c r="S728" s="201">
        <v>0</v>
      </c>
      <c r="T728" s="202">
        <f>S728*H728</f>
        <v>0</v>
      </c>
      <c r="AR728" s="24" t="s">
        <v>201</v>
      </c>
      <c r="AT728" s="24" t="s">
        <v>148</v>
      </c>
      <c r="AU728" s="24" t="s">
        <v>81</v>
      </c>
      <c r="AY728" s="24" t="s">
        <v>146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24" t="s">
        <v>79</v>
      </c>
      <c r="BK728" s="203">
        <f>ROUND(I728*H728,2)</f>
        <v>0</v>
      </c>
      <c r="BL728" s="24" t="s">
        <v>201</v>
      </c>
      <c r="BM728" s="24" t="s">
        <v>1066</v>
      </c>
    </row>
    <row r="729" spans="2:51" s="11" customFormat="1" ht="13.5">
      <c r="B729" s="204"/>
      <c r="C729" s="205"/>
      <c r="D729" s="206" t="s">
        <v>154</v>
      </c>
      <c r="E729" s="207" t="s">
        <v>21</v>
      </c>
      <c r="F729" s="208" t="s">
        <v>1067</v>
      </c>
      <c r="G729" s="205"/>
      <c r="H729" s="209">
        <v>276.5164</v>
      </c>
      <c r="I729" s="210"/>
      <c r="J729" s="205"/>
      <c r="K729" s="205"/>
      <c r="L729" s="211"/>
      <c r="M729" s="212"/>
      <c r="N729" s="213"/>
      <c r="O729" s="213"/>
      <c r="P729" s="213"/>
      <c r="Q729" s="213"/>
      <c r="R729" s="213"/>
      <c r="S729" s="213"/>
      <c r="T729" s="214"/>
      <c r="AT729" s="215" t="s">
        <v>154</v>
      </c>
      <c r="AU729" s="215" t="s">
        <v>81</v>
      </c>
      <c r="AV729" s="11" t="s">
        <v>81</v>
      </c>
      <c r="AW729" s="11" t="s">
        <v>156</v>
      </c>
      <c r="AX729" s="11" t="s">
        <v>71</v>
      </c>
      <c r="AY729" s="215" t="s">
        <v>146</v>
      </c>
    </row>
    <row r="730" spans="2:51" s="11" customFormat="1" ht="13.5">
      <c r="B730" s="204"/>
      <c r="C730" s="205"/>
      <c r="D730" s="206" t="s">
        <v>154</v>
      </c>
      <c r="E730" s="207" t="s">
        <v>21</v>
      </c>
      <c r="F730" s="208" t="s">
        <v>1068</v>
      </c>
      <c r="G730" s="205"/>
      <c r="H730" s="209">
        <v>47.554</v>
      </c>
      <c r="I730" s="210"/>
      <c r="J730" s="205"/>
      <c r="K730" s="205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154</v>
      </c>
      <c r="AU730" s="215" t="s">
        <v>81</v>
      </c>
      <c r="AV730" s="11" t="s">
        <v>81</v>
      </c>
      <c r="AW730" s="11" t="s">
        <v>156</v>
      </c>
      <c r="AX730" s="11" t="s">
        <v>71</v>
      </c>
      <c r="AY730" s="215" t="s">
        <v>146</v>
      </c>
    </row>
    <row r="731" spans="2:51" s="12" customFormat="1" ht="13.5">
      <c r="B731" s="216"/>
      <c r="C731" s="217"/>
      <c r="D731" s="206" t="s">
        <v>154</v>
      </c>
      <c r="E731" s="218" t="s">
        <v>21</v>
      </c>
      <c r="F731" s="219" t="s">
        <v>157</v>
      </c>
      <c r="G731" s="217"/>
      <c r="H731" s="220">
        <v>324.0704</v>
      </c>
      <c r="I731" s="221"/>
      <c r="J731" s="217"/>
      <c r="K731" s="217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154</v>
      </c>
      <c r="AU731" s="226" t="s">
        <v>81</v>
      </c>
      <c r="AV731" s="12" t="s">
        <v>153</v>
      </c>
      <c r="AW731" s="12" t="s">
        <v>156</v>
      </c>
      <c r="AX731" s="12" t="s">
        <v>79</v>
      </c>
      <c r="AY731" s="226" t="s">
        <v>146</v>
      </c>
    </row>
    <row r="732" spans="2:65" s="1" customFormat="1" ht="25.5" customHeight="1">
      <c r="B732" s="41"/>
      <c r="C732" s="192" t="s">
        <v>636</v>
      </c>
      <c r="D732" s="192" t="s">
        <v>148</v>
      </c>
      <c r="E732" s="193" t="s">
        <v>1069</v>
      </c>
      <c r="F732" s="194" t="s">
        <v>1070</v>
      </c>
      <c r="G732" s="195" t="s">
        <v>151</v>
      </c>
      <c r="H732" s="196">
        <v>47.554</v>
      </c>
      <c r="I732" s="197"/>
      <c r="J732" s="198">
        <f>ROUND(I732*H732,2)</f>
        <v>0</v>
      </c>
      <c r="K732" s="194" t="s">
        <v>152</v>
      </c>
      <c r="L732" s="61"/>
      <c r="M732" s="199" t="s">
        <v>21</v>
      </c>
      <c r="N732" s="200" t="s">
        <v>42</v>
      </c>
      <c r="O732" s="42"/>
      <c r="P732" s="201">
        <f>O732*H732</f>
        <v>0</v>
      </c>
      <c r="Q732" s="201">
        <v>0</v>
      </c>
      <c r="R732" s="201">
        <f>Q732*H732</f>
        <v>0</v>
      </c>
      <c r="S732" s="201">
        <v>0</v>
      </c>
      <c r="T732" s="202">
        <f>S732*H732</f>
        <v>0</v>
      </c>
      <c r="AR732" s="24" t="s">
        <v>201</v>
      </c>
      <c r="AT732" s="24" t="s">
        <v>148</v>
      </c>
      <c r="AU732" s="24" t="s">
        <v>81</v>
      </c>
      <c r="AY732" s="24" t="s">
        <v>146</v>
      </c>
      <c r="BE732" s="203">
        <f>IF(N732="základní",J732,0)</f>
        <v>0</v>
      </c>
      <c r="BF732" s="203">
        <f>IF(N732="snížená",J732,0)</f>
        <v>0</v>
      </c>
      <c r="BG732" s="203">
        <f>IF(N732="zákl. přenesená",J732,0)</f>
        <v>0</v>
      </c>
      <c r="BH732" s="203">
        <f>IF(N732="sníž. přenesená",J732,0)</f>
        <v>0</v>
      </c>
      <c r="BI732" s="203">
        <f>IF(N732="nulová",J732,0)</f>
        <v>0</v>
      </c>
      <c r="BJ732" s="24" t="s">
        <v>79</v>
      </c>
      <c r="BK732" s="203">
        <f>ROUND(I732*H732,2)</f>
        <v>0</v>
      </c>
      <c r="BL732" s="24" t="s">
        <v>201</v>
      </c>
      <c r="BM732" s="24" t="s">
        <v>1071</v>
      </c>
    </row>
    <row r="733" spans="2:51" s="11" customFormat="1" ht="13.5">
      <c r="B733" s="204"/>
      <c r="C733" s="205"/>
      <c r="D733" s="206" t="s">
        <v>154</v>
      </c>
      <c r="E733" s="207" t="s">
        <v>21</v>
      </c>
      <c r="F733" s="208" t="s">
        <v>1068</v>
      </c>
      <c r="G733" s="205"/>
      <c r="H733" s="209">
        <v>47.554</v>
      </c>
      <c r="I733" s="210"/>
      <c r="J733" s="205"/>
      <c r="K733" s="205"/>
      <c r="L733" s="211"/>
      <c r="M733" s="212"/>
      <c r="N733" s="213"/>
      <c r="O733" s="213"/>
      <c r="P733" s="213"/>
      <c r="Q733" s="213"/>
      <c r="R733" s="213"/>
      <c r="S733" s="213"/>
      <c r="T733" s="214"/>
      <c r="AT733" s="215" t="s">
        <v>154</v>
      </c>
      <c r="AU733" s="215" t="s">
        <v>81</v>
      </c>
      <c r="AV733" s="11" t="s">
        <v>81</v>
      </c>
      <c r="AW733" s="11" t="s">
        <v>156</v>
      </c>
      <c r="AX733" s="11" t="s">
        <v>71</v>
      </c>
      <c r="AY733" s="215" t="s">
        <v>146</v>
      </c>
    </row>
    <row r="734" spans="2:51" s="12" customFormat="1" ht="13.5">
      <c r="B734" s="216"/>
      <c r="C734" s="217"/>
      <c r="D734" s="206" t="s">
        <v>154</v>
      </c>
      <c r="E734" s="218" t="s">
        <v>21</v>
      </c>
      <c r="F734" s="219" t="s">
        <v>157</v>
      </c>
      <c r="G734" s="217"/>
      <c r="H734" s="220">
        <v>47.554</v>
      </c>
      <c r="I734" s="221"/>
      <c r="J734" s="217"/>
      <c r="K734" s="217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154</v>
      </c>
      <c r="AU734" s="226" t="s">
        <v>81</v>
      </c>
      <c r="AV734" s="12" t="s">
        <v>153</v>
      </c>
      <c r="AW734" s="12" t="s">
        <v>156</v>
      </c>
      <c r="AX734" s="12" t="s">
        <v>79</v>
      </c>
      <c r="AY734" s="226" t="s">
        <v>146</v>
      </c>
    </row>
    <row r="735" spans="2:65" s="1" customFormat="1" ht="25.5" customHeight="1">
      <c r="B735" s="41"/>
      <c r="C735" s="192" t="s">
        <v>1072</v>
      </c>
      <c r="D735" s="192" t="s">
        <v>148</v>
      </c>
      <c r="E735" s="193" t="s">
        <v>1073</v>
      </c>
      <c r="F735" s="194" t="s">
        <v>1074</v>
      </c>
      <c r="G735" s="195" t="s">
        <v>151</v>
      </c>
      <c r="H735" s="196">
        <v>287.5</v>
      </c>
      <c r="I735" s="197"/>
      <c r="J735" s="198">
        <f>ROUND(I735*H735,2)</f>
        <v>0</v>
      </c>
      <c r="K735" s="194" t="s">
        <v>152</v>
      </c>
      <c r="L735" s="61"/>
      <c r="M735" s="199" t="s">
        <v>21</v>
      </c>
      <c r="N735" s="200" t="s">
        <v>42</v>
      </c>
      <c r="O735" s="42"/>
      <c r="P735" s="201">
        <f>O735*H735</f>
        <v>0</v>
      </c>
      <c r="Q735" s="201">
        <v>0</v>
      </c>
      <c r="R735" s="201">
        <f>Q735*H735</f>
        <v>0</v>
      </c>
      <c r="S735" s="201">
        <v>0</v>
      </c>
      <c r="T735" s="202">
        <f>S735*H735</f>
        <v>0</v>
      </c>
      <c r="AR735" s="24" t="s">
        <v>201</v>
      </c>
      <c r="AT735" s="24" t="s">
        <v>148</v>
      </c>
      <c r="AU735" s="24" t="s">
        <v>81</v>
      </c>
      <c r="AY735" s="24" t="s">
        <v>146</v>
      </c>
      <c r="BE735" s="203">
        <f>IF(N735="základní",J735,0)</f>
        <v>0</v>
      </c>
      <c r="BF735" s="203">
        <f>IF(N735="snížená",J735,0)</f>
        <v>0</v>
      </c>
      <c r="BG735" s="203">
        <f>IF(N735="zákl. přenesená",J735,0)</f>
        <v>0</v>
      </c>
      <c r="BH735" s="203">
        <f>IF(N735="sníž. přenesená",J735,0)</f>
        <v>0</v>
      </c>
      <c r="BI735" s="203">
        <f>IF(N735="nulová",J735,0)</f>
        <v>0</v>
      </c>
      <c r="BJ735" s="24" t="s">
        <v>79</v>
      </c>
      <c r="BK735" s="203">
        <f>ROUND(I735*H735,2)</f>
        <v>0</v>
      </c>
      <c r="BL735" s="24" t="s">
        <v>201</v>
      </c>
      <c r="BM735" s="24" t="s">
        <v>1075</v>
      </c>
    </row>
    <row r="736" spans="2:51" s="11" customFormat="1" ht="13.5">
      <c r="B736" s="204"/>
      <c r="C736" s="205"/>
      <c r="D736" s="206" t="s">
        <v>154</v>
      </c>
      <c r="E736" s="207" t="s">
        <v>21</v>
      </c>
      <c r="F736" s="208" t="s">
        <v>1076</v>
      </c>
      <c r="G736" s="205"/>
      <c r="H736" s="209">
        <v>287.5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154</v>
      </c>
      <c r="AU736" s="215" t="s">
        <v>81</v>
      </c>
      <c r="AV736" s="11" t="s">
        <v>81</v>
      </c>
      <c r="AW736" s="11" t="s">
        <v>156</v>
      </c>
      <c r="AX736" s="11" t="s">
        <v>71</v>
      </c>
      <c r="AY736" s="215" t="s">
        <v>146</v>
      </c>
    </row>
    <row r="737" spans="2:51" s="12" customFormat="1" ht="13.5">
      <c r="B737" s="216"/>
      <c r="C737" s="217"/>
      <c r="D737" s="206" t="s">
        <v>154</v>
      </c>
      <c r="E737" s="218" t="s">
        <v>21</v>
      </c>
      <c r="F737" s="219" t="s">
        <v>157</v>
      </c>
      <c r="G737" s="217"/>
      <c r="H737" s="220">
        <v>287.5</v>
      </c>
      <c r="I737" s="221"/>
      <c r="J737" s="217"/>
      <c r="K737" s="217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154</v>
      </c>
      <c r="AU737" s="226" t="s">
        <v>81</v>
      </c>
      <c r="AV737" s="12" t="s">
        <v>153</v>
      </c>
      <c r="AW737" s="12" t="s">
        <v>156</v>
      </c>
      <c r="AX737" s="12" t="s">
        <v>79</v>
      </c>
      <c r="AY737" s="226" t="s">
        <v>146</v>
      </c>
    </row>
    <row r="738" spans="2:65" s="1" customFormat="1" ht="16.5" customHeight="1">
      <c r="B738" s="41"/>
      <c r="C738" s="237" t="s">
        <v>639</v>
      </c>
      <c r="D738" s="237" t="s">
        <v>203</v>
      </c>
      <c r="E738" s="238" t="s">
        <v>763</v>
      </c>
      <c r="F738" s="239" t="s">
        <v>764</v>
      </c>
      <c r="G738" s="240" t="s">
        <v>151</v>
      </c>
      <c r="H738" s="241">
        <v>316.25</v>
      </c>
      <c r="I738" s="242"/>
      <c r="J738" s="243">
        <f>ROUND(I738*H738,2)</f>
        <v>0</v>
      </c>
      <c r="K738" s="239" t="s">
        <v>152</v>
      </c>
      <c r="L738" s="244"/>
      <c r="M738" s="245" t="s">
        <v>21</v>
      </c>
      <c r="N738" s="246" t="s">
        <v>42</v>
      </c>
      <c r="O738" s="42"/>
      <c r="P738" s="201">
        <f>O738*H738</f>
        <v>0</v>
      </c>
      <c r="Q738" s="201">
        <v>0</v>
      </c>
      <c r="R738" s="201">
        <f>Q738*H738</f>
        <v>0</v>
      </c>
      <c r="S738" s="201">
        <v>0</v>
      </c>
      <c r="T738" s="202">
        <f>S738*H738</f>
        <v>0</v>
      </c>
      <c r="AR738" s="24" t="s">
        <v>243</v>
      </c>
      <c r="AT738" s="24" t="s">
        <v>203</v>
      </c>
      <c r="AU738" s="24" t="s">
        <v>81</v>
      </c>
      <c r="AY738" s="24" t="s">
        <v>146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24" t="s">
        <v>79</v>
      </c>
      <c r="BK738" s="203">
        <f>ROUND(I738*H738,2)</f>
        <v>0</v>
      </c>
      <c r="BL738" s="24" t="s">
        <v>201</v>
      </c>
      <c r="BM738" s="24" t="s">
        <v>1077</v>
      </c>
    </row>
    <row r="739" spans="2:51" s="11" customFormat="1" ht="13.5">
      <c r="B739" s="204"/>
      <c r="C739" s="205"/>
      <c r="D739" s="206" t="s">
        <v>154</v>
      </c>
      <c r="E739" s="207" t="s">
        <v>21</v>
      </c>
      <c r="F739" s="208" t="s">
        <v>1078</v>
      </c>
      <c r="G739" s="205"/>
      <c r="H739" s="209">
        <v>316.25</v>
      </c>
      <c r="I739" s="210"/>
      <c r="J739" s="205"/>
      <c r="K739" s="205"/>
      <c r="L739" s="211"/>
      <c r="M739" s="212"/>
      <c r="N739" s="213"/>
      <c r="O739" s="213"/>
      <c r="P739" s="213"/>
      <c r="Q739" s="213"/>
      <c r="R739" s="213"/>
      <c r="S739" s="213"/>
      <c r="T739" s="214"/>
      <c r="AT739" s="215" t="s">
        <v>154</v>
      </c>
      <c r="AU739" s="215" t="s">
        <v>81</v>
      </c>
      <c r="AV739" s="11" t="s">
        <v>81</v>
      </c>
      <c r="AW739" s="11" t="s">
        <v>156</v>
      </c>
      <c r="AX739" s="11" t="s">
        <v>71</v>
      </c>
      <c r="AY739" s="215" t="s">
        <v>146</v>
      </c>
    </row>
    <row r="740" spans="2:51" s="12" customFormat="1" ht="13.5">
      <c r="B740" s="216"/>
      <c r="C740" s="217"/>
      <c r="D740" s="206" t="s">
        <v>154</v>
      </c>
      <c r="E740" s="218" t="s">
        <v>21</v>
      </c>
      <c r="F740" s="219" t="s">
        <v>157</v>
      </c>
      <c r="G740" s="217"/>
      <c r="H740" s="220">
        <v>316.25</v>
      </c>
      <c r="I740" s="221"/>
      <c r="J740" s="217"/>
      <c r="K740" s="217"/>
      <c r="L740" s="222"/>
      <c r="M740" s="223"/>
      <c r="N740" s="224"/>
      <c r="O740" s="224"/>
      <c r="P740" s="224"/>
      <c r="Q740" s="224"/>
      <c r="R740" s="224"/>
      <c r="S740" s="224"/>
      <c r="T740" s="225"/>
      <c r="AT740" s="226" t="s">
        <v>154</v>
      </c>
      <c r="AU740" s="226" t="s">
        <v>81</v>
      </c>
      <c r="AV740" s="12" t="s">
        <v>153</v>
      </c>
      <c r="AW740" s="12" t="s">
        <v>156</v>
      </c>
      <c r="AX740" s="12" t="s">
        <v>79</v>
      </c>
      <c r="AY740" s="226" t="s">
        <v>146</v>
      </c>
    </row>
    <row r="741" spans="2:65" s="1" customFormat="1" ht="25.5" customHeight="1">
      <c r="B741" s="41"/>
      <c r="C741" s="192" t="s">
        <v>1079</v>
      </c>
      <c r="D741" s="192" t="s">
        <v>148</v>
      </c>
      <c r="E741" s="193" t="s">
        <v>1080</v>
      </c>
      <c r="F741" s="194" t="s">
        <v>1081</v>
      </c>
      <c r="G741" s="195" t="s">
        <v>151</v>
      </c>
      <c r="H741" s="196">
        <v>35.3</v>
      </c>
      <c r="I741" s="197"/>
      <c r="J741" s="198">
        <f>ROUND(I741*H741,2)</f>
        <v>0</v>
      </c>
      <c r="K741" s="194" t="s">
        <v>152</v>
      </c>
      <c r="L741" s="61"/>
      <c r="M741" s="199" t="s">
        <v>21</v>
      </c>
      <c r="N741" s="200" t="s">
        <v>42</v>
      </c>
      <c r="O741" s="42"/>
      <c r="P741" s="201">
        <f>O741*H741</f>
        <v>0</v>
      </c>
      <c r="Q741" s="201">
        <v>0</v>
      </c>
      <c r="R741" s="201">
        <f>Q741*H741</f>
        <v>0</v>
      </c>
      <c r="S741" s="201">
        <v>0</v>
      </c>
      <c r="T741" s="202">
        <f>S741*H741</f>
        <v>0</v>
      </c>
      <c r="AR741" s="24" t="s">
        <v>201</v>
      </c>
      <c r="AT741" s="24" t="s">
        <v>148</v>
      </c>
      <c r="AU741" s="24" t="s">
        <v>81</v>
      </c>
      <c r="AY741" s="24" t="s">
        <v>146</v>
      </c>
      <c r="BE741" s="203">
        <f>IF(N741="základní",J741,0)</f>
        <v>0</v>
      </c>
      <c r="BF741" s="203">
        <f>IF(N741="snížená",J741,0)</f>
        <v>0</v>
      </c>
      <c r="BG741" s="203">
        <f>IF(N741="zákl. přenesená",J741,0)</f>
        <v>0</v>
      </c>
      <c r="BH741" s="203">
        <f>IF(N741="sníž. přenesená",J741,0)</f>
        <v>0</v>
      </c>
      <c r="BI741" s="203">
        <f>IF(N741="nulová",J741,0)</f>
        <v>0</v>
      </c>
      <c r="BJ741" s="24" t="s">
        <v>79</v>
      </c>
      <c r="BK741" s="203">
        <f>ROUND(I741*H741,2)</f>
        <v>0</v>
      </c>
      <c r="BL741" s="24" t="s">
        <v>201</v>
      </c>
      <c r="BM741" s="24" t="s">
        <v>1082</v>
      </c>
    </row>
    <row r="742" spans="2:51" s="11" customFormat="1" ht="13.5">
      <c r="B742" s="204"/>
      <c r="C742" s="205"/>
      <c r="D742" s="206" t="s">
        <v>154</v>
      </c>
      <c r="E742" s="207" t="s">
        <v>21</v>
      </c>
      <c r="F742" s="208" t="s">
        <v>1083</v>
      </c>
      <c r="G742" s="205"/>
      <c r="H742" s="209">
        <v>35.3</v>
      </c>
      <c r="I742" s="210"/>
      <c r="J742" s="205"/>
      <c r="K742" s="205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154</v>
      </c>
      <c r="AU742" s="215" t="s">
        <v>81</v>
      </c>
      <c r="AV742" s="11" t="s">
        <v>81</v>
      </c>
      <c r="AW742" s="11" t="s">
        <v>156</v>
      </c>
      <c r="AX742" s="11" t="s">
        <v>71</v>
      </c>
      <c r="AY742" s="215" t="s">
        <v>146</v>
      </c>
    </row>
    <row r="743" spans="2:51" s="12" customFormat="1" ht="13.5">
      <c r="B743" s="216"/>
      <c r="C743" s="217"/>
      <c r="D743" s="206" t="s">
        <v>154</v>
      </c>
      <c r="E743" s="218" t="s">
        <v>21</v>
      </c>
      <c r="F743" s="219" t="s">
        <v>157</v>
      </c>
      <c r="G743" s="217"/>
      <c r="H743" s="220">
        <v>35.3</v>
      </c>
      <c r="I743" s="221"/>
      <c r="J743" s="217"/>
      <c r="K743" s="217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154</v>
      </c>
      <c r="AU743" s="226" t="s">
        <v>81</v>
      </c>
      <c r="AV743" s="12" t="s">
        <v>153</v>
      </c>
      <c r="AW743" s="12" t="s">
        <v>156</v>
      </c>
      <c r="AX743" s="12" t="s">
        <v>79</v>
      </c>
      <c r="AY743" s="226" t="s">
        <v>146</v>
      </c>
    </row>
    <row r="744" spans="2:65" s="1" customFormat="1" ht="16.5" customHeight="1">
      <c r="B744" s="41"/>
      <c r="C744" s="192" t="s">
        <v>643</v>
      </c>
      <c r="D744" s="192" t="s">
        <v>148</v>
      </c>
      <c r="E744" s="193" t="s">
        <v>1084</v>
      </c>
      <c r="F744" s="194" t="s">
        <v>1085</v>
      </c>
      <c r="G744" s="195" t="s">
        <v>531</v>
      </c>
      <c r="H744" s="258"/>
      <c r="I744" s="197"/>
      <c r="J744" s="198">
        <f>ROUND(I744*H744,2)</f>
        <v>0</v>
      </c>
      <c r="K744" s="194" t="s">
        <v>152</v>
      </c>
      <c r="L744" s="61"/>
      <c r="M744" s="199" t="s">
        <v>21</v>
      </c>
      <c r="N744" s="200" t="s">
        <v>42</v>
      </c>
      <c r="O744" s="42"/>
      <c r="P744" s="201">
        <f>O744*H744</f>
        <v>0</v>
      </c>
      <c r="Q744" s="201">
        <v>0</v>
      </c>
      <c r="R744" s="201">
        <f>Q744*H744</f>
        <v>0</v>
      </c>
      <c r="S744" s="201">
        <v>0</v>
      </c>
      <c r="T744" s="202">
        <f>S744*H744</f>
        <v>0</v>
      </c>
      <c r="AR744" s="24" t="s">
        <v>201</v>
      </c>
      <c r="AT744" s="24" t="s">
        <v>148</v>
      </c>
      <c r="AU744" s="24" t="s">
        <v>81</v>
      </c>
      <c r="AY744" s="24" t="s">
        <v>146</v>
      </c>
      <c r="BE744" s="203">
        <f>IF(N744="základní",J744,0)</f>
        <v>0</v>
      </c>
      <c r="BF744" s="203">
        <f>IF(N744="snížená",J744,0)</f>
        <v>0</v>
      </c>
      <c r="BG744" s="203">
        <f>IF(N744="zákl. přenesená",J744,0)</f>
        <v>0</v>
      </c>
      <c r="BH744" s="203">
        <f>IF(N744="sníž. přenesená",J744,0)</f>
        <v>0</v>
      </c>
      <c r="BI744" s="203">
        <f>IF(N744="nulová",J744,0)</f>
        <v>0</v>
      </c>
      <c r="BJ744" s="24" t="s">
        <v>79</v>
      </c>
      <c r="BK744" s="203">
        <f>ROUND(I744*H744,2)</f>
        <v>0</v>
      </c>
      <c r="BL744" s="24" t="s">
        <v>201</v>
      </c>
      <c r="BM744" s="24" t="s">
        <v>1086</v>
      </c>
    </row>
    <row r="745" spans="2:63" s="10" customFormat="1" ht="29.85" customHeight="1">
      <c r="B745" s="176"/>
      <c r="C745" s="177"/>
      <c r="D745" s="178" t="s">
        <v>70</v>
      </c>
      <c r="E745" s="190" t="s">
        <v>1087</v>
      </c>
      <c r="F745" s="190" t="s">
        <v>1088</v>
      </c>
      <c r="G745" s="177"/>
      <c r="H745" s="177"/>
      <c r="I745" s="180"/>
      <c r="J745" s="191">
        <f>BK745</f>
        <v>0</v>
      </c>
      <c r="K745" s="177"/>
      <c r="L745" s="182"/>
      <c r="M745" s="183"/>
      <c r="N745" s="184"/>
      <c r="O745" s="184"/>
      <c r="P745" s="185">
        <f>SUM(P746:P792)</f>
        <v>0</v>
      </c>
      <c r="Q745" s="184"/>
      <c r="R745" s="185">
        <f>SUM(R746:R792)</f>
        <v>0</v>
      </c>
      <c r="S745" s="184"/>
      <c r="T745" s="186">
        <f>SUM(T746:T792)</f>
        <v>0</v>
      </c>
      <c r="AR745" s="187" t="s">
        <v>81</v>
      </c>
      <c r="AT745" s="188" t="s">
        <v>70</v>
      </c>
      <c r="AU745" s="188" t="s">
        <v>79</v>
      </c>
      <c r="AY745" s="187" t="s">
        <v>146</v>
      </c>
      <c r="BK745" s="189">
        <f>SUM(BK746:BK792)</f>
        <v>0</v>
      </c>
    </row>
    <row r="746" spans="2:65" s="1" customFormat="1" ht="25.5" customHeight="1">
      <c r="B746" s="41"/>
      <c r="C746" s="192" t="s">
        <v>1089</v>
      </c>
      <c r="D746" s="192" t="s">
        <v>148</v>
      </c>
      <c r="E746" s="193" t="s">
        <v>1090</v>
      </c>
      <c r="F746" s="194" t="s">
        <v>1091</v>
      </c>
      <c r="G746" s="195" t="s">
        <v>161</v>
      </c>
      <c r="H746" s="196">
        <v>1</v>
      </c>
      <c r="I746" s="197"/>
      <c r="J746" s="198">
        <f>ROUND(I746*H746,2)</f>
        <v>0</v>
      </c>
      <c r="K746" s="194" t="s">
        <v>21</v>
      </c>
      <c r="L746" s="61"/>
      <c r="M746" s="199" t="s">
        <v>21</v>
      </c>
      <c r="N746" s="200" t="s">
        <v>42</v>
      </c>
      <c r="O746" s="42"/>
      <c r="P746" s="201">
        <f>O746*H746</f>
        <v>0</v>
      </c>
      <c r="Q746" s="201">
        <v>0</v>
      </c>
      <c r="R746" s="201">
        <f>Q746*H746</f>
        <v>0</v>
      </c>
      <c r="S746" s="201">
        <v>0</v>
      </c>
      <c r="T746" s="202">
        <f>S746*H746</f>
        <v>0</v>
      </c>
      <c r="AR746" s="24" t="s">
        <v>201</v>
      </c>
      <c r="AT746" s="24" t="s">
        <v>148</v>
      </c>
      <c r="AU746" s="24" t="s">
        <v>81</v>
      </c>
      <c r="AY746" s="24" t="s">
        <v>146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24" t="s">
        <v>79</v>
      </c>
      <c r="BK746" s="203">
        <f>ROUND(I746*H746,2)</f>
        <v>0</v>
      </c>
      <c r="BL746" s="24" t="s">
        <v>201</v>
      </c>
      <c r="BM746" s="24" t="s">
        <v>1092</v>
      </c>
    </row>
    <row r="747" spans="2:65" s="1" customFormat="1" ht="25.5" customHeight="1">
      <c r="B747" s="41"/>
      <c r="C747" s="237" t="s">
        <v>646</v>
      </c>
      <c r="D747" s="237" t="s">
        <v>203</v>
      </c>
      <c r="E747" s="238" t="s">
        <v>1093</v>
      </c>
      <c r="F747" s="239" t="s">
        <v>1094</v>
      </c>
      <c r="G747" s="240" t="s">
        <v>161</v>
      </c>
      <c r="H747" s="241">
        <v>1</v>
      </c>
      <c r="I747" s="242"/>
      <c r="J747" s="243">
        <f>ROUND(I747*H747,2)</f>
        <v>0</v>
      </c>
      <c r="K747" s="239" t="s">
        <v>21</v>
      </c>
      <c r="L747" s="244"/>
      <c r="M747" s="245" t="s">
        <v>21</v>
      </c>
      <c r="N747" s="246" t="s">
        <v>42</v>
      </c>
      <c r="O747" s="42"/>
      <c r="P747" s="201">
        <f>O747*H747</f>
        <v>0</v>
      </c>
      <c r="Q747" s="201">
        <v>0</v>
      </c>
      <c r="R747" s="201">
        <f>Q747*H747</f>
        <v>0</v>
      </c>
      <c r="S747" s="201">
        <v>0</v>
      </c>
      <c r="T747" s="202">
        <f>S747*H747</f>
        <v>0</v>
      </c>
      <c r="AR747" s="24" t="s">
        <v>243</v>
      </c>
      <c r="AT747" s="24" t="s">
        <v>203</v>
      </c>
      <c r="AU747" s="24" t="s">
        <v>81</v>
      </c>
      <c r="AY747" s="24" t="s">
        <v>146</v>
      </c>
      <c r="BE747" s="203">
        <f>IF(N747="základní",J747,0)</f>
        <v>0</v>
      </c>
      <c r="BF747" s="203">
        <f>IF(N747="snížená",J747,0)</f>
        <v>0</v>
      </c>
      <c r="BG747" s="203">
        <f>IF(N747="zákl. přenesená",J747,0)</f>
        <v>0</v>
      </c>
      <c r="BH747" s="203">
        <f>IF(N747="sníž. přenesená",J747,0)</f>
        <v>0</v>
      </c>
      <c r="BI747" s="203">
        <f>IF(N747="nulová",J747,0)</f>
        <v>0</v>
      </c>
      <c r="BJ747" s="24" t="s">
        <v>79</v>
      </c>
      <c r="BK747" s="203">
        <f>ROUND(I747*H747,2)</f>
        <v>0</v>
      </c>
      <c r="BL747" s="24" t="s">
        <v>201</v>
      </c>
      <c r="BM747" s="24" t="s">
        <v>1095</v>
      </c>
    </row>
    <row r="748" spans="2:65" s="1" customFormat="1" ht="25.5" customHeight="1">
      <c r="B748" s="41"/>
      <c r="C748" s="192" t="s">
        <v>1096</v>
      </c>
      <c r="D748" s="192" t="s">
        <v>148</v>
      </c>
      <c r="E748" s="193" t="s">
        <v>1097</v>
      </c>
      <c r="F748" s="194" t="s">
        <v>1098</v>
      </c>
      <c r="G748" s="195" t="s">
        <v>161</v>
      </c>
      <c r="H748" s="196">
        <v>131.5</v>
      </c>
      <c r="I748" s="197"/>
      <c r="J748" s="198">
        <f>ROUND(I748*H748,2)</f>
        <v>0</v>
      </c>
      <c r="K748" s="194" t="s">
        <v>152</v>
      </c>
      <c r="L748" s="61"/>
      <c r="M748" s="199" t="s">
        <v>21</v>
      </c>
      <c r="N748" s="200" t="s">
        <v>42</v>
      </c>
      <c r="O748" s="42"/>
      <c r="P748" s="201">
        <f>O748*H748</f>
        <v>0</v>
      </c>
      <c r="Q748" s="201">
        <v>0</v>
      </c>
      <c r="R748" s="201">
        <f>Q748*H748</f>
        <v>0</v>
      </c>
      <c r="S748" s="201">
        <v>0</v>
      </c>
      <c r="T748" s="202">
        <f>S748*H748</f>
        <v>0</v>
      </c>
      <c r="AR748" s="24" t="s">
        <v>201</v>
      </c>
      <c r="AT748" s="24" t="s">
        <v>148</v>
      </c>
      <c r="AU748" s="24" t="s">
        <v>81</v>
      </c>
      <c r="AY748" s="24" t="s">
        <v>146</v>
      </c>
      <c r="BE748" s="203">
        <f>IF(N748="základní",J748,0)</f>
        <v>0</v>
      </c>
      <c r="BF748" s="203">
        <f>IF(N748="snížená",J748,0)</f>
        <v>0</v>
      </c>
      <c r="BG748" s="203">
        <f>IF(N748="zákl. přenesená",J748,0)</f>
        <v>0</v>
      </c>
      <c r="BH748" s="203">
        <f>IF(N748="sníž. přenesená",J748,0)</f>
        <v>0</v>
      </c>
      <c r="BI748" s="203">
        <f>IF(N748="nulová",J748,0)</f>
        <v>0</v>
      </c>
      <c r="BJ748" s="24" t="s">
        <v>79</v>
      </c>
      <c r="BK748" s="203">
        <f>ROUND(I748*H748,2)</f>
        <v>0</v>
      </c>
      <c r="BL748" s="24" t="s">
        <v>201</v>
      </c>
      <c r="BM748" s="24" t="s">
        <v>1099</v>
      </c>
    </row>
    <row r="749" spans="2:51" s="11" customFormat="1" ht="13.5">
      <c r="B749" s="204"/>
      <c r="C749" s="205"/>
      <c r="D749" s="206" t="s">
        <v>154</v>
      </c>
      <c r="E749" s="207" t="s">
        <v>21</v>
      </c>
      <c r="F749" s="208" t="s">
        <v>939</v>
      </c>
      <c r="G749" s="205"/>
      <c r="H749" s="209">
        <v>15.6</v>
      </c>
      <c r="I749" s="210"/>
      <c r="J749" s="205"/>
      <c r="K749" s="205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154</v>
      </c>
      <c r="AU749" s="215" t="s">
        <v>81</v>
      </c>
      <c r="AV749" s="11" t="s">
        <v>81</v>
      </c>
      <c r="AW749" s="11" t="s">
        <v>156</v>
      </c>
      <c r="AX749" s="11" t="s">
        <v>71</v>
      </c>
      <c r="AY749" s="215" t="s">
        <v>146</v>
      </c>
    </row>
    <row r="750" spans="2:51" s="11" customFormat="1" ht="13.5">
      <c r="B750" s="204"/>
      <c r="C750" s="205"/>
      <c r="D750" s="206" t="s">
        <v>154</v>
      </c>
      <c r="E750" s="207" t="s">
        <v>21</v>
      </c>
      <c r="F750" s="208" t="s">
        <v>940</v>
      </c>
      <c r="G750" s="205"/>
      <c r="H750" s="209">
        <v>20.6</v>
      </c>
      <c r="I750" s="210"/>
      <c r="J750" s="205"/>
      <c r="K750" s="205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154</v>
      </c>
      <c r="AU750" s="215" t="s">
        <v>81</v>
      </c>
      <c r="AV750" s="11" t="s">
        <v>81</v>
      </c>
      <c r="AW750" s="11" t="s">
        <v>156</v>
      </c>
      <c r="AX750" s="11" t="s">
        <v>71</v>
      </c>
      <c r="AY750" s="215" t="s">
        <v>146</v>
      </c>
    </row>
    <row r="751" spans="2:51" s="11" customFormat="1" ht="13.5">
      <c r="B751" s="204"/>
      <c r="C751" s="205"/>
      <c r="D751" s="206" t="s">
        <v>154</v>
      </c>
      <c r="E751" s="207" t="s">
        <v>21</v>
      </c>
      <c r="F751" s="208" t="s">
        <v>941</v>
      </c>
      <c r="G751" s="205"/>
      <c r="H751" s="209">
        <v>24.65</v>
      </c>
      <c r="I751" s="210"/>
      <c r="J751" s="205"/>
      <c r="K751" s="205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154</v>
      </c>
      <c r="AU751" s="215" t="s">
        <v>81</v>
      </c>
      <c r="AV751" s="11" t="s">
        <v>81</v>
      </c>
      <c r="AW751" s="11" t="s">
        <v>156</v>
      </c>
      <c r="AX751" s="11" t="s">
        <v>71</v>
      </c>
      <c r="AY751" s="215" t="s">
        <v>146</v>
      </c>
    </row>
    <row r="752" spans="2:51" s="11" customFormat="1" ht="13.5">
      <c r="B752" s="204"/>
      <c r="C752" s="205"/>
      <c r="D752" s="206" t="s">
        <v>154</v>
      </c>
      <c r="E752" s="207" t="s">
        <v>21</v>
      </c>
      <c r="F752" s="208" t="s">
        <v>942</v>
      </c>
      <c r="G752" s="205"/>
      <c r="H752" s="209">
        <v>24.65</v>
      </c>
      <c r="I752" s="210"/>
      <c r="J752" s="205"/>
      <c r="K752" s="205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154</v>
      </c>
      <c r="AU752" s="215" t="s">
        <v>81</v>
      </c>
      <c r="AV752" s="11" t="s">
        <v>81</v>
      </c>
      <c r="AW752" s="11" t="s">
        <v>156</v>
      </c>
      <c r="AX752" s="11" t="s">
        <v>71</v>
      </c>
      <c r="AY752" s="215" t="s">
        <v>146</v>
      </c>
    </row>
    <row r="753" spans="2:51" s="11" customFormat="1" ht="13.5">
      <c r="B753" s="204"/>
      <c r="C753" s="205"/>
      <c r="D753" s="206" t="s">
        <v>154</v>
      </c>
      <c r="E753" s="207" t="s">
        <v>21</v>
      </c>
      <c r="F753" s="208" t="s">
        <v>943</v>
      </c>
      <c r="G753" s="205"/>
      <c r="H753" s="209">
        <v>24.65</v>
      </c>
      <c r="I753" s="210"/>
      <c r="J753" s="205"/>
      <c r="K753" s="205"/>
      <c r="L753" s="211"/>
      <c r="M753" s="212"/>
      <c r="N753" s="213"/>
      <c r="O753" s="213"/>
      <c r="P753" s="213"/>
      <c r="Q753" s="213"/>
      <c r="R753" s="213"/>
      <c r="S753" s="213"/>
      <c r="T753" s="214"/>
      <c r="AT753" s="215" t="s">
        <v>154</v>
      </c>
      <c r="AU753" s="215" t="s">
        <v>81</v>
      </c>
      <c r="AV753" s="11" t="s">
        <v>81</v>
      </c>
      <c r="AW753" s="11" t="s">
        <v>156</v>
      </c>
      <c r="AX753" s="11" t="s">
        <v>71</v>
      </c>
      <c r="AY753" s="215" t="s">
        <v>146</v>
      </c>
    </row>
    <row r="754" spans="2:51" s="11" customFormat="1" ht="13.5">
      <c r="B754" s="204"/>
      <c r="C754" s="205"/>
      <c r="D754" s="206" t="s">
        <v>154</v>
      </c>
      <c r="E754" s="207" t="s">
        <v>21</v>
      </c>
      <c r="F754" s="208" t="s">
        <v>944</v>
      </c>
      <c r="G754" s="205"/>
      <c r="H754" s="209">
        <v>21.35</v>
      </c>
      <c r="I754" s="210"/>
      <c r="J754" s="205"/>
      <c r="K754" s="205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154</v>
      </c>
      <c r="AU754" s="215" t="s">
        <v>81</v>
      </c>
      <c r="AV754" s="11" t="s">
        <v>81</v>
      </c>
      <c r="AW754" s="11" t="s">
        <v>156</v>
      </c>
      <c r="AX754" s="11" t="s">
        <v>71</v>
      </c>
      <c r="AY754" s="215" t="s">
        <v>146</v>
      </c>
    </row>
    <row r="755" spans="2:51" s="12" customFormat="1" ht="13.5">
      <c r="B755" s="216"/>
      <c r="C755" s="217"/>
      <c r="D755" s="206" t="s">
        <v>154</v>
      </c>
      <c r="E755" s="218" t="s">
        <v>21</v>
      </c>
      <c r="F755" s="219" t="s">
        <v>157</v>
      </c>
      <c r="G755" s="217"/>
      <c r="H755" s="220">
        <v>131.5</v>
      </c>
      <c r="I755" s="221"/>
      <c r="J755" s="217"/>
      <c r="K755" s="217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154</v>
      </c>
      <c r="AU755" s="226" t="s">
        <v>81</v>
      </c>
      <c r="AV755" s="12" t="s">
        <v>153</v>
      </c>
      <c r="AW755" s="12" t="s">
        <v>156</v>
      </c>
      <c r="AX755" s="12" t="s">
        <v>79</v>
      </c>
      <c r="AY755" s="226" t="s">
        <v>146</v>
      </c>
    </row>
    <row r="756" spans="2:65" s="1" customFormat="1" ht="16.5" customHeight="1">
      <c r="B756" s="41"/>
      <c r="C756" s="192" t="s">
        <v>650</v>
      </c>
      <c r="D756" s="192" t="s">
        <v>148</v>
      </c>
      <c r="E756" s="193" t="s">
        <v>1100</v>
      </c>
      <c r="F756" s="194" t="s">
        <v>1101</v>
      </c>
      <c r="G756" s="195" t="s">
        <v>151</v>
      </c>
      <c r="H756" s="196">
        <v>7.8</v>
      </c>
      <c r="I756" s="197"/>
      <c r="J756" s="198">
        <f>ROUND(I756*H756,2)</f>
        <v>0</v>
      </c>
      <c r="K756" s="194" t="s">
        <v>152</v>
      </c>
      <c r="L756" s="61"/>
      <c r="M756" s="199" t="s">
        <v>21</v>
      </c>
      <c r="N756" s="200" t="s">
        <v>42</v>
      </c>
      <c r="O756" s="42"/>
      <c r="P756" s="201">
        <f>O756*H756</f>
        <v>0</v>
      </c>
      <c r="Q756" s="201">
        <v>0</v>
      </c>
      <c r="R756" s="201">
        <f>Q756*H756</f>
        <v>0</v>
      </c>
      <c r="S756" s="201">
        <v>0</v>
      </c>
      <c r="T756" s="202">
        <f>S756*H756</f>
        <v>0</v>
      </c>
      <c r="AR756" s="24" t="s">
        <v>201</v>
      </c>
      <c r="AT756" s="24" t="s">
        <v>148</v>
      </c>
      <c r="AU756" s="24" t="s">
        <v>81</v>
      </c>
      <c r="AY756" s="24" t="s">
        <v>146</v>
      </c>
      <c r="BE756" s="203">
        <f>IF(N756="základní",J756,0)</f>
        <v>0</v>
      </c>
      <c r="BF756" s="203">
        <f>IF(N756="snížená",J756,0)</f>
        <v>0</v>
      </c>
      <c r="BG756" s="203">
        <f>IF(N756="zákl. přenesená",J756,0)</f>
        <v>0</v>
      </c>
      <c r="BH756" s="203">
        <f>IF(N756="sníž. přenesená",J756,0)</f>
        <v>0</v>
      </c>
      <c r="BI756" s="203">
        <f>IF(N756="nulová",J756,0)</f>
        <v>0</v>
      </c>
      <c r="BJ756" s="24" t="s">
        <v>79</v>
      </c>
      <c r="BK756" s="203">
        <f>ROUND(I756*H756,2)</f>
        <v>0</v>
      </c>
      <c r="BL756" s="24" t="s">
        <v>201</v>
      </c>
      <c r="BM756" s="24" t="s">
        <v>1102</v>
      </c>
    </row>
    <row r="757" spans="2:51" s="11" customFormat="1" ht="13.5">
      <c r="B757" s="204"/>
      <c r="C757" s="205"/>
      <c r="D757" s="206" t="s">
        <v>154</v>
      </c>
      <c r="E757" s="207" t="s">
        <v>21</v>
      </c>
      <c r="F757" s="208" t="s">
        <v>1103</v>
      </c>
      <c r="G757" s="205"/>
      <c r="H757" s="209">
        <v>6.5</v>
      </c>
      <c r="I757" s="210"/>
      <c r="J757" s="205"/>
      <c r="K757" s="205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154</v>
      </c>
      <c r="AU757" s="215" t="s">
        <v>81</v>
      </c>
      <c r="AV757" s="11" t="s">
        <v>81</v>
      </c>
      <c r="AW757" s="11" t="s">
        <v>156</v>
      </c>
      <c r="AX757" s="11" t="s">
        <v>71</v>
      </c>
      <c r="AY757" s="215" t="s">
        <v>146</v>
      </c>
    </row>
    <row r="758" spans="2:51" s="11" customFormat="1" ht="13.5">
      <c r="B758" s="204"/>
      <c r="C758" s="205"/>
      <c r="D758" s="206" t="s">
        <v>154</v>
      </c>
      <c r="E758" s="207" t="s">
        <v>21</v>
      </c>
      <c r="F758" s="208" t="s">
        <v>1104</v>
      </c>
      <c r="G758" s="205"/>
      <c r="H758" s="209">
        <v>1.3</v>
      </c>
      <c r="I758" s="210"/>
      <c r="J758" s="205"/>
      <c r="K758" s="205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154</v>
      </c>
      <c r="AU758" s="215" t="s">
        <v>81</v>
      </c>
      <c r="AV758" s="11" t="s">
        <v>81</v>
      </c>
      <c r="AW758" s="11" t="s">
        <v>156</v>
      </c>
      <c r="AX758" s="11" t="s">
        <v>71</v>
      </c>
      <c r="AY758" s="215" t="s">
        <v>146</v>
      </c>
    </row>
    <row r="759" spans="2:51" s="12" customFormat="1" ht="13.5">
      <c r="B759" s="216"/>
      <c r="C759" s="217"/>
      <c r="D759" s="206" t="s">
        <v>154</v>
      </c>
      <c r="E759" s="218" t="s">
        <v>21</v>
      </c>
      <c r="F759" s="219" t="s">
        <v>157</v>
      </c>
      <c r="G759" s="217"/>
      <c r="H759" s="220">
        <v>7.8</v>
      </c>
      <c r="I759" s="221"/>
      <c r="J759" s="217"/>
      <c r="K759" s="217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154</v>
      </c>
      <c r="AU759" s="226" t="s">
        <v>81</v>
      </c>
      <c r="AV759" s="12" t="s">
        <v>153</v>
      </c>
      <c r="AW759" s="12" t="s">
        <v>156</v>
      </c>
      <c r="AX759" s="12" t="s">
        <v>79</v>
      </c>
      <c r="AY759" s="226" t="s">
        <v>146</v>
      </c>
    </row>
    <row r="760" spans="2:65" s="1" customFormat="1" ht="16.5" customHeight="1">
      <c r="B760" s="41"/>
      <c r="C760" s="192" t="s">
        <v>1105</v>
      </c>
      <c r="D760" s="192" t="s">
        <v>148</v>
      </c>
      <c r="E760" s="193" t="s">
        <v>1106</v>
      </c>
      <c r="F760" s="194" t="s">
        <v>1107</v>
      </c>
      <c r="G760" s="195" t="s">
        <v>151</v>
      </c>
      <c r="H760" s="196">
        <v>1.056</v>
      </c>
      <c r="I760" s="197"/>
      <c r="J760" s="198">
        <f>ROUND(I760*H760,2)</f>
        <v>0</v>
      </c>
      <c r="K760" s="194" t="s">
        <v>152</v>
      </c>
      <c r="L760" s="61"/>
      <c r="M760" s="199" t="s">
        <v>21</v>
      </c>
      <c r="N760" s="200" t="s">
        <v>42</v>
      </c>
      <c r="O760" s="42"/>
      <c r="P760" s="201">
        <f>O760*H760</f>
        <v>0</v>
      </c>
      <c r="Q760" s="201">
        <v>0</v>
      </c>
      <c r="R760" s="201">
        <f>Q760*H760</f>
        <v>0</v>
      </c>
      <c r="S760" s="201">
        <v>0</v>
      </c>
      <c r="T760" s="202">
        <f>S760*H760</f>
        <v>0</v>
      </c>
      <c r="AR760" s="24" t="s">
        <v>201</v>
      </c>
      <c r="AT760" s="24" t="s">
        <v>148</v>
      </c>
      <c r="AU760" s="24" t="s">
        <v>81</v>
      </c>
      <c r="AY760" s="24" t="s">
        <v>146</v>
      </c>
      <c r="BE760" s="203">
        <f>IF(N760="základní",J760,0)</f>
        <v>0</v>
      </c>
      <c r="BF760" s="203">
        <f>IF(N760="snížená",J760,0)</f>
        <v>0</v>
      </c>
      <c r="BG760" s="203">
        <f>IF(N760="zákl. přenesená",J760,0)</f>
        <v>0</v>
      </c>
      <c r="BH760" s="203">
        <f>IF(N760="sníž. přenesená",J760,0)</f>
        <v>0</v>
      </c>
      <c r="BI760" s="203">
        <f>IF(N760="nulová",J760,0)</f>
        <v>0</v>
      </c>
      <c r="BJ760" s="24" t="s">
        <v>79</v>
      </c>
      <c r="BK760" s="203">
        <f>ROUND(I760*H760,2)</f>
        <v>0</v>
      </c>
      <c r="BL760" s="24" t="s">
        <v>201</v>
      </c>
      <c r="BM760" s="24" t="s">
        <v>1108</v>
      </c>
    </row>
    <row r="761" spans="2:51" s="11" customFormat="1" ht="13.5">
      <c r="B761" s="204"/>
      <c r="C761" s="205"/>
      <c r="D761" s="206" t="s">
        <v>154</v>
      </c>
      <c r="E761" s="207" t="s">
        <v>21</v>
      </c>
      <c r="F761" s="208" t="s">
        <v>1109</v>
      </c>
      <c r="G761" s="205"/>
      <c r="H761" s="209">
        <v>1.056</v>
      </c>
      <c r="I761" s="210"/>
      <c r="J761" s="205"/>
      <c r="K761" s="205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154</v>
      </c>
      <c r="AU761" s="215" t="s">
        <v>81</v>
      </c>
      <c r="AV761" s="11" t="s">
        <v>81</v>
      </c>
      <c r="AW761" s="11" t="s">
        <v>156</v>
      </c>
      <c r="AX761" s="11" t="s">
        <v>71</v>
      </c>
      <c r="AY761" s="215" t="s">
        <v>146</v>
      </c>
    </row>
    <row r="762" spans="2:51" s="12" customFormat="1" ht="13.5">
      <c r="B762" s="216"/>
      <c r="C762" s="217"/>
      <c r="D762" s="206" t="s">
        <v>154</v>
      </c>
      <c r="E762" s="218" t="s">
        <v>21</v>
      </c>
      <c r="F762" s="219" t="s">
        <v>157</v>
      </c>
      <c r="G762" s="217"/>
      <c r="H762" s="220">
        <v>1.056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154</v>
      </c>
      <c r="AU762" s="226" t="s">
        <v>81</v>
      </c>
      <c r="AV762" s="12" t="s">
        <v>153</v>
      </c>
      <c r="AW762" s="12" t="s">
        <v>156</v>
      </c>
      <c r="AX762" s="12" t="s">
        <v>79</v>
      </c>
      <c r="AY762" s="226" t="s">
        <v>146</v>
      </c>
    </row>
    <row r="763" spans="2:65" s="1" customFormat="1" ht="16.5" customHeight="1">
      <c r="B763" s="41"/>
      <c r="C763" s="192" t="s">
        <v>653</v>
      </c>
      <c r="D763" s="192" t="s">
        <v>148</v>
      </c>
      <c r="E763" s="193" t="s">
        <v>1110</v>
      </c>
      <c r="F763" s="194" t="s">
        <v>1111</v>
      </c>
      <c r="G763" s="195" t="s">
        <v>151</v>
      </c>
      <c r="H763" s="196">
        <v>157.28</v>
      </c>
      <c r="I763" s="197"/>
      <c r="J763" s="198">
        <f>ROUND(I763*H763,2)</f>
        <v>0</v>
      </c>
      <c r="K763" s="194" t="s">
        <v>152</v>
      </c>
      <c r="L763" s="61"/>
      <c r="M763" s="199" t="s">
        <v>21</v>
      </c>
      <c r="N763" s="200" t="s">
        <v>42</v>
      </c>
      <c r="O763" s="42"/>
      <c r="P763" s="201">
        <f>O763*H763</f>
        <v>0</v>
      </c>
      <c r="Q763" s="201">
        <v>0</v>
      </c>
      <c r="R763" s="201">
        <f>Q763*H763</f>
        <v>0</v>
      </c>
      <c r="S763" s="201">
        <v>0</v>
      </c>
      <c r="T763" s="202">
        <f>S763*H763</f>
        <v>0</v>
      </c>
      <c r="AR763" s="24" t="s">
        <v>201</v>
      </c>
      <c r="AT763" s="24" t="s">
        <v>148</v>
      </c>
      <c r="AU763" s="24" t="s">
        <v>81</v>
      </c>
      <c r="AY763" s="24" t="s">
        <v>146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24" t="s">
        <v>79</v>
      </c>
      <c r="BK763" s="203">
        <f>ROUND(I763*H763,2)</f>
        <v>0</v>
      </c>
      <c r="BL763" s="24" t="s">
        <v>201</v>
      </c>
      <c r="BM763" s="24" t="s">
        <v>1112</v>
      </c>
    </row>
    <row r="764" spans="2:51" s="11" customFormat="1" ht="13.5">
      <c r="B764" s="204"/>
      <c r="C764" s="205"/>
      <c r="D764" s="206" t="s">
        <v>154</v>
      </c>
      <c r="E764" s="207" t="s">
        <v>21</v>
      </c>
      <c r="F764" s="208" t="s">
        <v>1113</v>
      </c>
      <c r="G764" s="205"/>
      <c r="H764" s="209">
        <v>44.08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154</v>
      </c>
      <c r="AU764" s="215" t="s">
        <v>81</v>
      </c>
      <c r="AV764" s="11" t="s">
        <v>81</v>
      </c>
      <c r="AW764" s="11" t="s">
        <v>156</v>
      </c>
      <c r="AX764" s="11" t="s">
        <v>71</v>
      </c>
      <c r="AY764" s="215" t="s">
        <v>146</v>
      </c>
    </row>
    <row r="765" spans="2:51" s="11" customFormat="1" ht="13.5">
      <c r="B765" s="204"/>
      <c r="C765" s="205"/>
      <c r="D765" s="206" t="s">
        <v>154</v>
      </c>
      <c r="E765" s="207" t="s">
        <v>21</v>
      </c>
      <c r="F765" s="208" t="s">
        <v>1114</v>
      </c>
      <c r="G765" s="205"/>
      <c r="H765" s="209">
        <v>56.32</v>
      </c>
      <c r="I765" s="210"/>
      <c r="J765" s="205"/>
      <c r="K765" s="205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154</v>
      </c>
      <c r="AU765" s="215" t="s">
        <v>81</v>
      </c>
      <c r="AV765" s="11" t="s">
        <v>81</v>
      </c>
      <c r="AW765" s="11" t="s">
        <v>156</v>
      </c>
      <c r="AX765" s="11" t="s">
        <v>71</v>
      </c>
      <c r="AY765" s="215" t="s">
        <v>146</v>
      </c>
    </row>
    <row r="766" spans="2:51" s="11" customFormat="1" ht="13.5">
      <c r="B766" s="204"/>
      <c r="C766" s="205"/>
      <c r="D766" s="206" t="s">
        <v>154</v>
      </c>
      <c r="E766" s="207" t="s">
        <v>21</v>
      </c>
      <c r="F766" s="208" t="s">
        <v>1115</v>
      </c>
      <c r="G766" s="205"/>
      <c r="H766" s="209">
        <v>45.6</v>
      </c>
      <c r="I766" s="210"/>
      <c r="J766" s="205"/>
      <c r="K766" s="205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154</v>
      </c>
      <c r="AU766" s="215" t="s">
        <v>81</v>
      </c>
      <c r="AV766" s="11" t="s">
        <v>81</v>
      </c>
      <c r="AW766" s="11" t="s">
        <v>156</v>
      </c>
      <c r="AX766" s="11" t="s">
        <v>71</v>
      </c>
      <c r="AY766" s="215" t="s">
        <v>146</v>
      </c>
    </row>
    <row r="767" spans="2:51" s="11" customFormat="1" ht="13.5">
      <c r="B767" s="204"/>
      <c r="C767" s="205"/>
      <c r="D767" s="206" t="s">
        <v>154</v>
      </c>
      <c r="E767" s="207" t="s">
        <v>21</v>
      </c>
      <c r="F767" s="208" t="s">
        <v>1116</v>
      </c>
      <c r="G767" s="205"/>
      <c r="H767" s="209">
        <v>8.88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154</v>
      </c>
      <c r="AU767" s="215" t="s">
        <v>81</v>
      </c>
      <c r="AV767" s="11" t="s">
        <v>81</v>
      </c>
      <c r="AW767" s="11" t="s">
        <v>156</v>
      </c>
      <c r="AX767" s="11" t="s">
        <v>71</v>
      </c>
      <c r="AY767" s="215" t="s">
        <v>146</v>
      </c>
    </row>
    <row r="768" spans="2:51" s="11" customFormat="1" ht="13.5">
      <c r="B768" s="204"/>
      <c r="C768" s="205"/>
      <c r="D768" s="206" t="s">
        <v>154</v>
      </c>
      <c r="E768" s="207" t="s">
        <v>21</v>
      </c>
      <c r="F768" s="208" t="s">
        <v>1117</v>
      </c>
      <c r="G768" s="205"/>
      <c r="H768" s="209">
        <v>2.4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154</v>
      </c>
      <c r="AU768" s="215" t="s">
        <v>81</v>
      </c>
      <c r="AV768" s="11" t="s">
        <v>81</v>
      </c>
      <c r="AW768" s="11" t="s">
        <v>156</v>
      </c>
      <c r="AX768" s="11" t="s">
        <v>71</v>
      </c>
      <c r="AY768" s="215" t="s">
        <v>146</v>
      </c>
    </row>
    <row r="769" spans="2:51" s="12" customFormat="1" ht="13.5">
      <c r="B769" s="216"/>
      <c r="C769" s="217"/>
      <c r="D769" s="206" t="s">
        <v>154</v>
      </c>
      <c r="E769" s="218" t="s">
        <v>21</v>
      </c>
      <c r="F769" s="219" t="s">
        <v>157</v>
      </c>
      <c r="G769" s="217"/>
      <c r="H769" s="220">
        <v>157.28</v>
      </c>
      <c r="I769" s="221"/>
      <c r="J769" s="217"/>
      <c r="K769" s="217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154</v>
      </c>
      <c r="AU769" s="226" t="s">
        <v>81</v>
      </c>
      <c r="AV769" s="12" t="s">
        <v>153</v>
      </c>
      <c r="AW769" s="12" t="s">
        <v>156</v>
      </c>
      <c r="AX769" s="12" t="s">
        <v>79</v>
      </c>
      <c r="AY769" s="226" t="s">
        <v>146</v>
      </c>
    </row>
    <row r="770" spans="2:65" s="1" customFormat="1" ht="16.5" customHeight="1">
      <c r="B770" s="41"/>
      <c r="C770" s="192" t="s">
        <v>1118</v>
      </c>
      <c r="D770" s="192" t="s">
        <v>148</v>
      </c>
      <c r="E770" s="193" t="s">
        <v>1119</v>
      </c>
      <c r="F770" s="194" t="s">
        <v>1120</v>
      </c>
      <c r="G770" s="195" t="s">
        <v>151</v>
      </c>
      <c r="H770" s="196">
        <v>43.12</v>
      </c>
      <c r="I770" s="197"/>
      <c r="J770" s="198">
        <f>ROUND(I770*H770,2)</f>
        <v>0</v>
      </c>
      <c r="K770" s="194" t="s">
        <v>21</v>
      </c>
      <c r="L770" s="61"/>
      <c r="M770" s="199" t="s">
        <v>21</v>
      </c>
      <c r="N770" s="200" t="s">
        <v>42</v>
      </c>
      <c r="O770" s="42"/>
      <c r="P770" s="201">
        <f>O770*H770</f>
        <v>0</v>
      </c>
      <c r="Q770" s="201">
        <v>0</v>
      </c>
      <c r="R770" s="201">
        <f>Q770*H770</f>
        <v>0</v>
      </c>
      <c r="S770" s="201">
        <v>0</v>
      </c>
      <c r="T770" s="202">
        <f>S770*H770</f>
        <v>0</v>
      </c>
      <c r="AR770" s="24" t="s">
        <v>201</v>
      </c>
      <c r="AT770" s="24" t="s">
        <v>148</v>
      </c>
      <c r="AU770" s="24" t="s">
        <v>81</v>
      </c>
      <c r="AY770" s="24" t="s">
        <v>146</v>
      </c>
      <c r="BE770" s="203">
        <f>IF(N770="základní",J770,0)</f>
        <v>0</v>
      </c>
      <c r="BF770" s="203">
        <f>IF(N770="snížená",J770,0)</f>
        <v>0</v>
      </c>
      <c r="BG770" s="203">
        <f>IF(N770="zákl. přenesená",J770,0)</f>
        <v>0</v>
      </c>
      <c r="BH770" s="203">
        <f>IF(N770="sníž. přenesená",J770,0)</f>
        <v>0</v>
      </c>
      <c r="BI770" s="203">
        <f>IF(N770="nulová",J770,0)</f>
        <v>0</v>
      </c>
      <c r="BJ770" s="24" t="s">
        <v>79</v>
      </c>
      <c r="BK770" s="203">
        <f>ROUND(I770*H770,2)</f>
        <v>0</v>
      </c>
      <c r="BL770" s="24" t="s">
        <v>201</v>
      </c>
      <c r="BM770" s="24" t="s">
        <v>1121</v>
      </c>
    </row>
    <row r="771" spans="2:51" s="11" customFormat="1" ht="13.5">
      <c r="B771" s="204"/>
      <c r="C771" s="205"/>
      <c r="D771" s="206" t="s">
        <v>154</v>
      </c>
      <c r="E771" s="207" t="s">
        <v>21</v>
      </c>
      <c r="F771" s="208" t="s">
        <v>1122</v>
      </c>
      <c r="G771" s="205"/>
      <c r="H771" s="209">
        <v>43.12</v>
      </c>
      <c r="I771" s="210"/>
      <c r="J771" s="205"/>
      <c r="K771" s="205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154</v>
      </c>
      <c r="AU771" s="215" t="s">
        <v>81</v>
      </c>
      <c r="AV771" s="11" t="s">
        <v>81</v>
      </c>
      <c r="AW771" s="11" t="s">
        <v>156</v>
      </c>
      <c r="AX771" s="11" t="s">
        <v>71</v>
      </c>
      <c r="AY771" s="215" t="s">
        <v>146</v>
      </c>
    </row>
    <row r="772" spans="2:51" s="12" customFormat="1" ht="13.5">
      <c r="B772" s="216"/>
      <c r="C772" s="217"/>
      <c r="D772" s="206" t="s">
        <v>154</v>
      </c>
      <c r="E772" s="218" t="s">
        <v>21</v>
      </c>
      <c r="F772" s="219" t="s">
        <v>157</v>
      </c>
      <c r="G772" s="217"/>
      <c r="H772" s="220">
        <v>43.12</v>
      </c>
      <c r="I772" s="221"/>
      <c r="J772" s="217"/>
      <c r="K772" s="217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154</v>
      </c>
      <c r="AU772" s="226" t="s">
        <v>81</v>
      </c>
      <c r="AV772" s="12" t="s">
        <v>153</v>
      </c>
      <c r="AW772" s="12" t="s">
        <v>156</v>
      </c>
      <c r="AX772" s="12" t="s">
        <v>79</v>
      </c>
      <c r="AY772" s="226" t="s">
        <v>146</v>
      </c>
    </row>
    <row r="773" spans="2:65" s="1" customFormat="1" ht="16.5" customHeight="1">
      <c r="B773" s="41"/>
      <c r="C773" s="192" t="s">
        <v>657</v>
      </c>
      <c r="D773" s="192" t="s">
        <v>148</v>
      </c>
      <c r="E773" s="193" t="s">
        <v>1123</v>
      </c>
      <c r="F773" s="194" t="s">
        <v>1124</v>
      </c>
      <c r="G773" s="195" t="s">
        <v>161</v>
      </c>
      <c r="H773" s="196">
        <v>342</v>
      </c>
      <c r="I773" s="197"/>
      <c r="J773" s="198">
        <f>ROUND(I773*H773,2)</f>
        <v>0</v>
      </c>
      <c r="K773" s="194" t="s">
        <v>21</v>
      </c>
      <c r="L773" s="61"/>
      <c r="M773" s="199" t="s">
        <v>21</v>
      </c>
      <c r="N773" s="200" t="s">
        <v>42</v>
      </c>
      <c r="O773" s="42"/>
      <c r="P773" s="201">
        <f>O773*H773</f>
        <v>0</v>
      </c>
      <c r="Q773" s="201">
        <v>0</v>
      </c>
      <c r="R773" s="201">
        <f>Q773*H773</f>
        <v>0</v>
      </c>
      <c r="S773" s="201">
        <v>0</v>
      </c>
      <c r="T773" s="202">
        <f>S773*H773</f>
        <v>0</v>
      </c>
      <c r="AR773" s="24" t="s">
        <v>201</v>
      </c>
      <c r="AT773" s="24" t="s">
        <v>148</v>
      </c>
      <c r="AU773" s="24" t="s">
        <v>81</v>
      </c>
      <c r="AY773" s="24" t="s">
        <v>146</v>
      </c>
      <c r="BE773" s="203">
        <f>IF(N773="základní",J773,0)</f>
        <v>0</v>
      </c>
      <c r="BF773" s="203">
        <f>IF(N773="snížená",J773,0)</f>
        <v>0</v>
      </c>
      <c r="BG773" s="203">
        <f>IF(N773="zákl. přenesená",J773,0)</f>
        <v>0</v>
      </c>
      <c r="BH773" s="203">
        <f>IF(N773="sníž. přenesená",J773,0)</f>
        <v>0</v>
      </c>
      <c r="BI773" s="203">
        <f>IF(N773="nulová",J773,0)</f>
        <v>0</v>
      </c>
      <c r="BJ773" s="24" t="s">
        <v>79</v>
      </c>
      <c r="BK773" s="203">
        <f>ROUND(I773*H773,2)</f>
        <v>0</v>
      </c>
      <c r="BL773" s="24" t="s">
        <v>201</v>
      </c>
      <c r="BM773" s="24" t="s">
        <v>1125</v>
      </c>
    </row>
    <row r="774" spans="2:51" s="11" customFormat="1" ht="13.5">
      <c r="B774" s="204"/>
      <c r="C774" s="205"/>
      <c r="D774" s="206" t="s">
        <v>154</v>
      </c>
      <c r="E774" s="207" t="s">
        <v>21</v>
      </c>
      <c r="F774" s="208" t="s">
        <v>1126</v>
      </c>
      <c r="G774" s="205"/>
      <c r="H774" s="209">
        <v>20</v>
      </c>
      <c r="I774" s="210"/>
      <c r="J774" s="205"/>
      <c r="K774" s="205"/>
      <c r="L774" s="211"/>
      <c r="M774" s="212"/>
      <c r="N774" s="213"/>
      <c r="O774" s="213"/>
      <c r="P774" s="213"/>
      <c r="Q774" s="213"/>
      <c r="R774" s="213"/>
      <c r="S774" s="213"/>
      <c r="T774" s="214"/>
      <c r="AT774" s="215" t="s">
        <v>154</v>
      </c>
      <c r="AU774" s="215" t="s">
        <v>81</v>
      </c>
      <c r="AV774" s="11" t="s">
        <v>81</v>
      </c>
      <c r="AW774" s="11" t="s">
        <v>156</v>
      </c>
      <c r="AX774" s="11" t="s">
        <v>71</v>
      </c>
      <c r="AY774" s="215" t="s">
        <v>146</v>
      </c>
    </row>
    <row r="775" spans="2:51" s="11" customFormat="1" ht="13.5">
      <c r="B775" s="204"/>
      <c r="C775" s="205"/>
      <c r="D775" s="206" t="s">
        <v>154</v>
      </c>
      <c r="E775" s="207" t="s">
        <v>21</v>
      </c>
      <c r="F775" s="208" t="s">
        <v>1127</v>
      </c>
      <c r="G775" s="205"/>
      <c r="H775" s="209">
        <v>2</v>
      </c>
      <c r="I775" s="210"/>
      <c r="J775" s="205"/>
      <c r="K775" s="205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154</v>
      </c>
      <c r="AU775" s="215" t="s">
        <v>81</v>
      </c>
      <c r="AV775" s="11" t="s">
        <v>81</v>
      </c>
      <c r="AW775" s="11" t="s">
        <v>156</v>
      </c>
      <c r="AX775" s="11" t="s">
        <v>71</v>
      </c>
      <c r="AY775" s="215" t="s">
        <v>146</v>
      </c>
    </row>
    <row r="776" spans="2:51" s="11" customFormat="1" ht="13.5">
      <c r="B776" s="204"/>
      <c r="C776" s="205"/>
      <c r="D776" s="206" t="s">
        <v>154</v>
      </c>
      <c r="E776" s="207" t="s">
        <v>21</v>
      </c>
      <c r="F776" s="208" t="s">
        <v>1128</v>
      </c>
      <c r="G776" s="205"/>
      <c r="H776" s="209">
        <v>76</v>
      </c>
      <c r="I776" s="210"/>
      <c r="J776" s="205"/>
      <c r="K776" s="205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154</v>
      </c>
      <c r="AU776" s="215" t="s">
        <v>81</v>
      </c>
      <c r="AV776" s="11" t="s">
        <v>81</v>
      </c>
      <c r="AW776" s="11" t="s">
        <v>156</v>
      </c>
      <c r="AX776" s="11" t="s">
        <v>71</v>
      </c>
      <c r="AY776" s="215" t="s">
        <v>146</v>
      </c>
    </row>
    <row r="777" spans="2:51" s="11" customFormat="1" ht="13.5">
      <c r="B777" s="204"/>
      <c r="C777" s="205"/>
      <c r="D777" s="206" t="s">
        <v>154</v>
      </c>
      <c r="E777" s="207" t="s">
        <v>21</v>
      </c>
      <c r="F777" s="208" t="s">
        <v>1129</v>
      </c>
      <c r="G777" s="205"/>
      <c r="H777" s="209">
        <v>96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154</v>
      </c>
      <c r="AU777" s="215" t="s">
        <v>81</v>
      </c>
      <c r="AV777" s="11" t="s">
        <v>81</v>
      </c>
      <c r="AW777" s="11" t="s">
        <v>156</v>
      </c>
      <c r="AX777" s="11" t="s">
        <v>71</v>
      </c>
      <c r="AY777" s="215" t="s">
        <v>146</v>
      </c>
    </row>
    <row r="778" spans="2:51" s="11" customFormat="1" ht="13.5">
      <c r="B778" s="204"/>
      <c r="C778" s="205"/>
      <c r="D778" s="206" t="s">
        <v>154</v>
      </c>
      <c r="E778" s="207" t="s">
        <v>21</v>
      </c>
      <c r="F778" s="208" t="s">
        <v>1130</v>
      </c>
      <c r="G778" s="205"/>
      <c r="H778" s="209">
        <v>76</v>
      </c>
      <c r="I778" s="210"/>
      <c r="J778" s="205"/>
      <c r="K778" s="205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154</v>
      </c>
      <c r="AU778" s="215" t="s">
        <v>81</v>
      </c>
      <c r="AV778" s="11" t="s">
        <v>81</v>
      </c>
      <c r="AW778" s="11" t="s">
        <v>156</v>
      </c>
      <c r="AX778" s="11" t="s">
        <v>71</v>
      </c>
      <c r="AY778" s="215" t="s">
        <v>146</v>
      </c>
    </row>
    <row r="779" spans="2:51" s="11" customFormat="1" ht="13.5">
      <c r="B779" s="204"/>
      <c r="C779" s="205"/>
      <c r="D779" s="206" t="s">
        <v>154</v>
      </c>
      <c r="E779" s="207" t="s">
        <v>21</v>
      </c>
      <c r="F779" s="208" t="s">
        <v>1131</v>
      </c>
      <c r="G779" s="205"/>
      <c r="H779" s="209">
        <v>18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154</v>
      </c>
      <c r="AU779" s="215" t="s">
        <v>81</v>
      </c>
      <c r="AV779" s="11" t="s">
        <v>81</v>
      </c>
      <c r="AW779" s="11" t="s">
        <v>156</v>
      </c>
      <c r="AX779" s="11" t="s">
        <v>71</v>
      </c>
      <c r="AY779" s="215" t="s">
        <v>146</v>
      </c>
    </row>
    <row r="780" spans="2:51" s="11" customFormat="1" ht="13.5">
      <c r="B780" s="204"/>
      <c r="C780" s="205"/>
      <c r="D780" s="206" t="s">
        <v>154</v>
      </c>
      <c r="E780" s="207" t="s">
        <v>21</v>
      </c>
      <c r="F780" s="208" t="s">
        <v>1132</v>
      </c>
      <c r="G780" s="205"/>
      <c r="H780" s="209">
        <v>2</v>
      </c>
      <c r="I780" s="210"/>
      <c r="J780" s="205"/>
      <c r="K780" s="205"/>
      <c r="L780" s="211"/>
      <c r="M780" s="212"/>
      <c r="N780" s="213"/>
      <c r="O780" s="213"/>
      <c r="P780" s="213"/>
      <c r="Q780" s="213"/>
      <c r="R780" s="213"/>
      <c r="S780" s="213"/>
      <c r="T780" s="214"/>
      <c r="AT780" s="215" t="s">
        <v>154</v>
      </c>
      <c r="AU780" s="215" t="s">
        <v>81</v>
      </c>
      <c r="AV780" s="11" t="s">
        <v>81</v>
      </c>
      <c r="AW780" s="11" t="s">
        <v>156</v>
      </c>
      <c r="AX780" s="11" t="s">
        <v>71</v>
      </c>
      <c r="AY780" s="215" t="s">
        <v>146</v>
      </c>
    </row>
    <row r="781" spans="2:51" s="11" customFormat="1" ht="13.5">
      <c r="B781" s="204"/>
      <c r="C781" s="205"/>
      <c r="D781" s="206" t="s">
        <v>154</v>
      </c>
      <c r="E781" s="207" t="s">
        <v>21</v>
      </c>
      <c r="F781" s="208" t="s">
        <v>1133</v>
      </c>
      <c r="G781" s="205"/>
      <c r="H781" s="209">
        <v>4</v>
      </c>
      <c r="I781" s="210"/>
      <c r="J781" s="205"/>
      <c r="K781" s="205"/>
      <c r="L781" s="211"/>
      <c r="M781" s="212"/>
      <c r="N781" s="213"/>
      <c r="O781" s="213"/>
      <c r="P781" s="213"/>
      <c r="Q781" s="213"/>
      <c r="R781" s="213"/>
      <c r="S781" s="213"/>
      <c r="T781" s="214"/>
      <c r="AT781" s="215" t="s">
        <v>154</v>
      </c>
      <c r="AU781" s="215" t="s">
        <v>81</v>
      </c>
      <c r="AV781" s="11" t="s">
        <v>81</v>
      </c>
      <c r="AW781" s="11" t="s">
        <v>156</v>
      </c>
      <c r="AX781" s="11" t="s">
        <v>71</v>
      </c>
      <c r="AY781" s="215" t="s">
        <v>146</v>
      </c>
    </row>
    <row r="782" spans="2:51" s="11" customFormat="1" ht="13.5">
      <c r="B782" s="204"/>
      <c r="C782" s="205"/>
      <c r="D782" s="206" t="s">
        <v>154</v>
      </c>
      <c r="E782" s="207" t="s">
        <v>21</v>
      </c>
      <c r="F782" s="208" t="s">
        <v>1134</v>
      </c>
      <c r="G782" s="205"/>
      <c r="H782" s="209">
        <v>48</v>
      </c>
      <c r="I782" s="210"/>
      <c r="J782" s="205"/>
      <c r="K782" s="205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154</v>
      </c>
      <c r="AU782" s="215" t="s">
        <v>81</v>
      </c>
      <c r="AV782" s="11" t="s">
        <v>81</v>
      </c>
      <c r="AW782" s="11" t="s">
        <v>156</v>
      </c>
      <c r="AX782" s="11" t="s">
        <v>71</v>
      </c>
      <c r="AY782" s="215" t="s">
        <v>146</v>
      </c>
    </row>
    <row r="783" spans="2:51" s="12" customFormat="1" ht="13.5">
      <c r="B783" s="216"/>
      <c r="C783" s="217"/>
      <c r="D783" s="206" t="s">
        <v>154</v>
      </c>
      <c r="E783" s="218" t="s">
        <v>21</v>
      </c>
      <c r="F783" s="219" t="s">
        <v>157</v>
      </c>
      <c r="G783" s="217"/>
      <c r="H783" s="220">
        <v>342</v>
      </c>
      <c r="I783" s="221"/>
      <c r="J783" s="217"/>
      <c r="K783" s="217"/>
      <c r="L783" s="222"/>
      <c r="M783" s="223"/>
      <c r="N783" s="224"/>
      <c r="O783" s="224"/>
      <c r="P783" s="224"/>
      <c r="Q783" s="224"/>
      <c r="R783" s="224"/>
      <c r="S783" s="224"/>
      <c r="T783" s="225"/>
      <c r="AT783" s="226" t="s">
        <v>154</v>
      </c>
      <c r="AU783" s="226" t="s">
        <v>81</v>
      </c>
      <c r="AV783" s="12" t="s">
        <v>153</v>
      </c>
      <c r="AW783" s="12" t="s">
        <v>156</v>
      </c>
      <c r="AX783" s="12" t="s">
        <v>79</v>
      </c>
      <c r="AY783" s="226" t="s">
        <v>146</v>
      </c>
    </row>
    <row r="784" spans="2:65" s="1" customFormat="1" ht="16.5" customHeight="1">
      <c r="B784" s="41"/>
      <c r="C784" s="192" t="s">
        <v>1135</v>
      </c>
      <c r="D784" s="192" t="s">
        <v>148</v>
      </c>
      <c r="E784" s="193" t="s">
        <v>1136</v>
      </c>
      <c r="F784" s="194" t="s">
        <v>1137</v>
      </c>
      <c r="G784" s="195" t="s">
        <v>184</v>
      </c>
      <c r="H784" s="196">
        <v>8</v>
      </c>
      <c r="I784" s="197"/>
      <c r="J784" s="198">
        <f>ROUND(I784*H784,2)</f>
        <v>0</v>
      </c>
      <c r="K784" s="194" t="s">
        <v>152</v>
      </c>
      <c r="L784" s="61"/>
      <c r="M784" s="199" t="s">
        <v>21</v>
      </c>
      <c r="N784" s="200" t="s">
        <v>42</v>
      </c>
      <c r="O784" s="42"/>
      <c r="P784" s="201">
        <f>O784*H784</f>
        <v>0</v>
      </c>
      <c r="Q784" s="201">
        <v>0</v>
      </c>
      <c r="R784" s="201">
        <f>Q784*H784</f>
        <v>0</v>
      </c>
      <c r="S784" s="201">
        <v>0</v>
      </c>
      <c r="T784" s="202">
        <f>S784*H784</f>
        <v>0</v>
      </c>
      <c r="AR784" s="24" t="s">
        <v>201</v>
      </c>
      <c r="AT784" s="24" t="s">
        <v>148</v>
      </c>
      <c r="AU784" s="24" t="s">
        <v>81</v>
      </c>
      <c r="AY784" s="24" t="s">
        <v>146</v>
      </c>
      <c r="BE784" s="203">
        <f>IF(N784="základní",J784,0)</f>
        <v>0</v>
      </c>
      <c r="BF784" s="203">
        <f>IF(N784="snížená",J784,0)</f>
        <v>0</v>
      </c>
      <c r="BG784" s="203">
        <f>IF(N784="zákl. přenesená",J784,0)</f>
        <v>0</v>
      </c>
      <c r="BH784" s="203">
        <f>IF(N784="sníž. přenesená",J784,0)</f>
        <v>0</v>
      </c>
      <c r="BI784" s="203">
        <f>IF(N784="nulová",J784,0)</f>
        <v>0</v>
      </c>
      <c r="BJ784" s="24" t="s">
        <v>79</v>
      </c>
      <c r="BK784" s="203">
        <f>ROUND(I784*H784,2)</f>
        <v>0</v>
      </c>
      <c r="BL784" s="24" t="s">
        <v>201</v>
      </c>
      <c r="BM784" s="24" t="s">
        <v>1138</v>
      </c>
    </row>
    <row r="785" spans="2:51" s="11" customFormat="1" ht="13.5">
      <c r="B785" s="204"/>
      <c r="C785" s="205"/>
      <c r="D785" s="206" t="s">
        <v>154</v>
      </c>
      <c r="E785" s="207" t="s">
        <v>21</v>
      </c>
      <c r="F785" s="208" t="s">
        <v>1139</v>
      </c>
      <c r="G785" s="205"/>
      <c r="H785" s="209">
        <v>8</v>
      </c>
      <c r="I785" s="210"/>
      <c r="J785" s="205"/>
      <c r="K785" s="205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154</v>
      </c>
      <c r="AU785" s="215" t="s">
        <v>81</v>
      </c>
      <c r="AV785" s="11" t="s">
        <v>81</v>
      </c>
      <c r="AW785" s="11" t="s">
        <v>156</v>
      </c>
      <c r="AX785" s="11" t="s">
        <v>71</v>
      </c>
      <c r="AY785" s="215" t="s">
        <v>146</v>
      </c>
    </row>
    <row r="786" spans="2:51" s="12" customFormat="1" ht="13.5">
      <c r="B786" s="216"/>
      <c r="C786" s="217"/>
      <c r="D786" s="206" t="s">
        <v>154</v>
      </c>
      <c r="E786" s="218" t="s">
        <v>21</v>
      </c>
      <c r="F786" s="219" t="s">
        <v>157</v>
      </c>
      <c r="G786" s="217"/>
      <c r="H786" s="220">
        <v>8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154</v>
      </c>
      <c r="AU786" s="226" t="s">
        <v>81</v>
      </c>
      <c r="AV786" s="12" t="s">
        <v>153</v>
      </c>
      <c r="AW786" s="12" t="s">
        <v>156</v>
      </c>
      <c r="AX786" s="12" t="s">
        <v>79</v>
      </c>
      <c r="AY786" s="226" t="s">
        <v>146</v>
      </c>
    </row>
    <row r="787" spans="2:65" s="1" customFormat="1" ht="25.5" customHeight="1">
      <c r="B787" s="41"/>
      <c r="C787" s="192" t="s">
        <v>660</v>
      </c>
      <c r="D787" s="192" t="s">
        <v>148</v>
      </c>
      <c r="E787" s="193" t="s">
        <v>1140</v>
      </c>
      <c r="F787" s="194" t="s">
        <v>1141</v>
      </c>
      <c r="G787" s="195" t="s">
        <v>161</v>
      </c>
      <c r="H787" s="196">
        <v>2</v>
      </c>
      <c r="I787" s="197"/>
      <c r="J787" s="198">
        <f>ROUND(I787*H787,2)</f>
        <v>0</v>
      </c>
      <c r="K787" s="194" t="s">
        <v>21</v>
      </c>
      <c r="L787" s="61"/>
      <c r="M787" s="199" t="s">
        <v>21</v>
      </c>
      <c r="N787" s="200" t="s">
        <v>42</v>
      </c>
      <c r="O787" s="42"/>
      <c r="P787" s="201">
        <f>O787*H787</f>
        <v>0</v>
      </c>
      <c r="Q787" s="201">
        <v>0</v>
      </c>
      <c r="R787" s="201">
        <f>Q787*H787</f>
        <v>0</v>
      </c>
      <c r="S787" s="201">
        <v>0</v>
      </c>
      <c r="T787" s="202">
        <f>S787*H787</f>
        <v>0</v>
      </c>
      <c r="AR787" s="24" t="s">
        <v>201</v>
      </c>
      <c r="AT787" s="24" t="s">
        <v>148</v>
      </c>
      <c r="AU787" s="24" t="s">
        <v>81</v>
      </c>
      <c r="AY787" s="24" t="s">
        <v>146</v>
      </c>
      <c r="BE787" s="203">
        <f>IF(N787="základní",J787,0)</f>
        <v>0</v>
      </c>
      <c r="BF787" s="203">
        <f>IF(N787="snížená",J787,0)</f>
        <v>0</v>
      </c>
      <c r="BG787" s="203">
        <f>IF(N787="zákl. přenesená",J787,0)</f>
        <v>0</v>
      </c>
      <c r="BH787" s="203">
        <f>IF(N787="sníž. přenesená",J787,0)</f>
        <v>0</v>
      </c>
      <c r="BI787" s="203">
        <f>IF(N787="nulová",J787,0)</f>
        <v>0</v>
      </c>
      <c r="BJ787" s="24" t="s">
        <v>79</v>
      </c>
      <c r="BK787" s="203">
        <f>ROUND(I787*H787,2)</f>
        <v>0</v>
      </c>
      <c r="BL787" s="24" t="s">
        <v>201</v>
      </c>
      <c r="BM787" s="24" t="s">
        <v>1142</v>
      </c>
    </row>
    <row r="788" spans="2:65" s="1" customFormat="1" ht="16.5" customHeight="1">
      <c r="B788" s="41"/>
      <c r="C788" s="192" t="s">
        <v>1143</v>
      </c>
      <c r="D788" s="192" t="s">
        <v>148</v>
      </c>
      <c r="E788" s="193" t="s">
        <v>1144</v>
      </c>
      <c r="F788" s="194" t="s">
        <v>1145</v>
      </c>
      <c r="G788" s="195" t="s">
        <v>161</v>
      </c>
      <c r="H788" s="196">
        <v>2</v>
      </c>
      <c r="I788" s="197"/>
      <c r="J788" s="198">
        <f>ROUND(I788*H788,2)</f>
        <v>0</v>
      </c>
      <c r="K788" s="194" t="s">
        <v>152</v>
      </c>
      <c r="L788" s="61"/>
      <c r="M788" s="199" t="s">
        <v>21</v>
      </c>
      <c r="N788" s="200" t="s">
        <v>42</v>
      </c>
      <c r="O788" s="42"/>
      <c r="P788" s="201">
        <f>O788*H788</f>
        <v>0</v>
      </c>
      <c r="Q788" s="201">
        <v>0</v>
      </c>
      <c r="R788" s="201">
        <f>Q788*H788</f>
        <v>0</v>
      </c>
      <c r="S788" s="201">
        <v>0</v>
      </c>
      <c r="T788" s="202">
        <f>S788*H788</f>
        <v>0</v>
      </c>
      <c r="AR788" s="24" t="s">
        <v>201</v>
      </c>
      <c r="AT788" s="24" t="s">
        <v>148</v>
      </c>
      <c r="AU788" s="24" t="s">
        <v>81</v>
      </c>
      <c r="AY788" s="24" t="s">
        <v>146</v>
      </c>
      <c r="BE788" s="203">
        <f>IF(N788="základní",J788,0)</f>
        <v>0</v>
      </c>
      <c r="BF788" s="203">
        <f>IF(N788="snížená",J788,0)</f>
        <v>0</v>
      </c>
      <c r="BG788" s="203">
        <f>IF(N788="zákl. přenesená",J788,0)</f>
        <v>0</v>
      </c>
      <c r="BH788" s="203">
        <f>IF(N788="sníž. přenesená",J788,0)</f>
        <v>0</v>
      </c>
      <c r="BI788" s="203">
        <f>IF(N788="nulová",J788,0)</f>
        <v>0</v>
      </c>
      <c r="BJ788" s="24" t="s">
        <v>79</v>
      </c>
      <c r="BK788" s="203">
        <f>ROUND(I788*H788,2)</f>
        <v>0</v>
      </c>
      <c r="BL788" s="24" t="s">
        <v>201</v>
      </c>
      <c r="BM788" s="24" t="s">
        <v>1146</v>
      </c>
    </row>
    <row r="789" spans="2:65" s="1" customFormat="1" ht="25.5" customHeight="1">
      <c r="B789" s="41"/>
      <c r="C789" s="237" t="s">
        <v>664</v>
      </c>
      <c r="D789" s="237" t="s">
        <v>203</v>
      </c>
      <c r="E789" s="238" t="s">
        <v>1147</v>
      </c>
      <c r="F789" s="239" t="s">
        <v>1148</v>
      </c>
      <c r="G789" s="240" t="s">
        <v>161</v>
      </c>
      <c r="H789" s="241">
        <v>1</v>
      </c>
      <c r="I789" s="242"/>
      <c r="J789" s="243">
        <f>ROUND(I789*H789,2)</f>
        <v>0</v>
      </c>
      <c r="K789" s="239" t="s">
        <v>21</v>
      </c>
      <c r="L789" s="244"/>
      <c r="M789" s="245" t="s">
        <v>21</v>
      </c>
      <c r="N789" s="246" t="s">
        <v>42</v>
      </c>
      <c r="O789" s="42"/>
      <c r="P789" s="201">
        <f>O789*H789</f>
        <v>0</v>
      </c>
      <c r="Q789" s="201">
        <v>0</v>
      </c>
      <c r="R789" s="201">
        <f>Q789*H789</f>
        <v>0</v>
      </c>
      <c r="S789" s="201">
        <v>0</v>
      </c>
      <c r="T789" s="202">
        <f>S789*H789</f>
        <v>0</v>
      </c>
      <c r="AR789" s="24" t="s">
        <v>243</v>
      </c>
      <c r="AT789" s="24" t="s">
        <v>203</v>
      </c>
      <c r="AU789" s="24" t="s">
        <v>81</v>
      </c>
      <c r="AY789" s="24" t="s">
        <v>146</v>
      </c>
      <c r="BE789" s="203">
        <f>IF(N789="základní",J789,0)</f>
        <v>0</v>
      </c>
      <c r="BF789" s="203">
        <f>IF(N789="snížená",J789,0)</f>
        <v>0</v>
      </c>
      <c r="BG789" s="203">
        <f>IF(N789="zákl. přenesená",J789,0)</f>
        <v>0</v>
      </c>
      <c r="BH789" s="203">
        <f>IF(N789="sníž. přenesená",J789,0)</f>
        <v>0</v>
      </c>
      <c r="BI789" s="203">
        <f>IF(N789="nulová",J789,0)</f>
        <v>0</v>
      </c>
      <c r="BJ789" s="24" t="s">
        <v>79</v>
      </c>
      <c r="BK789" s="203">
        <f>ROUND(I789*H789,2)</f>
        <v>0</v>
      </c>
      <c r="BL789" s="24" t="s">
        <v>201</v>
      </c>
      <c r="BM789" s="24" t="s">
        <v>1149</v>
      </c>
    </row>
    <row r="790" spans="2:51" s="11" customFormat="1" ht="13.5">
      <c r="B790" s="204"/>
      <c r="C790" s="205"/>
      <c r="D790" s="206" t="s">
        <v>154</v>
      </c>
      <c r="E790" s="207" t="s">
        <v>21</v>
      </c>
      <c r="F790" s="208" t="s">
        <v>1150</v>
      </c>
      <c r="G790" s="205"/>
      <c r="H790" s="209">
        <v>0.9996</v>
      </c>
      <c r="I790" s="210"/>
      <c r="J790" s="205"/>
      <c r="K790" s="205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154</v>
      </c>
      <c r="AU790" s="215" t="s">
        <v>81</v>
      </c>
      <c r="AV790" s="11" t="s">
        <v>81</v>
      </c>
      <c r="AW790" s="11" t="s">
        <v>156</v>
      </c>
      <c r="AX790" s="11" t="s">
        <v>71</v>
      </c>
      <c r="AY790" s="215" t="s">
        <v>146</v>
      </c>
    </row>
    <row r="791" spans="2:51" s="12" customFormat="1" ht="13.5">
      <c r="B791" s="216"/>
      <c r="C791" s="217"/>
      <c r="D791" s="206" t="s">
        <v>154</v>
      </c>
      <c r="E791" s="218" t="s">
        <v>21</v>
      </c>
      <c r="F791" s="219" t="s">
        <v>157</v>
      </c>
      <c r="G791" s="217"/>
      <c r="H791" s="220">
        <v>0.9996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154</v>
      </c>
      <c r="AU791" s="226" t="s">
        <v>81</v>
      </c>
      <c r="AV791" s="12" t="s">
        <v>153</v>
      </c>
      <c r="AW791" s="12" t="s">
        <v>156</v>
      </c>
      <c r="AX791" s="12" t="s">
        <v>79</v>
      </c>
      <c r="AY791" s="226" t="s">
        <v>146</v>
      </c>
    </row>
    <row r="792" spans="2:65" s="1" customFormat="1" ht="25.5" customHeight="1">
      <c r="B792" s="41"/>
      <c r="C792" s="192" t="s">
        <v>1151</v>
      </c>
      <c r="D792" s="192" t="s">
        <v>148</v>
      </c>
      <c r="E792" s="193" t="s">
        <v>1152</v>
      </c>
      <c r="F792" s="194" t="s">
        <v>1153</v>
      </c>
      <c r="G792" s="195" t="s">
        <v>531</v>
      </c>
      <c r="H792" s="258"/>
      <c r="I792" s="197"/>
      <c r="J792" s="198">
        <f>ROUND(I792*H792,2)</f>
        <v>0</v>
      </c>
      <c r="K792" s="194" t="s">
        <v>152</v>
      </c>
      <c r="L792" s="61"/>
      <c r="M792" s="199" t="s">
        <v>21</v>
      </c>
      <c r="N792" s="200" t="s">
        <v>42</v>
      </c>
      <c r="O792" s="42"/>
      <c r="P792" s="201">
        <f>O792*H792</f>
        <v>0</v>
      </c>
      <c r="Q792" s="201">
        <v>0</v>
      </c>
      <c r="R792" s="201">
        <f>Q792*H792</f>
        <v>0</v>
      </c>
      <c r="S792" s="201">
        <v>0</v>
      </c>
      <c r="T792" s="202">
        <f>S792*H792</f>
        <v>0</v>
      </c>
      <c r="AR792" s="24" t="s">
        <v>201</v>
      </c>
      <c r="AT792" s="24" t="s">
        <v>148</v>
      </c>
      <c r="AU792" s="24" t="s">
        <v>81</v>
      </c>
      <c r="AY792" s="24" t="s">
        <v>146</v>
      </c>
      <c r="BE792" s="203">
        <f>IF(N792="základní",J792,0)</f>
        <v>0</v>
      </c>
      <c r="BF792" s="203">
        <f>IF(N792="snížená",J792,0)</f>
        <v>0</v>
      </c>
      <c r="BG792" s="203">
        <f>IF(N792="zákl. přenesená",J792,0)</f>
        <v>0</v>
      </c>
      <c r="BH792" s="203">
        <f>IF(N792="sníž. přenesená",J792,0)</f>
        <v>0</v>
      </c>
      <c r="BI792" s="203">
        <f>IF(N792="nulová",J792,0)</f>
        <v>0</v>
      </c>
      <c r="BJ792" s="24" t="s">
        <v>79</v>
      </c>
      <c r="BK792" s="203">
        <f>ROUND(I792*H792,2)</f>
        <v>0</v>
      </c>
      <c r="BL792" s="24" t="s">
        <v>201</v>
      </c>
      <c r="BM792" s="24" t="s">
        <v>1154</v>
      </c>
    </row>
    <row r="793" spans="2:63" s="10" customFormat="1" ht="29.85" customHeight="1">
      <c r="B793" s="176"/>
      <c r="C793" s="177"/>
      <c r="D793" s="178" t="s">
        <v>70</v>
      </c>
      <c r="E793" s="190" t="s">
        <v>1155</v>
      </c>
      <c r="F793" s="190" t="s">
        <v>1156</v>
      </c>
      <c r="G793" s="177"/>
      <c r="H793" s="177"/>
      <c r="I793" s="180"/>
      <c r="J793" s="191">
        <f>BK793</f>
        <v>0</v>
      </c>
      <c r="K793" s="177"/>
      <c r="L793" s="182"/>
      <c r="M793" s="183"/>
      <c r="N793" s="184"/>
      <c r="O793" s="184"/>
      <c r="P793" s="185">
        <f>SUM(P794:P862)</f>
        <v>0</v>
      </c>
      <c r="Q793" s="184"/>
      <c r="R793" s="185">
        <f>SUM(R794:R862)</f>
        <v>0</v>
      </c>
      <c r="S793" s="184"/>
      <c r="T793" s="186">
        <f>SUM(T794:T862)</f>
        <v>0</v>
      </c>
      <c r="AR793" s="187" t="s">
        <v>79</v>
      </c>
      <c r="AT793" s="188" t="s">
        <v>70</v>
      </c>
      <c r="AU793" s="188" t="s">
        <v>79</v>
      </c>
      <c r="AY793" s="187" t="s">
        <v>146</v>
      </c>
      <c r="BK793" s="189">
        <f>SUM(BK794:BK862)</f>
        <v>0</v>
      </c>
    </row>
    <row r="794" spans="2:65" s="1" customFormat="1" ht="25.5" customHeight="1">
      <c r="B794" s="41"/>
      <c r="C794" s="192" t="s">
        <v>667</v>
      </c>
      <c r="D794" s="192" t="s">
        <v>148</v>
      </c>
      <c r="E794" s="193" t="s">
        <v>1157</v>
      </c>
      <c r="F794" s="194" t="s">
        <v>1158</v>
      </c>
      <c r="G794" s="195" t="s">
        <v>151</v>
      </c>
      <c r="H794" s="196">
        <v>8.856</v>
      </c>
      <c r="I794" s="197"/>
      <c r="J794" s="198">
        <f>ROUND(I794*H794,2)</f>
        <v>0</v>
      </c>
      <c r="K794" s="194" t="s">
        <v>152</v>
      </c>
      <c r="L794" s="61"/>
      <c r="M794" s="199" t="s">
        <v>21</v>
      </c>
      <c r="N794" s="200" t="s">
        <v>42</v>
      </c>
      <c r="O794" s="42"/>
      <c r="P794" s="201">
        <f>O794*H794</f>
        <v>0</v>
      </c>
      <c r="Q794" s="201">
        <v>0</v>
      </c>
      <c r="R794" s="201">
        <f>Q794*H794</f>
        <v>0</v>
      </c>
      <c r="S794" s="201">
        <v>0</v>
      </c>
      <c r="T794" s="202">
        <f>S794*H794</f>
        <v>0</v>
      </c>
      <c r="AR794" s="24" t="s">
        <v>153</v>
      </c>
      <c r="AT794" s="24" t="s">
        <v>148</v>
      </c>
      <c r="AU794" s="24" t="s">
        <v>81</v>
      </c>
      <c r="AY794" s="24" t="s">
        <v>146</v>
      </c>
      <c r="BE794" s="203">
        <f>IF(N794="základní",J794,0)</f>
        <v>0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24" t="s">
        <v>79</v>
      </c>
      <c r="BK794" s="203">
        <f>ROUND(I794*H794,2)</f>
        <v>0</v>
      </c>
      <c r="BL794" s="24" t="s">
        <v>153</v>
      </c>
      <c r="BM794" s="24" t="s">
        <v>1159</v>
      </c>
    </row>
    <row r="795" spans="2:51" s="11" customFormat="1" ht="13.5">
      <c r="B795" s="204"/>
      <c r="C795" s="205"/>
      <c r="D795" s="206" t="s">
        <v>154</v>
      </c>
      <c r="E795" s="207" t="s">
        <v>21</v>
      </c>
      <c r="F795" s="208" t="s">
        <v>1160</v>
      </c>
      <c r="G795" s="205"/>
      <c r="H795" s="209">
        <v>7.8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154</v>
      </c>
      <c r="AU795" s="215" t="s">
        <v>81</v>
      </c>
      <c r="AV795" s="11" t="s">
        <v>81</v>
      </c>
      <c r="AW795" s="11" t="s">
        <v>156</v>
      </c>
      <c r="AX795" s="11" t="s">
        <v>71</v>
      </c>
      <c r="AY795" s="215" t="s">
        <v>146</v>
      </c>
    </row>
    <row r="796" spans="2:51" s="11" customFormat="1" ht="13.5">
      <c r="B796" s="204"/>
      <c r="C796" s="205"/>
      <c r="D796" s="206" t="s">
        <v>154</v>
      </c>
      <c r="E796" s="207" t="s">
        <v>21</v>
      </c>
      <c r="F796" s="208" t="s">
        <v>1109</v>
      </c>
      <c r="G796" s="205"/>
      <c r="H796" s="209">
        <v>1.056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154</v>
      </c>
      <c r="AU796" s="215" t="s">
        <v>81</v>
      </c>
      <c r="AV796" s="11" t="s">
        <v>81</v>
      </c>
      <c r="AW796" s="11" t="s">
        <v>156</v>
      </c>
      <c r="AX796" s="11" t="s">
        <v>71</v>
      </c>
      <c r="AY796" s="215" t="s">
        <v>146</v>
      </c>
    </row>
    <row r="797" spans="2:51" s="12" customFormat="1" ht="13.5">
      <c r="B797" s="216"/>
      <c r="C797" s="217"/>
      <c r="D797" s="206" t="s">
        <v>154</v>
      </c>
      <c r="E797" s="218" t="s">
        <v>21</v>
      </c>
      <c r="F797" s="219" t="s">
        <v>157</v>
      </c>
      <c r="G797" s="217"/>
      <c r="H797" s="220">
        <v>8.856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154</v>
      </c>
      <c r="AU797" s="226" t="s">
        <v>81</v>
      </c>
      <c r="AV797" s="12" t="s">
        <v>153</v>
      </c>
      <c r="AW797" s="12" t="s">
        <v>156</v>
      </c>
      <c r="AX797" s="12" t="s">
        <v>79</v>
      </c>
      <c r="AY797" s="226" t="s">
        <v>146</v>
      </c>
    </row>
    <row r="798" spans="2:65" s="1" customFormat="1" ht="25.5" customHeight="1">
      <c r="B798" s="41"/>
      <c r="C798" s="237" t="s">
        <v>1161</v>
      </c>
      <c r="D798" s="237" t="s">
        <v>203</v>
      </c>
      <c r="E798" s="238" t="s">
        <v>1162</v>
      </c>
      <c r="F798" s="239" t="s">
        <v>1163</v>
      </c>
      <c r="G798" s="240" t="s">
        <v>161</v>
      </c>
      <c r="H798" s="241">
        <v>12</v>
      </c>
      <c r="I798" s="242"/>
      <c r="J798" s="243">
        <f>ROUND(I798*H798,2)</f>
        <v>0</v>
      </c>
      <c r="K798" s="239" t="s">
        <v>21</v>
      </c>
      <c r="L798" s="244"/>
      <c r="M798" s="245" t="s">
        <v>21</v>
      </c>
      <c r="N798" s="246" t="s">
        <v>42</v>
      </c>
      <c r="O798" s="42"/>
      <c r="P798" s="201">
        <f>O798*H798</f>
        <v>0</v>
      </c>
      <c r="Q798" s="201">
        <v>0</v>
      </c>
      <c r="R798" s="201">
        <f>Q798*H798</f>
        <v>0</v>
      </c>
      <c r="S798" s="201">
        <v>0</v>
      </c>
      <c r="T798" s="202">
        <f>S798*H798</f>
        <v>0</v>
      </c>
      <c r="AR798" s="24" t="s">
        <v>173</v>
      </c>
      <c r="AT798" s="24" t="s">
        <v>203</v>
      </c>
      <c r="AU798" s="24" t="s">
        <v>81</v>
      </c>
      <c r="AY798" s="24" t="s">
        <v>146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24" t="s">
        <v>79</v>
      </c>
      <c r="BK798" s="203">
        <f>ROUND(I798*H798,2)</f>
        <v>0</v>
      </c>
      <c r="BL798" s="24" t="s">
        <v>153</v>
      </c>
      <c r="BM798" s="24" t="s">
        <v>1164</v>
      </c>
    </row>
    <row r="799" spans="2:51" s="11" customFormat="1" ht="13.5">
      <c r="B799" s="204"/>
      <c r="C799" s="205"/>
      <c r="D799" s="206" t="s">
        <v>154</v>
      </c>
      <c r="E799" s="207" t="s">
        <v>21</v>
      </c>
      <c r="F799" s="208" t="s">
        <v>1165</v>
      </c>
      <c r="G799" s="205"/>
      <c r="H799" s="209">
        <v>12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154</v>
      </c>
      <c r="AU799" s="215" t="s">
        <v>81</v>
      </c>
      <c r="AV799" s="11" t="s">
        <v>81</v>
      </c>
      <c r="AW799" s="11" t="s">
        <v>156</v>
      </c>
      <c r="AX799" s="11" t="s">
        <v>71</v>
      </c>
      <c r="AY799" s="215" t="s">
        <v>146</v>
      </c>
    </row>
    <row r="800" spans="2:51" s="12" customFormat="1" ht="13.5">
      <c r="B800" s="216"/>
      <c r="C800" s="217"/>
      <c r="D800" s="206" t="s">
        <v>154</v>
      </c>
      <c r="E800" s="218" t="s">
        <v>21</v>
      </c>
      <c r="F800" s="219" t="s">
        <v>157</v>
      </c>
      <c r="G800" s="217"/>
      <c r="H800" s="220">
        <v>12</v>
      </c>
      <c r="I800" s="221"/>
      <c r="J800" s="217"/>
      <c r="K800" s="217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154</v>
      </c>
      <c r="AU800" s="226" t="s">
        <v>81</v>
      </c>
      <c r="AV800" s="12" t="s">
        <v>153</v>
      </c>
      <c r="AW800" s="12" t="s">
        <v>156</v>
      </c>
      <c r="AX800" s="12" t="s">
        <v>79</v>
      </c>
      <c r="AY800" s="226" t="s">
        <v>146</v>
      </c>
    </row>
    <row r="801" spans="2:65" s="1" customFormat="1" ht="25.5" customHeight="1">
      <c r="B801" s="41"/>
      <c r="C801" s="237" t="s">
        <v>671</v>
      </c>
      <c r="D801" s="237" t="s">
        <v>203</v>
      </c>
      <c r="E801" s="238" t="s">
        <v>1166</v>
      </c>
      <c r="F801" s="239" t="s">
        <v>1167</v>
      </c>
      <c r="G801" s="240" t="s">
        <v>161</v>
      </c>
      <c r="H801" s="241">
        <v>1</v>
      </c>
      <c r="I801" s="242"/>
      <c r="J801" s="243">
        <f>ROUND(I801*H801,2)</f>
        <v>0</v>
      </c>
      <c r="K801" s="239" t="s">
        <v>21</v>
      </c>
      <c r="L801" s="244"/>
      <c r="M801" s="245" t="s">
        <v>21</v>
      </c>
      <c r="N801" s="246" t="s">
        <v>42</v>
      </c>
      <c r="O801" s="42"/>
      <c r="P801" s="201">
        <f>O801*H801</f>
        <v>0</v>
      </c>
      <c r="Q801" s="201">
        <v>0</v>
      </c>
      <c r="R801" s="201">
        <f>Q801*H801</f>
        <v>0</v>
      </c>
      <c r="S801" s="201">
        <v>0</v>
      </c>
      <c r="T801" s="202">
        <f>S801*H801</f>
        <v>0</v>
      </c>
      <c r="AR801" s="24" t="s">
        <v>173</v>
      </c>
      <c r="AT801" s="24" t="s">
        <v>203</v>
      </c>
      <c r="AU801" s="24" t="s">
        <v>81</v>
      </c>
      <c r="AY801" s="24" t="s">
        <v>146</v>
      </c>
      <c r="BE801" s="203">
        <f>IF(N801="základní",J801,0)</f>
        <v>0</v>
      </c>
      <c r="BF801" s="203">
        <f>IF(N801="snížená",J801,0)</f>
        <v>0</v>
      </c>
      <c r="BG801" s="203">
        <f>IF(N801="zákl. přenesená",J801,0)</f>
        <v>0</v>
      </c>
      <c r="BH801" s="203">
        <f>IF(N801="sníž. přenesená",J801,0)</f>
        <v>0</v>
      </c>
      <c r="BI801" s="203">
        <f>IF(N801="nulová",J801,0)</f>
        <v>0</v>
      </c>
      <c r="BJ801" s="24" t="s">
        <v>79</v>
      </c>
      <c r="BK801" s="203">
        <f>ROUND(I801*H801,2)</f>
        <v>0</v>
      </c>
      <c r="BL801" s="24" t="s">
        <v>153</v>
      </c>
      <c r="BM801" s="24" t="s">
        <v>1168</v>
      </c>
    </row>
    <row r="802" spans="2:51" s="11" customFormat="1" ht="13.5">
      <c r="B802" s="204"/>
      <c r="C802" s="205"/>
      <c r="D802" s="206" t="s">
        <v>154</v>
      </c>
      <c r="E802" s="207" t="s">
        <v>21</v>
      </c>
      <c r="F802" s="208" t="s">
        <v>1169</v>
      </c>
      <c r="G802" s="205"/>
      <c r="H802" s="209">
        <v>1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154</v>
      </c>
      <c r="AU802" s="215" t="s">
        <v>81</v>
      </c>
      <c r="AV802" s="11" t="s">
        <v>81</v>
      </c>
      <c r="AW802" s="11" t="s">
        <v>156</v>
      </c>
      <c r="AX802" s="11" t="s">
        <v>71</v>
      </c>
      <c r="AY802" s="215" t="s">
        <v>146</v>
      </c>
    </row>
    <row r="803" spans="2:51" s="12" customFormat="1" ht="13.5">
      <c r="B803" s="216"/>
      <c r="C803" s="217"/>
      <c r="D803" s="206" t="s">
        <v>154</v>
      </c>
      <c r="E803" s="218" t="s">
        <v>21</v>
      </c>
      <c r="F803" s="219" t="s">
        <v>157</v>
      </c>
      <c r="G803" s="217"/>
      <c r="H803" s="220">
        <v>1</v>
      </c>
      <c r="I803" s="221"/>
      <c r="J803" s="217"/>
      <c r="K803" s="217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154</v>
      </c>
      <c r="AU803" s="226" t="s">
        <v>81</v>
      </c>
      <c r="AV803" s="12" t="s">
        <v>153</v>
      </c>
      <c r="AW803" s="12" t="s">
        <v>156</v>
      </c>
      <c r="AX803" s="12" t="s">
        <v>79</v>
      </c>
      <c r="AY803" s="226" t="s">
        <v>146</v>
      </c>
    </row>
    <row r="804" spans="2:65" s="1" customFormat="1" ht="25.5" customHeight="1">
      <c r="B804" s="41"/>
      <c r="C804" s="192" t="s">
        <v>1170</v>
      </c>
      <c r="D804" s="192" t="s">
        <v>148</v>
      </c>
      <c r="E804" s="193" t="s">
        <v>1171</v>
      </c>
      <c r="F804" s="194" t="s">
        <v>1172</v>
      </c>
      <c r="G804" s="195" t="s">
        <v>151</v>
      </c>
      <c r="H804" s="196">
        <v>200.4</v>
      </c>
      <c r="I804" s="197"/>
      <c r="J804" s="198">
        <f>ROUND(I804*H804,2)</f>
        <v>0</v>
      </c>
      <c r="K804" s="194" t="s">
        <v>152</v>
      </c>
      <c r="L804" s="61"/>
      <c r="M804" s="199" t="s">
        <v>21</v>
      </c>
      <c r="N804" s="200" t="s">
        <v>42</v>
      </c>
      <c r="O804" s="42"/>
      <c r="P804" s="201">
        <f>O804*H804</f>
        <v>0</v>
      </c>
      <c r="Q804" s="201">
        <v>0</v>
      </c>
      <c r="R804" s="201">
        <f>Q804*H804</f>
        <v>0</v>
      </c>
      <c r="S804" s="201">
        <v>0</v>
      </c>
      <c r="T804" s="202">
        <f>S804*H804</f>
        <v>0</v>
      </c>
      <c r="AR804" s="24" t="s">
        <v>153</v>
      </c>
      <c r="AT804" s="24" t="s">
        <v>148</v>
      </c>
      <c r="AU804" s="24" t="s">
        <v>81</v>
      </c>
      <c r="AY804" s="24" t="s">
        <v>146</v>
      </c>
      <c r="BE804" s="203">
        <f>IF(N804="základní",J804,0)</f>
        <v>0</v>
      </c>
      <c r="BF804" s="203">
        <f>IF(N804="snížená",J804,0)</f>
        <v>0</v>
      </c>
      <c r="BG804" s="203">
        <f>IF(N804="zákl. přenesená",J804,0)</f>
        <v>0</v>
      </c>
      <c r="BH804" s="203">
        <f>IF(N804="sníž. přenesená",J804,0)</f>
        <v>0</v>
      </c>
      <c r="BI804" s="203">
        <f>IF(N804="nulová",J804,0)</f>
        <v>0</v>
      </c>
      <c r="BJ804" s="24" t="s">
        <v>79</v>
      </c>
      <c r="BK804" s="203">
        <f>ROUND(I804*H804,2)</f>
        <v>0</v>
      </c>
      <c r="BL804" s="24" t="s">
        <v>153</v>
      </c>
      <c r="BM804" s="24" t="s">
        <v>1173</v>
      </c>
    </row>
    <row r="805" spans="2:51" s="11" customFormat="1" ht="13.5">
      <c r="B805" s="204"/>
      <c r="C805" s="205"/>
      <c r="D805" s="206" t="s">
        <v>154</v>
      </c>
      <c r="E805" s="207" t="s">
        <v>21</v>
      </c>
      <c r="F805" s="208" t="s">
        <v>1113</v>
      </c>
      <c r="G805" s="205"/>
      <c r="H805" s="209">
        <v>44.08</v>
      </c>
      <c r="I805" s="210"/>
      <c r="J805" s="205"/>
      <c r="K805" s="205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154</v>
      </c>
      <c r="AU805" s="215" t="s">
        <v>81</v>
      </c>
      <c r="AV805" s="11" t="s">
        <v>81</v>
      </c>
      <c r="AW805" s="11" t="s">
        <v>156</v>
      </c>
      <c r="AX805" s="11" t="s">
        <v>71</v>
      </c>
      <c r="AY805" s="215" t="s">
        <v>146</v>
      </c>
    </row>
    <row r="806" spans="2:51" s="11" customFormat="1" ht="13.5">
      <c r="B806" s="204"/>
      <c r="C806" s="205"/>
      <c r="D806" s="206" t="s">
        <v>154</v>
      </c>
      <c r="E806" s="207" t="s">
        <v>21</v>
      </c>
      <c r="F806" s="208" t="s">
        <v>1114</v>
      </c>
      <c r="G806" s="205"/>
      <c r="H806" s="209">
        <v>56.32</v>
      </c>
      <c r="I806" s="210"/>
      <c r="J806" s="205"/>
      <c r="K806" s="205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154</v>
      </c>
      <c r="AU806" s="215" t="s">
        <v>81</v>
      </c>
      <c r="AV806" s="11" t="s">
        <v>81</v>
      </c>
      <c r="AW806" s="11" t="s">
        <v>156</v>
      </c>
      <c r="AX806" s="11" t="s">
        <v>71</v>
      </c>
      <c r="AY806" s="215" t="s">
        <v>146</v>
      </c>
    </row>
    <row r="807" spans="2:51" s="11" customFormat="1" ht="13.5">
      <c r="B807" s="204"/>
      <c r="C807" s="205"/>
      <c r="D807" s="206" t="s">
        <v>154</v>
      </c>
      <c r="E807" s="207" t="s">
        <v>21</v>
      </c>
      <c r="F807" s="208" t="s">
        <v>1174</v>
      </c>
      <c r="G807" s="205"/>
      <c r="H807" s="209">
        <v>48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154</v>
      </c>
      <c r="AU807" s="215" t="s">
        <v>81</v>
      </c>
      <c r="AV807" s="11" t="s">
        <v>81</v>
      </c>
      <c r="AW807" s="11" t="s">
        <v>156</v>
      </c>
      <c r="AX807" s="11" t="s">
        <v>71</v>
      </c>
      <c r="AY807" s="215" t="s">
        <v>146</v>
      </c>
    </row>
    <row r="808" spans="2:51" s="11" customFormat="1" ht="13.5">
      <c r="B808" s="204"/>
      <c r="C808" s="205"/>
      <c r="D808" s="206" t="s">
        <v>154</v>
      </c>
      <c r="E808" s="207" t="s">
        <v>21</v>
      </c>
      <c r="F808" s="208" t="s">
        <v>1116</v>
      </c>
      <c r="G808" s="205"/>
      <c r="H808" s="209">
        <v>8.88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154</v>
      </c>
      <c r="AU808" s="215" t="s">
        <v>81</v>
      </c>
      <c r="AV808" s="11" t="s">
        <v>81</v>
      </c>
      <c r="AW808" s="11" t="s">
        <v>156</v>
      </c>
      <c r="AX808" s="11" t="s">
        <v>71</v>
      </c>
      <c r="AY808" s="215" t="s">
        <v>146</v>
      </c>
    </row>
    <row r="809" spans="2:51" s="11" customFormat="1" ht="13.5">
      <c r="B809" s="204"/>
      <c r="C809" s="205"/>
      <c r="D809" s="206" t="s">
        <v>154</v>
      </c>
      <c r="E809" s="207" t="s">
        <v>21</v>
      </c>
      <c r="F809" s="208" t="s">
        <v>1122</v>
      </c>
      <c r="G809" s="205"/>
      <c r="H809" s="209">
        <v>43.12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154</v>
      </c>
      <c r="AU809" s="215" t="s">
        <v>81</v>
      </c>
      <c r="AV809" s="11" t="s">
        <v>81</v>
      </c>
      <c r="AW809" s="11" t="s">
        <v>156</v>
      </c>
      <c r="AX809" s="11" t="s">
        <v>71</v>
      </c>
      <c r="AY809" s="215" t="s">
        <v>146</v>
      </c>
    </row>
    <row r="810" spans="2:51" s="12" customFormat="1" ht="13.5">
      <c r="B810" s="216"/>
      <c r="C810" s="217"/>
      <c r="D810" s="206" t="s">
        <v>154</v>
      </c>
      <c r="E810" s="218" t="s">
        <v>21</v>
      </c>
      <c r="F810" s="219" t="s">
        <v>157</v>
      </c>
      <c r="G810" s="217"/>
      <c r="H810" s="220">
        <v>200.4</v>
      </c>
      <c r="I810" s="221"/>
      <c r="J810" s="217"/>
      <c r="K810" s="217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154</v>
      </c>
      <c r="AU810" s="226" t="s">
        <v>81</v>
      </c>
      <c r="AV810" s="12" t="s">
        <v>153</v>
      </c>
      <c r="AW810" s="12" t="s">
        <v>156</v>
      </c>
      <c r="AX810" s="12" t="s">
        <v>79</v>
      </c>
      <c r="AY810" s="226" t="s">
        <v>146</v>
      </c>
    </row>
    <row r="811" spans="2:65" s="1" customFormat="1" ht="25.5" customHeight="1">
      <c r="B811" s="41"/>
      <c r="C811" s="237" t="s">
        <v>674</v>
      </c>
      <c r="D811" s="237" t="s">
        <v>203</v>
      </c>
      <c r="E811" s="238" t="s">
        <v>1175</v>
      </c>
      <c r="F811" s="239" t="s">
        <v>1176</v>
      </c>
      <c r="G811" s="240" t="s">
        <v>161</v>
      </c>
      <c r="H811" s="241">
        <v>19</v>
      </c>
      <c r="I811" s="242"/>
      <c r="J811" s="243">
        <f>ROUND(I811*H811,2)</f>
        <v>0</v>
      </c>
      <c r="K811" s="239" t="s">
        <v>21</v>
      </c>
      <c r="L811" s="244"/>
      <c r="M811" s="245" t="s">
        <v>21</v>
      </c>
      <c r="N811" s="246" t="s">
        <v>42</v>
      </c>
      <c r="O811" s="42"/>
      <c r="P811" s="201">
        <f>O811*H811</f>
        <v>0</v>
      </c>
      <c r="Q811" s="201">
        <v>0</v>
      </c>
      <c r="R811" s="201">
        <f>Q811*H811</f>
        <v>0</v>
      </c>
      <c r="S811" s="201">
        <v>0</v>
      </c>
      <c r="T811" s="202">
        <f>S811*H811</f>
        <v>0</v>
      </c>
      <c r="AR811" s="24" t="s">
        <v>173</v>
      </c>
      <c r="AT811" s="24" t="s">
        <v>203</v>
      </c>
      <c r="AU811" s="24" t="s">
        <v>81</v>
      </c>
      <c r="AY811" s="24" t="s">
        <v>146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24" t="s">
        <v>79</v>
      </c>
      <c r="BK811" s="203">
        <f>ROUND(I811*H811,2)</f>
        <v>0</v>
      </c>
      <c r="BL811" s="24" t="s">
        <v>153</v>
      </c>
      <c r="BM811" s="24" t="s">
        <v>1177</v>
      </c>
    </row>
    <row r="812" spans="2:51" s="11" customFormat="1" ht="13.5">
      <c r="B812" s="204"/>
      <c r="C812" s="205"/>
      <c r="D812" s="206" t="s">
        <v>154</v>
      </c>
      <c r="E812" s="207" t="s">
        <v>21</v>
      </c>
      <c r="F812" s="208" t="s">
        <v>1178</v>
      </c>
      <c r="G812" s="205"/>
      <c r="H812" s="209">
        <v>4</v>
      </c>
      <c r="I812" s="210"/>
      <c r="J812" s="205"/>
      <c r="K812" s="205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154</v>
      </c>
      <c r="AU812" s="215" t="s">
        <v>81</v>
      </c>
      <c r="AV812" s="11" t="s">
        <v>81</v>
      </c>
      <c r="AW812" s="11" t="s">
        <v>156</v>
      </c>
      <c r="AX812" s="11" t="s">
        <v>71</v>
      </c>
      <c r="AY812" s="215" t="s">
        <v>146</v>
      </c>
    </row>
    <row r="813" spans="2:51" s="11" customFormat="1" ht="13.5">
      <c r="B813" s="204"/>
      <c r="C813" s="205"/>
      <c r="D813" s="206" t="s">
        <v>154</v>
      </c>
      <c r="E813" s="207" t="s">
        <v>21</v>
      </c>
      <c r="F813" s="208" t="s">
        <v>1179</v>
      </c>
      <c r="G813" s="205"/>
      <c r="H813" s="209">
        <v>4</v>
      </c>
      <c r="I813" s="210"/>
      <c r="J813" s="205"/>
      <c r="K813" s="205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154</v>
      </c>
      <c r="AU813" s="215" t="s">
        <v>81</v>
      </c>
      <c r="AV813" s="11" t="s">
        <v>81</v>
      </c>
      <c r="AW813" s="11" t="s">
        <v>156</v>
      </c>
      <c r="AX813" s="11" t="s">
        <v>71</v>
      </c>
      <c r="AY813" s="215" t="s">
        <v>146</v>
      </c>
    </row>
    <row r="814" spans="2:51" s="11" customFormat="1" ht="13.5">
      <c r="B814" s="204"/>
      <c r="C814" s="205"/>
      <c r="D814" s="206" t="s">
        <v>154</v>
      </c>
      <c r="E814" s="207" t="s">
        <v>21</v>
      </c>
      <c r="F814" s="208" t="s">
        <v>1180</v>
      </c>
      <c r="G814" s="205"/>
      <c r="H814" s="209">
        <v>4</v>
      </c>
      <c r="I814" s="210"/>
      <c r="J814" s="205"/>
      <c r="K814" s="205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154</v>
      </c>
      <c r="AU814" s="215" t="s">
        <v>81</v>
      </c>
      <c r="AV814" s="11" t="s">
        <v>81</v>
      </c>
      <c r="AW814" s="11" t="s">
        <v>156</v>
      </c>
      <c r="AX814" s="11" t="s">
        <v>71</v>
      </c>
      <c r="AY814" s="215" t="s">
        <v>146</v>
      </c>
    </row>
    <row r="815" spans="2:51" s="11" customFormat="1" ht="13.5">
      <c r="B815" s="204"/>
      <c r="C815" s="205"/>
      <c r="D815" s="206" t="s">
        <v>154</v>
      </c>
      <c r="E815" s="207" t="s">
        <v>21</v>
      </c>
      <c r="F815" s="208" t="s">
        <v>1181</v>
      </c>
      <c r="G815" s="205"/>
      <c r="H815" s="209">
        <v>4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154</v>
      </c>
      <c r="AU815" s="215" t="s">
        <v>81</v>
      </c>
      <c r="AV815" s="11" t="s">
        <v>81</v>
      </c>
      <c r="AW815" s="11" t="s">
        <v>156</v>
      </c>
      <c r="AX815" s="11" t="s">
        <v>71</v>
      </c>
      <c r="AY815" s="215" t="s">
        <v>146</v>
      </c>
    </row>
    <row r="816" spans="2:51" s="11" customFormat="1" ht="13.5">
      <c r="B816" s="204"/>
      <c r="C816" s="205"/>
      <c r="D816" s="206" t="s">
        <v>154</v>
      </c>
      <c r="E816" s="207" t="s">
        <v>21</v>
      </c>
      <c r="F816" s="208" t="s">
        <v>1182</v>
      </c>
      <c r="G816" s="205"/>
      <c r="H816" s="209">
        <v>3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154</v>
      </c>
      <c r="AU816" s="215" t="s">
        <v>81</v>
      </c>
      <c r="AV816" s="11" t="s">
        <v>81</v>
      </c>
      <c r="AW816" s="11" t="s">
        <v>156</v>
      </c>
      <c r="AX816" s="11" t="s">
        <v>71</v>
      </c>
      <c r="AY816" s="215" t="s">
        <v>146</v>
      </c>
    </row>
    <row r="817" spans="2:51" s="12" customFormat="1" ht="13.5">
      <c r="B817" s="216"/>
      <c r="C817" s="217"/>
      <c r="D817" s="206" t="s">
        <v>154</v>
      </c>
      <c r="E817" s="218" t="s">
        <v>21</v>
      </c>
      <c r="F817" s="219" t="s">
        <v>157</v>
      </c>
      <c r="G817" s="217"/>
      <c r="H817" s="220">
        <v>19</v>
      </c>
      <c r="I817" s="221"/>
      <c r="J817" s="217"/>
      <c r="K817" s="217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154</v>
      </c>
      <c r="AU817" s="226" t="s">
        <v>81</v>
      </c>
      <c r="AV817" s="12" t="s">
        <v>153</v>
      </c>
      <c r="AW817" s="12" t="s">
        <v>156</v>
      </c>
      <c r="AX817" s="12" t="s">
        <v>79</v>
      </c>
      <c r="AY817" s="226" t="s">
        <v>146</v>
      </c>
    </row>
    <row r="818" spans="2:65" s="1" customFormat="1" ht="25.5" customHeight="1">
      <c r="B818" s="41"/>
      <c r="C818" s="237" t="s">
        <v>1183</v>
      </c>
      <c r="D818" s="237" t="s">
        <v>203</v>
      </c>
      <c r="E818" s="238" t="s">
        <v>1184</v>
      </c>
      <c r="F818" s="239" t="s">
        <v>1185</v>
      </c>
      <c r="G818" s="240" t="s">
        <v>161</v>
      </c>
      <c r="H818" s="241">
        <v>16</v>
      </c>
      <c r="I818" s="242"/>
      <c r="J818" s="243">
        <f>ROUND(I818*H818,2)</f>
        <v>0</v>
      </c>
      <c r="K818" s="239" t="s">
        <v>21</v>
      </c>
      <c r="L818" s="244"/>
      <c r="M818" s="245" t="s">
        <v>21</v>
      </c>
      <c r="N818" s="246" t="s">
        <v>42</v>
      </c>
      <c r="O818" s="42"/>
      <c r="P818" s="201">
        <f>O818*H818</f>
        <v>0</v>
      </c>
      <c r="Q818" s="201">
        <v>0</v>
      </c>
      <c r="R818" s="201">
        <f>Q818*H818</f>
        <v>0</v>
      </c>
      <c r="S818" s="201">
        <v>0</v>
      </c>
      <c r="T818" s="202">
        <f>S818*H818</f>
        <v>0</v>
      </c>
      <c r="AR818" s="24" t="s">
        <v>173</v>
      </c>
      <c r="AT818" s="24" t="s">
        <v>203</v>
      </c>
      <c r="AU818" s="24" t="s">
        <v>81</v>
      </c>
      <c r="AY818" s="24" t="s">
        <v>146</v>
      </c>
      <c r="BE818" s="203">
        <f>IF(N818="základní",J818,0)</f>
        <v>0</v>
      </c>
      <c r="BF818" s="203">
        <f>IF(N818="snížená",J818,0)</f>
        <v>0</v>
      </c>
      <c r="BG818" s="203">
        <f>IF(N818="zákl. přenesená",J818,0)</f>
        <v>0</v>
      </c>
      <c r="BH818" s="203">
        <f>IF(N818="sníž. přenesená",J818,0)</f>
        <v>0</v>
      </c>
      <c r="BI818" s="203">
        <f>IF(N818="nulová",J818,0)</f>
        <v>0</v>
      </c>
      <c r="BJ818" s="24" t="s">
        <v>79</v>
      </c>
      <c r="BK818" s="203">
        <f>ROUND(I818*H818,2)</f>
        <v>0</v>
      </c>
      <c r="BL818" s="24" t="s">
        <v>153</v>
      </c>
      <c r="BM818" s="24" t="s">
        <v>1186</v>
      </c>
    </row>
    <row r="819" spans="2:51" s="11" customFormat="1" ht="13.5">
      <c r="B819" s="204"/>
      <c r="C819" s="205"/>
      <c r="D819" s="206" t="s">
        <v>154</v>
      </c>
      <c r="E819" s="207" t="s">
        <v>21</v>
      </c>
      <c r="F819" s="208" t="s">
        <v>1178</v>
      </c>
      <c r="G819" s="205"/>
      <c r="H819" s="209">
        <v>4</v>
      </c>
      <c r="I819" s="210"/>
      <c r="J819" s="205"/>
      <c r="K819" s="205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154</v>
      </c>
      <c r="AU819" s="215" t="s">
        <v>81</v>
      </c>
      <c r="AV819" s="11" t="s">
        <v>81</v>
      </c>
      <c r="AW819" s="11" t="s">
        <v>156</v>
      </c>
      <c r="AX819" s="11" t="s">
        <v>71</v>
      </c>
      <c r="AY819" s="215" t="s">
        <v>146</v>
      </c>
    </row>
    <row r="820" spans="2:51" s="11" customFormat="1" ht="13.5">
      <c r="B820" s="204"/>
      <c r="C820" s="205"/>
      <c r="D820" s="206" t="s">
        <v>154</v>
      </c>
      <c r="E820" s="207" t="s">
        <v>21</v>
      </c>
      <c r="F820" s="208" t="s">
        <v>1187</v>
      </c>
      <c r="G820" s="205"/>
      <c r="H820" s="209">
        <v>3</v>
      </c>
      <c r="I820" s="210"/>
      <c r="J820" s="205"/>
      <c r="K820" s="205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154</v>
      </c>
      <c r="AU820" s="215" t="s">
        <v>81</v>
      </c>
      <c r="AV820" s="11" t="s">
        <v>81</v>
      </c>
      <c r="AW820" s="11" t="s">
        <v>156</v>
      </c>
      <c r="AX820" s="11" t="s">
        <v>71</v>
      </c>
      <c r="AY820" s="215" t="s">
        <v>146</v>
      </c>
    </row>
    <row r="821" spans="2:51" s="11" customFormat="1" ht="13.5">
      <c r="B821" s="204"/>
      <c r="C821" s="205"/>
      <c r="D821" s="206" t="s">
        <v>154</v>
      </c>
      <c r="E821" s="207" t="s">
        <v>21</v>
      </c>
      <c r="F821" s="208" t="s">
        <v>1188</v>
      </c>
      <c r="G821" s="205"/>
      <c r="H821" s="209">
        <v>3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154</v>
      </c>
      <c r="AU821" s="215" t="s">
        <v>81</v>
      </c>
      <c r="AV821" s="11" t="s">
        <v>81</v>
      </c>
      <c r="AW821" s="11" t="s">
        <v>156</v>
      </c>
      <c r="AX821" s="11" t="s">
        <v>71</v>
      </c>
      <c r="AY821" s="215" t="s">
        <v>146</v>
      </c>
    </row>
    <row r="822" spans="2:51" s="11" customFormat="1" ht="13.5">
      <c r="B822" s="204"/>
      <c r="C822" s="205"/>
      <c r="D822" s="206" t="s">
        <v>154</v>
      </c>
      <c r="E822" s="207" t="s">
        <v>21</v>
      </c>
      <c r="F822" s="208" t="s">
        <v>1189</v>
      </c>
      <c r="G822" s="205"/>
      <c r="H822" s="209">
        <v>3</v>
      </c>
      <c r="I822" s="210"/>
      <c r="J822" s="205"/>
      <c r="K822" s="205"/>
      <c r="L822" s="211"/>
      <c r="M822" s="212"/>
      <c r="N822" s="213"/>
      <c r="O822" s="213"/>
      <c r="P822" s="213"/>
      <c r="Q822" s="213"/>
      <c r="R822" s="213"/>
      <c r="S822" s="213"/>
      <c r="T822" s="214"/>
      <c r="AT822" s="215" t="s">
        <v>154</v>
      </c>
      <c r="AU822" s="215" t="s">
        <v>81</v>
      </c>
      <c r="AV822" s="11" t="s">
        <v>81</v>
      </c>
      <c r="AW822" s="11" t="s">
        <v>156</v>
      </c>
      <c r="AX822" s="11" t="s">
        <v>71</v>
      </c>
      <c r="AY822" s="215" t="s">
        <v>146</v>
      </c>
    </row>
    <row r="823" spans="2:51" s="11" customFormat="1" ht="13.5">
      <c r="B823" s="204"/>
      <c r="C823" s="205"/>
      <c r="D823" s="206" t="s">
        <v>154</v>
      </c>
      <c r="E823" s="207" t="s">
        <v>21</v>
      </c>
      <c r="F823" s="208" t="s">
        <v>1182</v>
      </c>
      <c r="G823" s="205"/>
      <c r="H823" s="209">
        <v>3</v>
      </c>
      <c r="I823" s="210"/>
      <c r="J823" s="205"/>
      <c r="K823" s="205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154</v>
      </c>
      <c r="AU823" s="215" t="s">
        <v>81</v>
      </c>
      <c r="AV823" s="11" t="s">
        <v>81</v>
      </c>
      <c r="AW823" s="11" t="s">
        <v>156</v>
      </c>
      <c r="AX823" s="11" t="s">
        <v>71</v>
      </c>
      <c r="AY823" s="215" t="s">
        <v>146</v>
      </c>
    </row>
    <row r="824" spans="2:51" s="12" customFormat="1" ht="13.5">
      <c r="B824" s="216"/>
      <c r="C824" s="217"/>
      <c r="D824" s="206" t="s">
        <v>154</v>
      </c>
      <c r="E824" s="218" t="s">
        <v>21</v>
      </c>
      <c r="F824" s="219" t="s">
        <v>157</v>
      </c>
      <c r="G824" s="217"/>
      <c r="H824" s="220">
        <v>16</v>
      </c>
      <c r="I824" s="221"/>
      <c r="J824" s="217"/>
      <c r="K824" s="217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154</v>
      </c>
      <c r="AU824" s="226" t="s">
        <v>81</v>
      </c>
      <c r="AV824" s="12" t="s">
        <v>153</v>
      </c>
      <c r="AW824" s="12" t="s">
        <v>156</v>
      </c>
      <c r="AX824" s="12" t="s">
        <v>79</v>
      </c>
      <c r="AY824" s="226" t="s">
        <v>146</v>
      </c>
    </row>
    <row r="825" spans="2:65" s="1" customFormat="1" ht="25.5" customHeight="1">
      <c r="B825" s="41"/>
      <c r="C825" s="237" t="s">
        <v>678</v>
      </c>
      <c r="D825" s="237" t="s">
        <v>203</v>
      </c>
      <c r="E825" s="238" t="s">
        <v>1190</v>
      </c>
      <c r="F825" s="239" t="s">
        <v>1191</v>
      </c>
      <c r="G825" s="240" t="s">
        <v>161</v>
      </c>
      <c r="H825" s="241">
        <v>20</v>
      </c>
      <c r="I825" s="242"/>
      <c r="J825" s="243">
        <f>ROUND(I825*H825,2)</f>
        <v>0</v>
      </c>
      <c r="K825" s="239" t="s">
        <v>21</v>
      </c>
      <c r="L825" s="244"/>
      <c r="M825" s="245" t="s">
        <v>21</v>
      </c>
      <c r="N825" s="246" t="s">
        <v>42</v>
      </c>
      <c r="O825" s="42"/>
      <c r="P825" s="201">
        <f>O825*H825</f>
        <v>0</v>
      </c>
      <c r="Q825" s="201">
        <v>0</v>
      </c>
      <c r="R825" s="201">
        <f>Q825*H825</f>
        <v>0</v>
      </c>
      <c r="S825" s="201">
        <v>0</v>
      </c>
      <c r="T825" s="202">
        <f>S825*H825</f>
        <v>0</v>
      </c>
      <c r="AR825" s="24" t="s">
        <v>173</v>
      </c>
      <c r="AT825" s="24" t="s">
        <v>203</v>
      </c>
      <c r="AU825" s="24" t="s">
        <v>81</v>
      </c>
      <c r="AY825" s="24" t="s">
        <v>146</v>
      </c>
      <c r="BE825" s="203">
        <f>IF(N825="základní",J825,0)</f>
        <v>0</v>
      </c>
      <c r="BF825" s="203">
        <f>IF(N825="snížená",J825,0)</f>
        <v>0</v>
      </c>
      <c r="BG825" s="203">
        <f>IF(N825="zákl. přenesená",J825,0)</f>
        <v>0</v>
      </c>
      <c r="BH825" s="203">
        <f>IF(N825="sníž. přenesená",J825,0)</f>
        <v>0</v>
      </c>
      <c r="BI825" s="203">
        <f>IF(N825="nulová",J825,0)</f>
        <v>0</v>
      </c>
      <c r="BJ825" s="24" t="s">
        <v>79</v>
      </c>
      <c r="BK825" s="203">
        <f>ROUND(I825*H825,2)</f>
        <v>0</v>
      </c>
      <c r="BL825" s="24" t="s">
        <v>153</v>
      </c>
      <c r="BM825" s="24" t="s">
        <v>1192</v>
      </c>
    </row>
    <row r="826" spans="2:51" s="11" customFormat="1" ht="13.5">
      <c r="B826" s="204"/>
      <c r="C826" s="205"/>
      <c r="D826" s="206" t="s">
        <v>154</v>
      </c>
      <c r="E826" s="207" t="s">
        <v>21</v>
      </c>
      <c r="F826" s="208" t="s">
        <v>1178</v>
      </c>
      <c r="G826" s="205"/>
      <c r="H826" s="209">
        <v>4</v>
      </c>
      <c r="I826" s="210"/>
      <c r="J826" s="205"/>
      <c r="K826" s="205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154</v>
      </c>
      <c r="AU826" s="215" t="s">
        <v>81</v>
      </c>
      <c r="AV826" s="11" t="s">
        <v>81</v>
      </c>
      <c r="AW826" s="11" t="s">
        <v>156</v>
      </c>
      <c r="AX826" s="11" t="s">
        <v>71</v>
      </c>
      <c r="AY826" s="215" t="s">
        <v>146</v>
      </c>
    </row>
    <row r="827" spans="2:51" s="11" customFormat="1" ht="13.5">
      <c r="B827" s="204"/>
      <c r="C827" s="205"/>
      <c r="D827" s="206" t="s">
        <v>154</v>
      </c>
      <c r="E827" s="207" t="s">
        <v>21</v>
      </c>
      <c r="F827" s="208" t="s">
        <v>1179</v>
      </c>
      <c r="G827" s="205"/>
      <c r="H827" s="209">
        <v>4</v>
      </c>
      <c r="I827" s="210"/>
      <c r="J827" s="205"/>
      <c r="K827" s="205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154</v>
      </c>
      <c r="AU827" s="215" t="s">
        <v>81</v>
      </c>
      <c r="AV827" s="11" t="s">
        <v>81</v>
      </c>
      <c r="AW827" s="11" t="s">
        <v>156</v>
      </c>
      <c r="AX827" s="11" t="s">
        <v>71</v>
      </c>
      <c r="AY827" s="215" t="s">
        <v>146</v>
      </c>
    </row>
    <row r="828" spans="2:51" s="11" customFormat="1" ht="13.5">
      <c r="B828" s="204"/>
      <c r="C828" s="205"/>
      <c r="D828" s="206" t="s">
        <v>154</v>
      </c>
      <c r="E828" s="207" t="s">
        <v>21</v>
      </c>
      <c r="F828" s="208" t="s">
        <v>1180</v>
      </c>
      <c r="G828" s="205"/>
      <c r="H828" s="209">
        <v>4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154</v>
      </c>
      <c r="AU828" s="215" t="s">
        <v>81</v>
      </c>
      <c r="AV828" s="11" t="s">
        <v>81</v>
      </c>
      <c r="AW828" s="11" t="s">
        <v>156</v>
      </c>
      <c r="AX828" s="11" t="s">
        <v>71</v>
      </c>
      <c r="AY828" s="215" t="s">
        <v>146</v>
      </c>
    </row>
    <row r="829" spans="2:51" s="11" customFormat="1" ht="13.5">
      <c r="B829" s="204"/>
      <c r="C829" s="205"/>
      <c r="D829" s="206" t="s">
        <v>154</v>
      </c>
      <c r="E829" s="207" t="s">
        <v>21</v>
      </c>
      <c r="F829" s="208" t="s">
        <v>1181</v>
      </c>
      <c r="G829" s="205"/>
      <c r="H829" s="209">
        <v>4</v>
      </c>
      <c r="I829" s="210"/>
      <c r="J829" s="205"/>
      <c r="K829" s="205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154</v>
      </c>
      <c r="AU829" s="215" t="s">
        <v>81</v>
      </c>
      <c r="AV829" s="11" t="s">
        <v>81</v>
      </c>
      <c r="AW829" s="11" t="s">
        <v>156</v>
      </c>
      <c r="AX829" s="11" t="s">
        <v>71</v>
      </c>
      <c r="AY829" s="215" t="s">
        <v>146</v>
      </c>
    </row>
    <row r="830" spans="2:51" s="11" customFormat="1" ht="13.5">
      <c r="B830" s="204"/>
      <c r="C830" s="205"/>
      <c r="D830" s="206" t="s">
        <v>154</v>
      </c>
      <c r="E830" s="207" t="s">
        <v>21</v>
      </c>
      <c r="F830" s="208" t="s">
        <v>1193</v>
      </c>
      <c r="G830" s="205"/>
      <c r="H830" s="209">
        <v>4</v>
      </c>
      <c r="I830" s="210"/>
      <c r="J830" s="205"/>
      <c r="K830" s="205"/>
      <c r="L830" s="211"/>
      <c r="M830" s="212"/>
      <c r="N830" s="213"/>
      <c r="O830" s="213"/>
      <c r="P830" s="213"/>
      <c r="Q830" s="213"/>
      <c r="R830" s="213"/>
      <c r="S830" s="213"/>
      <c r="T830" s="214"/>
      <c r="AT830" s="215" t="s">
        <v>154</v>
      </c>
      <c r="AU830" s="215" t="s">
        <v>81</v>
      </c>
      <c r="AV830" s="11" t="s">
        <v>81</v>
      </c>
      <c r="AW830" s="11" t="s">
        <v>156</v>
      </c>
      <c r="AX830" s="11" t="s">
        <v>71</v>
      </c>
      <c r="AY830" s="215" t="s">
        <v>146</v>
      </c>
    </row>
    <row r="831" spans="2:51" s="12" customFormat="1" ht="13.5">
      <c r="B831" s="216"/>
      <c r="C831" s="217"/>
      <c r="D831" s="206" t="s">
        <v>154</v>
      </c>
      <c r="E831" s="218" t="s">
        <v>21</v>
      </c>
      <c r="F831" s="219" t="s">
        <v>157</v>
      </c>
      <c r="G831" s="217"/>
      <c r="H831" s="220">
        <v>20</v>
      </c>
      <c r="I831" s="221"/>
      <c r="J831" s="217"/>
      <c r="K831" s="217"/>
      <c r="L831" s="222"/>
      <c r="M831" s="223"/>
      <c r="N831" s="224"/>
      <c r="O831" s="224"/>
      <c r="P831" s="224"/>
      <c r="Q831" s="224"/>
      <c r="R831" s="224"/>
      <c r="S831" s="224"/>
      <c r="T831" s="225"/>
      <c r="AT831" s="226" t="s">
        <v>154</v>
      </c>
      <c r="AU831" s="226" t="s">
        <v>81</v>
      </c>
      <c r="AV831" s="12" t="s">
        <v>153</v>
      </c>
      <c r="AW831" s="12" t="s">
        <v>156</v>
      </c>
      <c r="AX831" s="12" t="s">
        <v>79</v>
      </c>
      <c r="AY831" s="226" t="s">
        <v>146</v>
      </c>
    </row>
    <row r="832" spans="2:65" s="1" customFormat="1" ht="25.5" customHeight="1">
      <c r="B832" s="41"/>
      <c r="C832" s="237" t="s">
        <v>1194</v>
      </c>
      <c r="D832" s="237" t="s">
        <v>203</v>
      </c>
      <c r="E832" s="238" t="s">
        <v>1195</v>
      </c>
      <c r="F832" s="239" t="s">
        <v>1196</v>
      </c>
      <c r="G832" s="240" t="s">
        <v>161</v>
      </c>
      <c r="H832" s="241">
        <v>3</v>
      </c>
      <c r="I832" s="242"/>
      <c r="J832" s="243">
        <f>ROUND(I832*H832,2)</f>
        <v>0</v>
      </c>
      <c r="K832" s="239" t="s">
        <v>21</v>
      </c>
      <c r="L832" s="244"/>
      <c r="M832" s="245" t="s">
        <v>21</v>
      </c>
      <c r="N832" s="246" t="s">
        <v>42</v>
      </c>
      <c r="O832" s="42"/>
      <c r="P832" s="201">
        <f>O832*H832</f>
        <v>0</v>
      </c>
      <c r="Q832" s="201">
        <v>0</v>
      </c>
      <c r="R832" s="201">
        <f>Q832*H832</f>
        <v>0</v>
      </c>
      <c r="S832" s="201">
        <v>0</v>
      </c>
      <c r="T832" s="202">
        <f>S832*H832</f>
        <v>0</v>
      </c>
      <c r="AR832" s="24" t="s">
        <v>173</v>
      </c>
      <c r="AT832" s="24" t="s">
        <v>203</v>
      </c>
      <c r="AU832" s="24" t="s">
        <v>81</v>
      </c>
      <c r="AY832" s="24" t="s">
        <v>146</v>
      </c>
      <c r="BE832" s="203">
        <f>IF(N832="základní",J832,0)</f>
        <v>0</v>
      </c>
      <c r="BF832" s="203">
        <f>IF(N832="snížená",J832,0)</f>
        <v>0</v>
      </c>
      <c r="BG832" s="203">
        <f>IF(N832="zákl. přenesená",J832,0)</f>
        <v>0</v>
      </c>
      <c r="BH832" s="203">
        <f>IF(N832="sníž. přenesená",J832,0)</f>
        <v>0</v>
      </c>
      <c r="BI832" s="203">
        <f>IF(N832="nulová",J832,0)</f>
        <v>0</v>
      </c>
      <c r="BJ832" s="24" t="s">
        <v>79</v>
      </c>
      <c r="BK832" s="203">
        <f>ROUND(I832*H832,2)</f>
        <v>0</v>
      </c>
      <c r="BL832" s="24" t="s">
        <v>153</v>
      </c>
      <c r="BM832" s="24" t="s">
        <v>1197</v>
      </c>
    </row>
    <row r="833" spans="2:51" s="11" customFormat="1" ht="13.5">
      <c r="B833" s="204"/>
      <c r="C833" s="205"/>
      <c r="D833" s="206" t="s">
        <v>154</v>
      </c>
      <c r="E833" s="207" t="s">
        <v>21</v>
      </c>
      <c r="F833" s="208" t="s">
        <v>1198</v>
      </c>
      <c r="G833" s="205"/>
      <c r="H833" s="209">
        <v>1</v>
      </c>
      <c r="I833" s="210"/>
      <c r="J833" s="205"/>
      <c r="K833" s="205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154</v>
      </c>
      <c r="AU833" s="215" t="s">
        <v>81</v>
      </c>
      <c r="AV833" s="11" t="s">
        <v>81</v>
      </c>
      <c r="AW833" s="11" t="s">
        <v>156</v>
      </c>
      <c r="AX833" s="11" t="s">
        <v>71</v>
      </c>
      <c r="AY833" s="215" t="s">
        <v>146</v>
      </c>
    </row>
    <row r="834" spans="2:51" s="11" customFormat="1" ht="13.5">
      <c r="B834" s="204"/>
      <c r="C834" s="205"/>
      <c r="D834" s="206" t="s">
        <v>154</v>
      </c>
      <c r="E834" s="207" t="s">
        <v>21</v>
      </c>
      <c r="F834" s="208" t="s">
        <v>1199</v>
      </c>
      <c r="G834" s="205"/>
      <c r="H834" s="209">
        <v>1</v>
      </c>
      <c r="I834" s="210"/>
      <c r="J834" s="205"/>
      <c r="K834" s="205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154</v>
      </c>
      <c r="AU834" s="215" t="s">
        <v>81</v>
      </c>
      <c r="AV834" s="11" t="s">
        <v>81</v>
      </c>
      <c r="AW834" s="11" t="s">
        <v>156</v>
      </c>
      <c r="AX834" s="11" t="s">
        <v>71</v>
      </c>
      <c r="AY834" s="215" t="s">
        <v>146</v>
      </c>
    </row>
    <row r="835" spans="2:51" s="11" customFormat="1" ht="13.5">
      <c r="B835" s="204"/>
      <c r="C835" s="205"/>
      <c r="D835" s="206" t="s">
        <v>154</v>
      </c>
      <c r="E835" s="207" t="s">
        <v>21</v>
      </c>
      <c r="F835" s="208" t="s">
        <v>1200</v>
      </c>
      <c r="G835" s="205"/>
      <c r="H835" s="209">
        <v>1</v>
      </c>
      <c r="I835" s="210"/>
      <c r="J835" s="205"/>
      <c r="K835" s="205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154</v>
      </c>
      <c r="AU835" s="215" t="s">
        <v>81</v>
      </c>
      <c r="AV835" s="11" t="s">
        <v>81</v>
      </c>
      <c r="AW835" s="11" t="s">
        <v>156</v>
      </c>
      <c r="AX835" s="11" t="s">
        <v>71</v>
      </c>
      <c r="AY835" s="215" t="s">
        <v>146</v>
      </c>
    </row>
    <row r="836" spans="2:51" s="12" customFormat="1" ht="13.5">
      <c r="B836" s="216"/>
      <c r="C836" s="217"/>
      <c r="D836" s="206" t="s">
        <v>154</v>
      </c>
      <c r="E836" s="218" t="s">
        <v>21</v>
      </c>
      <c r="F836" s="219" t="s">
        <v>157</v>
      </c>
      <c r="G836" s="217"/>
      <c r="H836" s="220">
        <v>3</v>
      </c>
      <c r="I836" s="221"/>
      <c r="J836" s="217"/>
      <c r="K836" s="217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154</v>
      </c>
      <c r="AU836" s="226" t="s">
        <v>81</v>
      </c>
      <c r="AV836" s="12" t="s">
        <v>153</v>
      </c>
      <c r="AW836" s="12" t="s">
        <v>156</v>
      </c>
      <c r="AX836" s="12" t="s">
        <v>79</v>
      </c>
      <c r="AY836" s="226" t="s">
        <v>146</v>
      </c>
    </row>
    <row r="837" spans="2:65" s="1" customFormat="1" ht="25.5" customHeight="1">
      <c r="B837" s="41"/>
      <c r="C837" s="237" t="s">
        <v>681</v>
      </c>
      <c r="D837" s="237" t="s">
        <v>203</v>
      </c>
      <c r="E837" s="238" t="s">
        <v>1201</v>
      </c>
      <c r="F837" s="239" t="s">
        <v>1202</v>
      </c>
      <c r="G837" s="240" t="s">
        <v>161</v>
      </c>
      <c r="H837" s="241">
        <v>8</v>
      </c>
      <c r="I837" s="242"/>
      <c r="J837" s="243">
        <f>ROUND(I837*H837,2)</f>
        <v>0</v>
      </c>
      <c r="K837" s="239" t="s">
        <v>21</v>
      </c>
      <c r="L837" s="244"/>
      <c r="M837" s="245" t="s">
        <v>21</v>
      </c>
      <c r="N837" s="246" t="s">
        <v>42</v>
      </c>
      <c r="O837" s="42"/>
      <c r="P837" s="201">
        <f>O837*H837</f>
        <v>0</v>
      </c>
      <c r="Q837" s="201">
        <v>0</v>
      </c>
      <c r="R837" s="201">
        <f>Q837*H837</f>
        <v>0</v>
      </c>
      <c r="S837" s="201">
        <v>0</v>
      </c>
      <c r="T837" s="202">
        <f>S837*H837</f>
        <v>0</v>
      </c>
      <c r="AR837" s="24" t="s">
        <v>173</v>
      </c>
      <c r="AT837" s="24" t="s">
        <v>203</v>
      </c>
      <c r="AU837" s="24" t="s">
        <v>81</v>
      </c>
      <c r="AY837" s="24" t="s">
        <v>146</v>
      </c>
      <c r="BE837" s="203">
        <f>IF(N837="základní",J837,0)</f>
        <v>0</v>
      </c>
      <c r="BF837" s="203">
        <f>IF(N837="snížená",J837,0)</f>
        <v>0</v>
      </c>
      <c r="BG837" s="203">
        <f>IF(N837="zákl. přenesená",J837,0)</f>
        <v>0</v>
      </c>
      <c r="BH837" s="203">
        <f>IF(N837="sníž. přenesená",J837,0)</f>
        <v>0</v>
      </c>
      <c r="BI837" s="203">
        <f>IF(N837="nulová",J837,0)</f>
        <v>0</v>
      </c>
      <c r="BJ837" s="24" t="s">
        <v>79</v>
      </c>
      <c r="BK837" s="203">
        <f>ROUND(I837*H837,2)</f>
        <v>0</v>
      </c>
      <c r="BL837" s="24" t="s">
        <v>153</v>
      </c>
      <c r="BM837" s="24" t="s">
        <v>1203</v>
      </c>
    </row>
    <row r="838" spans="2:51" s="11" customFormat="1" ht="13.5">
      <c r="B838" s="204"/>
      <c r="C838" s="205"/>
      <c r="D838" s="206" t="s">
        <v>154</v>
      </c>
      <c r="E838" s="207" t="s">
        <v>21</v>
      </c>
      <c r="F838" s="208" t="s">
        <v>1204</v>
      </c>
      <c r="G838" s="205"/>
      <c r="H838" s="209">
        <v>2</v>
      </c>
      <c r="I838" s="210"/>
      <c r="J838" s="205"/>
      <c r="K838" s="205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154</v>
      </c>
      <c r="AU838" s="215" t="s">
        <v>81</v>
      </c>
      <c r="AV838" s="11" t="s">
        <v>81</v>
      </c>
      <c r="AW838" s="11" t="s">
        <v>156</v>
      </c>
      <c r="AX838" s="11" t="s">
        <v>71</v>
      </c>
      <c r="AY838" s="215" t="s">
        <v>146</v>
      </c>
    </row>
    <row r="839" spans="2:51" s="11" customFormat="1" ht="13.5">
      <c r="B839" s="204"/>
      <c r="C839" s="205"/>
      <c r="D839" s="206" t="s">
        <v>154</v>
      </c>
      <c r="E839" s="207" t="s">
        <v>21</v>
      </c>
      <c r="F839" s="208" t="s">
        <v>1205</v>
      </c>
      <c r="G839" s="205"/>
      <c r="H839" s="209">
        <v>2</v>
      </c>
      <c r="I839" s="210"/>
      <c r="J839" s="205"/>
      <c r="K839" s="205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154</v>
      </c>
      <c r="AU839" s="215" t="s">
        <v>81</v>
      </c>
      <c r="AV839" s="11" t="s">
        <v>81</v>
      </c>
      <c r="AW839" s="11" t="s">
        <v>156</v>
      </c>
      <c r="AX839" s="11" t="s">
        <v>71</v>
      </c>
      <c r="AY839" s="215" t="s">
        <v>146</v>
      </c>
    </row>
    <row r="840" spans="2:51" s="11" customFormat="1" ht="13.5">
      <c r="B840" s="204"/>
      <c r="C840" s="205"/>
      <c r="D840" s="206" t="s">
        <v>154</v>
      </c>
      <c r="E840" s="207" t="s">
        <v>21</v>
      </c>
      <c r="F840" s="208" t="s">
        <v>1206</v>
      </c>
      <c r="G840" s="205"/>
      <c r="H840" s="209">
        <v>2</v>
      </c>
      <c r="I840" s="210"/>
      <c r="J840" s="205"/>
      <c r="K840" s="205"/>
      <c r="L840" s="211"/>
      <c r="M840" s="212"/>
      <c r="N840" s="213"/>
      <c r="O840" s="213"/>
      <c r="P840" s="213"/>
      <c r="Q840" s="213"/>
      <c r="R840" s="213"/>
      <c r="S840" s="213"/>
      <c r="T840" s="214"/>
      <c r="AT840" s="215" t="s">
        <v>154</v>
      </c>
      <c r="AU840" s="215" t="s">
        <v>81</v>
      </c>
      <c r="AV840" s="11" t="s">
        <v>81</v>
      </c>
      <c r="AW840" s="11" t="s">
        <v>156</v>
      </c>
      <c r="AX840" s="11" t="s">
        <v>71</v>
      </c>
      <c r="AY840" s="215" t="s">
        <v>146</v>
      </c>
    </row>
    <row r="841" spans="2:51" s="11" customFormat="1" ht="13.5">
      <c r="B841" s="204"/>
      <c r="C841" s="205"/>
      <c r="D841" s="206" t="s">
        <v>154</v>
      </c>
      <c r="E841" s="207" t="s">
        <v>21</v>
      </c>
      <c r="F841" s="208" t="s">
        <v>1207</v>
      </c>
      <c r="G841" s="205"/>
      <c r="H841" s="209">
        <v>2</v>
      </c>
      <c r="I841" s="210"/>
      <c r="J841" s="205"/>
      <c r="K841" s="205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154</v>
      </c>
      <c r="AU841" s="215" t="s">
        <v>81</v>
      </c>
      <c r="AV841" s="11" t="s">
        <v>81</v>
      </c>
      <c r="AW841" s="11" t="s">
        <v>156</v>
      </c>
      <c r="AX841" s="11" t="s">
        <v>71</v>
      </c>
      <c r="AY841" s="215" t="s">
        <v>146</v>
      </c>
    </row>
    <row r="842" spans="2:51" s="12" customFormat="1" ht="13.5">
      <c r="B842" s="216"/>
      <c r="C842" s="217"/>
      <c r="D842" s="206" t="s">
        <v>154</v>
      </c>
      <c r="E842" s="218" t="s">
        <v>21</v>
      </c>
      <c r="F842" s="219" t="s">
        <v>157</v>
      </c>
      <c r="G842" s="217"/>
      <c r="H842" s="220">
        <v>8</v>
      </c>
      <c r="I842" s="221"/>
      <c r="J842" s="217"/>
      <c r="K842" s="217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154</v>
      </c>
      <c r="AU842" s="226" t="s">
        <v>81</v>
      </c>
      <c r="AV842" s="12" t="s">
        <v>153</v>
      </c>
      <c r="AW842" s="12" t="s">
        <v>156</v>
      </c>
      <c r="AX842" s="12" t="s">
        <v>79</v>
      </c>
      <c r="AY842" s="226" t="s">
        <v>146</v>
      </c>
    </row>
    <row r="843" spans="2:65" s="1" customFormat="1" ht="25.5" customHeight="1">
      <c r="B843" s="41"/>
      <c r="C843" s="192" t="s">
        <v>1208</v>
      </c>
      <c r="D843" s="192" t="s">
        <v>148</v>
      </c>
      <c r="E843" s="193" t="s">
        <v>1209</v>
      </c>
      <c r="F843" s="194" t="s">
        <v>1210</v>
      </c>
      <c r="G843" s="195" t="s">
        <v>161</v>
      </c>
      <c r="H843" s="196">
        <v>2</v>
      </c>
      <c r="I843" s="197"/>
      <c r="J843" s="198">
        <f>ROUND(I843*H843,2)</f>
        <v>0</v>
      </c>
      <c r="K843" s="194" t="s">
        <v>152</v>
      </c>
      <c r="L843" s="61"/>
      <c r="M843" s="199" t="s">
        <v>21</v>
      </c>
      <c r="N843" s="200" t="s">
        <v>42</v>
      </c>
      <c r="O843" s="42"/>
      <c r="P843" s="201">
        <f>O843*H843</f>
        <v>0</v>
      </c>
      <c r="Q843" s="201">
        <v>0</v>
      </c>
      <c r="R843" s="201">
        <f>Q843*H843</f>
        <v>0</v>
      </c>
      <c r="S843" s="201">
        <v>0</v>
      </c>
      <c r="T843" s="202">
        <f>S843*H843</f>
        <v>0</v>
      </c>
      <c r="AR843" s="24" t="s">
        <v>153</v>
      </c>
      <c r="AT843" s="24" t="s">
        <v>148</v>
      </c>
      <c r="AU843" s="24" t="s">
        <v>81</v>
      </c>
      <c r="AY843" s="24" t="s">
        <v>146</v>
      </c>
      <c r="BE843" s="203">
        <f>IF(N843="základní",J843,0)</f>
        <v>0</v>
      </c>
      <c r="BF843" s="203">
        <f>IF(N843="snížená",J843,0)</f>
        <v>0</v>
      </c>
      <c r="BG843" s="203">
        <f>IF(N843="zákl. přenesená",J843,0)</f>
        <v>0</v>
      </c>
      <c r="BH843" s="203">
        <f>IF(N843="sníž. přenesená",J843,0)</f>
        <v>0</v>
      </c>
      <c r="BI843" s="203">
        <f>IF(N843="nulová",J843,0)</f>
        <v>0</v>
      </c>
      <c r="BJ843" s="24" t="s">
        <v>79</v>
      </c>
      <c r="BK843" s="203">
        <f>ROUND(I843*H843,2)</f>
        <v>0</v>
      </c>
      <c r="BL843" s="24" t="s">
        <v>153</v>
      </c>
      <c r="BM843" s="24" t="s">
        <v>1211</v>
      </c>
    </row>
    <row r="844" spans="2:51" s="11" customFormat="1" ht="13.5">
      <c r="B844" s="204"/>
      <c r="C844" s="205"/>
      <c r="D844" s="206" t="s">
        <v>154</v>
      </c>
      <c r="E844" s="207" t="s">
        <v>21</v>
      </c>
      <c r="F844" s="208" t="s">
        <v>1212</v>
      </c>
      <c r="G844" s="205"/>
      <c r="H844" s="209">
        <v>1</v>
      </c>
      <c r="I844" s="210"/>
      <c r="J844" s="205"/>
      <c r="K844" s="205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154</v>
      </c>
      <c r="AU844" s="215" t="s">
        <v>81</v>
      </c>
      <c r="AV844" s="11" t="s">
        <v>81</v>
      </c>
      <c r="AW844" s="11" t="s">
        <v>156</v>
      </c>
      <c r="AX844" s="11" t="s">
        <v>71</v>
      </c>
      <c r="AY844" s="215" t="s">
        <v>146</v>
      </c>
    </row>
    <row r="845" spans="2:51" s="11" customFormat="1" ht="13.5">
      <c r="B845" s="204"/>
      <c r="C845" s="205"/>
      <c r="D845" s="206" t="s">
        <v>154</v>
      </c>
      <c r="E845" s="207" t="s">
        <v>21</v>
      </c>
      <c r="F845" s="208" t="s">
        <v>1213</v>
      </c>
      <c r="G845" s="205"/>
      <c r="H845" s="209">
        <v>1</v>
      </c>
      <c r="I845" s="210"/>
      <c r="J845" s="205"/>
      <c r="K845" s="205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154</v>
      </c>
      <c r="AU845" s="215" t="s">
        <v>81</v>
      </c>
      <c r="AV845" s="11" t="s">
        <v>81</v>
      </c>
      <c r="AW845" s="11" t="s">
        <v>156</v>
      </c>
      <c r="AX845" s="11" t="s">
        <v>71</v>
      </c>
      <c r="AY845" s="215" t="s">
        <v>146</v>
      </c>
    </row>
    <row r="846" spans="2:51" s="12" customFormat="1" ht="13.5">
      <c r="B846" s="216"/>
      <c r="C846" s="217"/>
      <c r="D846" s="206" t="s">
        <v>154</v>
      </c>
      <c r="E846" s="218" t="s">
        <v>21</v>
      </c>
      <c r="F846" s="219" t="s">
        <v>157</v>
      </c>
      <c r="G846" s="217"/>
      <c r="H846" s="220">
        <v>2</v>
      </c>
      <c r="I846" s="221"/>
      <c r="J846" s="217"/>
      <c r="K846" s="217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154</v>
      </c>
      <c r="AU846" s="226" t="s">
        <v>81</v>
      </c>
      <c r="AV846" s="12" t="s">
        <v>153</v>
      </c>
      <c r="AW846" s="12" t="s">
        <v>156</v>
      </c>
      <c r="AX846" s="12" t="s">
        <v>79</v>
      </c>
      <c r="AY846" s="226" t="s">
        <v>146</v>
      </c>
    </row>
    <row r="847" spans="2:65" s="1" customFormat="1" ht="25.5" customHeight="1">
      <c r="B847" s="41"/>
      <c r="C847" s="237" t="s">
        <v>685</v>
      </c>
      <c r="D847" s="237" t="s">
        <v>203</v>
      </c>
      <c r="E847" s="238" t="s">
        <v>1214</v>
      </c>
      <c r="F847" s="239" t="s">
        <v>1215</v>
      </c>
      <c r="G847" s="240" t="s">
        <v>161</v>
      </c>
      <c r="H847" s="241">
        <v>1</v>
      </c>
      <c r="I847" s="242"/>
      <c r="J847" s="243">
        <f>ROUND(I847*H847,2)</f>
        <v>0</v>
      </c>
      <c r="K847" s="239" t="s">
        <v>21</v>
      </c>
      <c r="L847" s="244"/>
      <c r="M847" s="245" t="s">
        <v>21</v>
      </c>
      <c r="N847" s="246" t="s">
        <v>42</v>
      </c>
      <c r="O847" s="42"/>
      <c r="P847" s="201">
        <f>O847*H847</f>
        <v>0</v>
      </c>
      <c r="Q847" s="201">
        <v>0</v>
      </c>
      <c r="R847" s="201">
        <f>Q847*H847</f>
        <v>0</v>
      </c>
      <c r="S847" s="201">
        <v>0</v>
      </c>
      <c r="T847" s="202">
        <f>S847*H847</f>
        <v>0</v>
      </c>
      <c r="AR847" s="24" t="s">
        <v>173</v>
      </c>
      <c r="AT847" s="24" t="s">
        <v>203</v>
      </c>
      <c r="AU847" s="24" t="s">
        <v>81</v>
      </c>
      <c r="AY847" s="24" t="s">
        <v>146</v>
      </c>
      <c r="BE847" s="203">
        <f>IF(N847="základní",J847,0)</f>
        <v>0</v>
      </c>
      <c r="BF847" s="203">
        <f>IF(N847="snížená",J847,0)</f>
        <v>0</v>
      </c>
      <c r="BG847" s="203">
        <f>IF(N847="zákl. přenesená",J847,0)</f>
        <v>0</v>
      </c>
      <c r="BH847" s="203">
        <f>IF(N847="sníž. přenesená",J847,0)</f>
        <v>0</v>
      </c>
      <c r="BI847" s="203">
        <f>IF(N847="nulová",J847,0)</f>
        <v>0</v>
      </c>
      <c r="BJ847" s="24" t="s">
        <v>79</v>
      </c>
      <c r="BK847" s="203">
        <f>ROUND(I847*H847,2)</f>
        <v>0</v>
      </c>
      <c r="BL847" s="24" t="s">
        <v>153</v>
      </c>
      <c r="BM847" s="24" t="s">
        <v>1216</v>
      </c>
    </row>
    <row r="848" spans="2:51" s="11" customFormat="1" ht="13.5">
      <c r="B848" s="204"/>
      <c r="C848" s="205"/>
      <c r="D848" s="206" t="s">
        <v>154</v>
      </c>
      <c r="E848" s="207" t="s">
        <v>21</v>
      </c>
      <c r="F848" s="208" t="s">
        <v>1169</v>
      </c>
      <c r="G848" s="205"/>
      <c r="H848" s="209">
        <v>1</v>
      </c>
      <c r="I848" s="210"/>
      <c r="J848" s="205"/>
      <c r="K848" s="205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154</v>
      </c>
      <c r="AU848" s="215" t="s">
        <v>81</v>
      </c>
      <c r="AV848" s="11" t="s">
        <v>81</v>
      </c>
      <c r="AW848" s="11" t="s">
        <v>156</v>
      </c>
      <c r="AX848" s="11" t="s">
        <v>71</v>
      </c>
      <c r="AY848" s="215" t="s">
        <v>146</v>
      </c>
    </row>
    <row r="849" spans="2:51" s="12" customFormat="1" ht="13.5">
      <c r="B849" s="216"/>
      <c r="C849" s="217"/>
      <c r="D849" s="206" t="s">
        <v>154</v>
      </c>
      <c r="E849" s="218" t="s">
        <v>21</v>
      </c>
      <c r="F849" s="219" t="s">
        <v>157</v>
      </c>
      <c r="G849" s="217"/>
      <c r="H849" s="220">
        <v>1</v>
      </c>
      <c r="I849" s="221"/>
      <c r="J849" s="217"/>
      <c r="K849" s="217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154</v>
      </c>
      <c r="AU849" s="226" t="s">
        <v>81</v>
      </c>
      <c r="AV849" s="12" t="s">
        <v>153</v>
      </c>
      <c r="AW849" s="12" t="s">
        <v>156</v>
      </c>
      <c r="AX849" s="12" t="s">
        <v>79</v>
      </c>
      <c r="AY849" s="226" t="s">
        <v>146</v>
      </c>
    </row>
    <row r="850" spans="2:65" s="1" customFormat="1" ht="25.5" customHeight="1">
      <c r="B850" s="41"/>
      <c r="C850" s="237" t="s">
        <v>1217</v>
      </c>
      <c r="D850" s="237" t="s">
        <v>203</v>
      </c>
      <c r="E850" s="238" t="s">
        <v>1218</v>
      </c>
      <c r="F850" s="239" t="s">
        <v>1219</v>
      </c>
      <c r="G850" s="240" t="s">
        <v>161</v>
      </c>
      <c r="H850" s="241">
        <v>1</v>
      </c>
      <c r="I850" s="242"/>
      <c r="J850" s="243">
        <f>ROUND(I850*H850,2)</f>
        <v>0</v>
      </c>
      <c r="K850" s="239" t="s">
        <v>21</v>
      </c>
      <c r="L850" s="244"/>
      <c r="M850" s="245" t="s">
        <v>21</v>
      </c>
      <c r="N850" s="246" t="s">
        <v>42</v>
      </c>
      <c r="O850" s="42"/>
      <c r="P850" s="201">
        <f>O850*H850</f>
        <v>0</v>
      </c>
      <c r="Q850" s="201">
        <v>0</v>
      </c>
      <c r="R850" s="201">
        <f>Q850*H850</f>
        <v>0</v>
      </c>
      <c r="S850" s="201">
        <v>0</v>
      </c>
      <c r="T850" s="202">
        <f>S850*H850</f>
        <v>0</v>
      </c>
      <c r="AR850" s="24" t="s">
        <v>173</v>
      </c>
      <c r="AT850" s="24" t="s">
        <v>203</v>
      </c>
      <c r="AU850" s="24" t="s">
        <v>81</v>
      </c>
      <c r="AY850" s="24" t="s">
        <v>146</v>
      </c>
      <c r="BE850" s="203">
        <f>IF(N850="základní",J850,0)</f>
        <v>0</v>
      </c>
      <c r="BF850" s="203">
        <f>IF(N850="snížená",J850,0)</f>
        <v>0</v>
      </c>
      <c r="BG850" s="203">
        <f>IF(N850="zákl. přenesená",J850,0)</f>
        <v>0</v>
      </c>
      <c r="BH850" s="203">
        <f>IF(N850="sníž. přenesená",J850,0)</f>
        <v>0</v>
      </c>
      <c r="BI850" s="203">
        <f>IF(N850="nulová",J850,0)</f>
        <v>0</v>
      </c>
      <c r="BJ850" s="24" t="s">
        <v>79</v>
      </c>
      <c r="BK850" s="203">
        <f>ROUND(I850*H850,2)</f>
        <v>0</v>
      </c>
      <c r="BL850" s="24" t="s">
        <v>153</v>
      </c>
      <c r="BM850" s="24" t="s">
        <v>1220</v>
      </c>
    </row>
    <row r="851" spans="2:51" s="11" customFormat="1" ht="13.5">
      <c r="B851" s="204"/>
      <c r="C851" s="205"/>
      <c r="D851" s="206" t="s">
        <v>154</v>
      </c>
      <c r="E851" s="207" t="s">
        <v>21</v>
      </c>
      <c r="F851" s="208" t="s">
        <v>1169</v>
      </c>
      <c r="G851" s="205"/>
      <c r="H851" s="209">
        <v>1</v>
      </c>
      <c r="I851" s="210"/>
      <c r="J851" s="205"/>
      <c r="K851" s="205"/>
      <c r="L851" s="211"/>
      <c r="M851" s="212"/>
      <c r="N851" s="213"/>
      <c r="O851" s="213"/>
      <c r="P851" s="213"/>
      <c r="Q851" s="213"/>
      <c r="R851" s="213"/>
      <c r="S851" s="213"/>
      <c r="T851" s="214"/>
      <c r="AT851" s="215" t="s">
        <v>154</v>
      </c>
      <c r="AU851" s="215" t="s">
        <v>81</v>
      </c>
      <c r="AV851" s="11" t="s">
        <v>81</v>
      </c>
      <c r="AW851" s="11" t="s">
        <v>156</v>
      </c>
      <c r="AX851" s="11" t="s">
        <v>71</v>
      </c>
      <c r="AY851" s="215" t="s">
        <v>146</v>
      </c>
    </row>
    <row r="852" spans="2:51" s="12" customFormat="1" ht="13.5">
      <c r="B852" s="216"/>
      <c r="C852" s="217"/>
      <c r="D852" s="206" t="s">
        <v>154</v>
      </c>
      <c r="E852" s="218" t="s">
        <v>21</v>
      </c>
      <c r="F852" s="219" t="s">
        <v>157</v>
      </c>
      <c r="G852" s="217"/>
      <c r="H852" s="220">
        <v>1</v>
      </c>
      <c r="I852" s="221"/>
      <c r="J852" s="217"/>
      <c r="K852" s="217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154</v>
      </c>
      <c r="AU852" s="226" t="s">
        <v>81</v>
      </c>
      <c r="AV852" s="12" t="s">
        <v>153</v>
      </c>
      <c r="AW852" s="12" t="s">
        <v>156</v>
      </c>
      <c r="AX852" s="12" t="s">
        <v>79</v>
      </c>
      <c r="AY852" s="226" t="s">
        <v>146</v>
      </c>
    </row>
    <row r="853" spans="2:65" s="1" customFormat="1" ht="25.5" customHeight="1">
      <c r="B853" s="41"/>
      <c r="C853" s="192" t="s">
        <v>691</v>
      </c>
      <c r="D853" s="192" t="s">
        <v>148</v>
      </c>
      <c r="E853" s="193" t="s">
        <v>1221</v>
      </c>
      <c r="F853" s="194" t="s">
        <v>1222</v>
      </c>
      <c r="G853" s="195" t="s">
        <v>184</v>
      </c>
      <c r="H853" s="196">
        <v>460.76</v>
      </c>
      <c r="I853" s="197"/>
      <c r="J853" s="198">
        <f>ROUND(I853*H853,2)</f>
        <v>0</v>
      </c>
      <c r="K853" s="194" t="s">
        <v>21</v>
      </c>
      <c r="L853" s="61"/>
      <c r="M853" s="199" t="s">
        <v>21</v>
      </c>
      <c r="N853" s="200" t="s">
        <v>42</v>
      </c>
      <c r="O853" s="42"/>
      <c r="P853" s="201">
        <f>O853*H853</f>
        <v>0</v>
      </c>
      <c r="Q853" s="201">
        <v>0</v>
      </c>
      <c r="R853" s="201">
        <f>Q853*H853</f>
        <v>0</v>
      </c>
      <c r="S853" s="201">
        <v>0</v>
      </c>
      <c r="T853" s="202">
        <f>S853*H853</f>
        <v>0</v>
      </c>
      <c r="AR853" s="24" t="s">
        <v>153</v>
      </c>
      <c r="AT853" s="24" t="s">
        <v>148</v>
      </c>
      <c r="AU853" s="24" t="s">
        <v>81</v>
      </c>
      <c r="AY853" s="24" t="s">
        <v>146</v>
      </c>
      <c r="BE853" s="203">
        <f>IF(N853="základní",J853,0)</f>
        <v>0</v>
      </c>
      <c r="BF853" s="203">
        <f>IF(N853="snížená",J853,0)</f>
        <v>0</v>
      </c>
      <c r="BG853" s="203">
        <f>IF(N853="zákl. přenesená",J853,0)</f>
        <v>0</v>
      </c>
      <c r="BH853" s="203">
        <f>IF(N853="sníž. přenesená",J853,0)</f>
        <v>0</v>
      </c>
      <c r="BI853" s="203">
        <f>IF(N853="nulová",J853,0)</f>
        <v>0</v>
      </c>
      <c r="BJ853" s="24" t="s">
        <v>79</v>
      </c>
      <c r="BK853" s="203">
        <f>ROUND(I853*H853,2)</f>
        <v>0</v>
      </c>
      <c r="BL853" s="24" t="s">
        <v>153</v>
      </c>
      <c r="BM853" s="24" t="s">
        <v>1223</v>
      </c>
    </row>
    <row r="854" spans="2:51" s="13" customFormat="1" ht="13.5">
      <c r="B854" s="227"/>
      <c r="C854" s="228"/>
      <c r="D854" s="206" t="s">
        <v>154</v>
      </c>
      <c r="E854" s="229" t="s">
        <v>21</v>
      </c>
      <c r="F854" s="230" t="s">
        <v>1224</v>
      </c>
      <c r="G854" s="228"/>
      <c r="H854" s="229" t="s">
        <v>21</v>
      </c>
      <c r="I854" s="231"/>
      <c r="J854" s="228"/>
      <c r="K854" s="228"/>
      <c r="L854" s="232"/>
      <c r="M854" s="233"/>
      <c r="N854" s="234"/>
      <c r="O854" s="234"/>
      <c r="P854" s="234"/>
      <c r="Q854" s="234"/>
      <c r="R854" s="234"/>
      <c r="S854" s="234"/>
      <c r="T854" s="235"/>
      <c r="AT854" s="236" t="s">
        <v>154</v>
      </c>
      <c r="AU854" s="236" t="s">
        <v>81</v>
      </c>
      <c r="AV854" s="13" t="s">
        <v>79</v>
      </c>
      <c r="AW854" s="13" t="s">
        <v>156</v>
      </c>
      <c r="AX854" s="13" t="s">
        <v>71</v>
      </c>
      <c r="AY854" s="236" t="s">
        <v>146</v>
      </c>
    </row>
    <row r="855" spans="2:51" s="11" customFormat="1" ht="13.5">
      <c r="B855" s="204"/>
      <c r="C855" s="205"/>
      <c r="D855" s="206" t="s">
        <v>154</v>
      </c>
      <c r="E855" s="207" t="s">
        <v>21</v>
      </c>
      <c r="F855" s="208" t="s">
        <v>1225</v>
      </c>
      <c r="G855" s="205"/>
      <c r="H855" s="209">
        <v>4.16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154</v>
      </c>
      <c r="AU855" s="215" t="s">
        <v>81</v>
      </c>
      <c r="AV855" s="11" t="s">
        <v>81</v>
      </c>
      <c r="AW855" s="11" t="s">
        <v>156</v>
      </c>
      <c r="AX855" s="11" t="s">
        <v>71</v>
      </c>
      <c r="AY855" s="215" t="s">
        <v>146</v>
      </c>
    </row>
    <row r="856" spans="2:51" s="11" customFormat="1" ht="13.5">
      <c r="B856" s="204"/>
      <c r="C856" s="205"/>
      <c r="D856" s="206" t="s">
        <v>154</v>
      </c>
      <c r="E856" s="207" t="s">
        <v>21</v>
      </c>
      <c r="F856" s="208" t="s">
        <v>1226</v>
      </c>
      <c r="G856" s="205"/>
      <c r="H856" s="209">
        <v>115.9</v>
      </c>
      <c r="I856" s="210"/>
      <c r="J856" s="205"/>
      <c r="K856" s="205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154</v>
      </c>
      <c r="AU856" s="215" t="s">
        <v>81</v>
      </c>
      <c r="AV856" s="11" t="s">
        <v>81</v>
      </c>
      <c r="AW856" s="11" t="s">
        <v>156</v>
      </c>
      <c r="AX856" s="11" t="s">
        <v>71</v>
      </c>
      <c r="AY856" s="215" t="s">
        <v>146</v>
      </c>
    </row>
    <row r="857" spans="2:51" s="11" customFormat="1" ht="13.5">
      <c r="B857" s="204"/>
      <c r="C857" s="205"/>
      <c r="D857" s="206" t="s">
        <v>154</v>
      </c>
      <c r="E857" s="207" t="s">
        <v>21</v>
      </c>
      <c r="F857" s="208" t="s">
        <v>1227</v>
      </c>
      <c r="G857" s="205"/>
      <c r="H857" s="209">
        <v>121.6</v>
      </c>
      <c r="I857" s="210"/>
      <c r="J857" s="205"/>
      <c r="K857" s="205"/>
      <c r="L857" s="211"/>
      <c r="M857" s="212"/>
      <c r="N857" s="213"/>
      <c r="O857" s="213"/>
      <c r="P857" s="213"/>
      <c r="Q857" s="213"/>
      <c r="R857" s="213"/>
      <c r="S857" s="213"/>
      <c r="T857" s="214"/>
      <c r="AT857" s="215" t="s">
        <v>154</v>
      </c>
      <c r="AU857" s="215" t="s">
        <v>81</v>
      </c>
      <c r="AV857" s="11" t="s">
        <v>81</v>
      </c>
      <c r="AW857" s="11" t="s">
        <v>156</v>
      </c>
      <c r="AX857" s="11" t="s">
        <v>71</v>
      </c>
      <c r="AY857" s="215" t="s">
        <v>146</v>
      </c>
    </row>
    <row r="858" spans="2:51" s="11" customFormat="1" ht="13.5">
      <c r="B858" s="204"/>
      <c r="C858" s="205"/>
      <c r="D858" s="206" t="s">
        <v>154</v>
      </c>
      <c r="E858" s="207" t="s">
        <v>21</v>
      </c>
      <c r="F858" s="208" t="s">
        <v>1228</v>
      </c>
      <c r="G858" s="205"/>
      <c r="H858" s="209">
        <v>124</v>
      </c>
      <c r="I858" s="210"/>
      <c r="J858" s="205"/>
      <c r="K858" s="205"/>
      <c r="L858" s="211"/>
      <c r="M858" s="212"/>
      <c r="N858" s="213"/>
      <c r="O858" s="213"/>
      <c r="P858" s="213"/>
      <c r="Q858" s="213"/>
      <c r="R858" s="213"/>
      <c r="S858" s="213"/>
      <c r="T858" s="214"/>
      <c r="AT858" s="215" t="s">
        <v>154</v>
      </c>
      <c r="AU858" s="215" t="s">
        <v>81</v>
      </c>
      <c r="AV858" s="11" t="s">
        <v>81</v>
      </c>
      <c r="AW858" s="11" t="s">
        <v>156</v>
      </c>
      <c r="AX858" s="11" t="s">
        <v>71</v>
      </c>
      <c r="AY858" s="215" t="s">
        <v>146</v>
      </c>
    </row>
    <row r="859" spans="2:51" s="11" customFormat="1" ht="13.5">
      <c r="B859" s="204"/>
      <c r="C859" s="205"/>
      <c r="D859" s="206" t="s">
        <v>154</v>
      </c>
      <c r="E859" s="207" t="s">
        <v>21</v>
      </c>
      <c r="F859" s="208" t="s">
        <v>1229</v>
      </c>
      <c r="G859" s="205"/>
      <c r="H859" s="209">
        <v>20.7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154</v>
      </c>
      <c r="AU859" s="215" t="s">
        <v>81</v>
      </c>
      <c r="AV859" s="11" t="s">
        <v>81</v>
      </c>
      <c r="AW859" s="11" t="s">
        <v>156</v>
      </c>
      <c r="AX859" s="11" t="s">
        <v>71</v>
      </c>
      <c r="AY859" s="215" t="s">
        <v>146</v>
      </c>
    </row>
    <row r="860" spans="2:51" s="11" customFormat="1" ht="13.5">
      <c r="B860" s="204"/>
      <c r="C860" s="205"/>
      <c r="D860" s="206" t="s">
        <v>154</v>
      </c>
      <c r="E860" s="207" t="s">
        <v>21</v>
      </c>
      <c r="F860" s="208" t="s">
        <v>1230</v>
      </c>
      <c r="G860" s="205"/>
      <c r="H860" s="209">
        <v>74.4</v>
      </c>
      <c r="I860" s="210"/>
      <c r="J860" s="205"/>
      <c r="K860" s="205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154</v>
      </c>
      <c r="AU860" s="215" t="s">
        <v>81</v>
      </c>
      <c r="AV860" s="11" t="s">
        <v>81</v>
      </c>
      <c r="AW860" s="11" t="s">
        <v>156</v>
      </c>
      <c r="AX860" s="11" t="s">
        <v>71</v>
      </c>
      <c r="AY860" s="215" t="s">
        <v>146</v>
      </c>
    </row>
    <row r="861" spans="2:51" s="12" customFormat="1" ht="13.5">
      <c r="B861" s="216"/>
      <c r="C861" s="217"/>
      <c r="D861" s="206" t="s">
        <v>154</v>
      </c>
      <c r="E861" s="218" t="s">
        <v>21</v>
      </c>
      <c r="F861" s="219" t="s">
        <v>157</v>
      </c>
      <c r="G861" s="217"/>
      <c r="H861" s="220">
        <v>460.76</v>
      </c>
      <c r="I861" s="221"/>
      <c r="J861" s="217"/>
      <c r="K861" s="217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154</v>
      </c>
      <c r="AU861" s="226" t="s">
        <v>81</v>
      </c>
      <c r="AV861" s="12" t="s">
        <v>153</v>
      </c>
      <c r="AW861" s="12" t="s">
        <v>156</v>
      </c>
      <c r="AX861" s="12" t="s">
        <v>79</v>
      </c>
      <c r="AY861" s="226" t="s">
        <v>146</v>
      </c>
    </row>
    <row r="862" spans="2:65" s="1" customFormat="1" ht="25.5" customHeight="1">
      <c r="B862" s="41"/>
      <c r="C862" s="192" t="s">
        <v>1231</v>
      </c>
      <c r="D862" s="192" t="s">
        <v>148</v>
      </c>
      <c r="E862" s="193" t="s">
        <v>1152</v>
      </c>
      <c r="F862" s="194" t="s">
        <v>1153</v>
      </c>
      <c r="G862" s="195" t="s">
        <v>531</v>
      </c>
      <c r="H862" s="258"/>
      <c r="I862" s="197"/>
      <c r="J862" s="198">
        <f>ROUND(I862*H862,2)</f>
        <v>0</v>
      </c>
      <c r="K862" s="194" t="s">
        <v>152</v>
      </c>
      <c r="L862" s="61"/>
      <c r="M862" s="199" t="s">
        <v>21</v>
      </c>
      <c r="N862" s="200" t="s">
        <v>42</v>
      </c>
      <c r="O862" s="42"/>
      <c r="P862" s="201">
        <f>O862*H862</f>
        <v>0</v>
      </c>
      <c r="Q862" s="201">
        <v>0</v>
      </c>
      <c r="R862" s="201">
        <f>Q862*H862</f>
        <v>0</v>
      </c>
      <c r="S862" s="201">
        <v>0</v>
      </c>
      <c r="T862" s="202">
        <f>S862*H862</f>
        <v>0</v>
      </c>
      <c r="AR862" s="24" t="s">
        <v>153</v>
      </c>
      <c r="AT862" s="24" t="s">
        <v>148</v>
      </c>
      <c r="AU862" s="24" t="s">
        <v>81</v>
      </c>
      <c r="AY862" s="24" t="s">
        <v>146</v>
      </c>
      <c r="BE862" s="203">
        <f>IF(N862="základní",J862,0)</f>
        <v>0</v>
      </c>
      <c r="BF862" s="203">
        <f>IF(N862="snížená",J862,0)</f>
        <v>0</v>
      </c>
      <c r="BG862" s="203">
        <f>IF(N862="zákl. přenesená",J862,0)</f>
        <v>0</v>
      </c>
      <c r="BH862" s="203">
        <f>IF(N862="sníž. přenesená",J862,0)</f>
        <v>0</v>
      </c>
      <c r="BI862" s="203">
        <f>IF(N862="nulová",J862,0)</f>
        <v>0</v>
      </c>
      <c r="BJ862" s="24" t="s">
        <v>79</v>
      </c>
      <c r="BK862" s="203">
        <f>ROUND(I862*H862,2)</f>
        <v>0</v>
      </c>
      <c r="BL862" s="24" t="s">
        <v>153</v>
      </c>
      <c r="BM862" s="24" t="s">
        <v>1232</v>
      </c>
    </row>
    <row r="863" spans="2:63" s="10" customFormat="1" ht="29.85" customHeight="1">
      <c r="B863" s="176"/>
      <c r="C863" s="177"/>
      <c r="D863" s="178" t="s">
        <v>70</v>
      </c>
      <c r="E863" s="190" t="s">
        <v>1233</v>
      </c>
      <c r="F863" s="190" t="s">
        <v>1234</v>
      </c>
      <c r="G863" s="177"/>
      <c r="H863" s="177"/>
      <c r="I863" s="180"/>
      <c r="J863" s="191">
        <f>BK863</f>
        <v>0</v>
      </c>
      <c r="K863" s="177"/>
      <c r="L863" s="182"/>
      <c r="M863" s="183"/>
      <c r="N863" s="184"/>
      <c r="O863" s="184"/>
      <c r="P863" s="185">
        <f>SUM(P864:P883)</f>
        <v>0</v>
      </c>
      <c r="Q863" s="184"/>
      <c r="R863" s="185">
        <f>SUM(R864:R883)</f>
        <v>0</v>
      </c>
      <c r="S863" s="184"/>
      <c r="T863" s="186">
        <f>SUM(T864:T883)</f>
        <v>0</v>
      </c>
      <c r="AR863" s="187" t="s">
        <v>81</v>
      </c>
      <c r="AT863" s="188" t="s">
        <v>70</v>
      </c>
      <c r="AU863" s="188" t="s">
        <v>79</v>
      </c>
      <c r="AY863" s="187" t="s">
        <v>146</v>
      </c>
      <c r="BK863" s="189">
        <f>SUM(BK864:BK883)</f>
        <v>0</v>
      </c>
    </row>
    <row r="864" spans="2:65" s="1" customFormat="1" ht="25.5" customHeight="1">
      <c r="B864" s="41"/>
      <c r="C864" s="192" t="s">
        <v>695</v>
      </c>
      <c r="D864" s="192" t="s">
        <v>148</v>
      </c>
      <c r="E864" s="193" t="s">
        <v>1235</v>
      </c>
      <c r="F864" s="194" t="s">
        <v>1236</v>
      </c>
      <c r="G864" s="195" t="s">
        <v>161</v>
      </c>
      <c r="H864" s="196">
        <v>2</v>
      </c>
      <c r="I864" s="197"/>
      <c r="J864" s="198">
        <f>ROUND(I864*H864,2)</f>
        <v>0</v>
      </c>
      <c r="K864" s="194" t="s">
        <v>21</v>
      </c>
      <c r="L864" s="61"/>
      <c r="M864" s="199" t="s">
        <v>21</v>
      </c>
      <c r="N864" s="200" t="s">
        <v>42</v>
      </c>
      <c r="O864" s="42"/>
      <c r="P864" s="201">
        <f>O864*H864</f>
        <v>0</v>
      </c>
      <c r="Q864" s="201">
        <v>0</v>
      </c>
      <c r="R864" s="201">
        <f>Q864*H864</f>
        <v>0</v>
      </c>
      <c r="S864" s="201">
        <v>0</v>
      </c>
      <c r="T864" s="202">
        <f>S864*H864</f>
        <v>0</v>
      </c>
      <c r="AR864" s="24" t="s">
        <v>201</v>
      </c>
      <c r="AT864" s="24" t="s">
        <v>148</v>
      </c>
      <c r="AU864" s="24" t="s">
        <v>81</v>
      </c>
      <c r="AY864" s="24" t="s">
        <v>146</v>
      </c>
      <c r="BE864" s="203">
        <f>IF(N864="základní",J864,0)</f>
        <v>0</v>
      </c>
      <c r="BF864" s="203">
        <f>IF(N864="snížená",J864,0)</f>
        <v>0</v>
      </c>
      <c r="BG864" s="203">
        <f>IF(N864="zákl. přenesená",J864,0)</f>
        <v>0</v>
      </c>
      <c r="BH864" s="203">
        <f>IF(N864="sníž. přenesená",J864,0)</f>
        <v>0</v>
      </c>
      <c r="BI864" s="203">
        <f>IF(N864="nulová",J864,0)</f>
        <v>0</v>
      </c>
      <c r="BJ864" s="24" t="s">
        <v>79</v>
      </c>
      <c r="BK864" s="203">
        <f>ROUND(I864*H864,2)</f>
        <v>0</v>
      </c>
      <c r="BL864" s="24" t="s">
        <v>201</v>
      </c>
      <c r="BM864" s="24" t="s">
        <v>1237</v>
      </c>
    </row>
    <row r="865" spans="2:65" s="1" customFormat="1" ht="51" customHeight="1">
      <c r="B865" s="41"/>
      <c r="C865" s="237" t="s">
        <v>1238</v>
      </c>
      <c r="D865" s="237" t="s">
        <v>203</v>
      </c>
      <c r="E865" s="238" t="s">
        <v>1239</v>
      </c>
      <c r="F865" s="239" t="s">
        <v>1240</v>
      </c>
      <c r="G865" s="240" t="s">
        <v>161</v>
      </c>
      <c r="H865" s="241">
        <v>1</v>
      </c>
      <c r="I865" s="242"/>
      <c r="J865" s="243">
        <f>ROUND(I865*H865,2)</f>
        <v>0</v>
      </c>
      <c r="K865" s="239" t="s">
        <v>21</v>
      </c>
      <c r="L865" s="244"/>
      <c r="M865" s="245" t="s">
        <v>21</v>
      </c>
      <c r="N865" s="246" t="s">
        <v>42</v>
      </c>
      <c r="O865" s="42"/>
      <c r="P865" s="201">
        <f>O865*H865</f>
        <v>0</v>
      </c>
      <c r="Q865" s="201">
        <v>0</v>
      </c>
      <c r="R865" s="201">
        <f>Q865*H865</f>
        <v>0</v>
      </c>
      <c r="S865" s="201">
        <v>0</v>
      </c>
      <c r="T865" s="202">
        <f>S865*H865</f>
        <v>0</v>
      </c>
      <c r="AR865" s="24" t="s">
        <v>243</v>
      </c>
      <c r="AT865" s="24" t="s">
        <v>203</v>
      </c>
      <c r="AU865" s="24" t="s">
        <v>81</v>
      </c>
      <c r="AY865" s="24" t="s">
        <v>146</v>
      </c>
      <c r="BE865" s="203">
        <f>IF(N865="základní",J865,0)</f>
        <v>0</v>
      </c>
      <c r="BF865" s="203">
        <f>IF(N865="snížená",J865,0)</f>
        <v>0</v>
      </c>
      <c r="BG865" s="203">
        <f>IF(N865="zákl. přenesená",J865,0)</f>
        <v>0</v>
      </c>
      <c r="BH865" s="203">
        <f>IF(N865="sníž. přenesená",J865,0)</f>
        <v>0</v>
      </c>
      <c r="BI865" s="203">
        <f>IF(N865="nulová",J865,0)</f>
        <v>0</v>
      </c>
      <c r="BJ865" s="24" t="s">
        <v>79</v>
      </c>
      <c r="BK865" s="203">
        <f>ROUND(I865*H865,2)</f>
        <v>0</v>
      </c>
      <c r="BL865" s="24" t="s">
        <v>201</v>
      </c>
      <c r="BM865" s="24" t="s">
        <v>1241</v>
      </c>
    </row>
    <row r="866" spans="2:65" s="1" customFormat="1" ht="51" customHeight="1">
      <c r="B866" s="41"/>
      <c r="C866" s="237" t="s">
        <v>698</v>
      </c>
      <c r="D866" s="237" t="s">
        <v>203</v>
      </c>
      <c r="E866" s="238" t="s">
        <v>1242</v>
      </c>
      <c r="F866" s="239" t="s">
        <v>1243</v>
      </c>
      <c r="G866" s="240" t="s">
        <v>161</v>
      </c>
      <c r="H866" s="241">
        <v>1</v>
      </c>
      <c r="I866" s="242"/>
      <c r="J866" s="243">
        <f>ROUND(I866*H866,2)</f>
        <v>0</v>
      </c>
      <c r="K866" s="239" t="s">
        <v>21</v>
      </c>
      <c r="L866" s="244"/>
      <c r="M866" s="245" t="s">
        <v>21</v>
      </c>
      <c r="N866" s="246" t="s">
        <v>42</v>
      </c>
      <c r="O866" s="42"/>
      <c r="P866" s="201">
        <f>O866*H866</f>
        <v>0</v>
      </c>
      <c r="Q866" s="201">
        <v>0</v>
      </c>
      <c r="R866" s="201">
        <f>Q866*H866</f>
        <v>0</v>
      </c>
      <c r="S866" s="201">
        <v>0</v>
      </c>
      <c r="T866" s="202">
        <f>S866*H866</f>
        <v>0</v>
      </c>
      <c r="AR866" s="24" t="s">
        <v>243</v>
      </c>
      <c r="AT866" s="24" t="s">
        <v>203</v>
      </c>
      <c r="AU866" s="24" t="s">
        <v>81</v>
      </c>
      <c r="AY866" s="24" t="s">
        <v>146</v>
      </c>
      <c r="BE866" s="203">
        <f>IF(N866="základní",J866,0)</f>
        <v>0</v>
      </c>
      <c r="BF866" s="203">
        <f>IF(N866="snížená",J866,0)</f>
        <v>0</v>
      </c>
      <c r="BG866" s="203">
        <f>IF(N866="zákl. přenesená",J866,0)</f>
        <v>0</v>
      </c>
      <c r="BH866" s="203">
        <f>IF(N866="sníž. přenesená",J866,0)</f>
        <v>0</v>
      </c>
      <c r="BI866" s="203">
        <f>IF(N866="nulová",J866,0)</f>
        <v>0</v>
      </c>
      <c r="BJ866" s="24" t="s">
        <v>79</v>
      </c>
      <c r="BK866" s="203">
        <f>ROUND(I866*H866,2)</f>
        <v>0</v>
      </c>
      <c r="BL866" s="24" t="s">
        <v>201</v>
      </c>
      <c r="BM866" s="24" t="s">
        <v>1244</v>
      </c>
    </row>
    <row r="867" spans="2:65" s="1" customFormat="1" ht="16.5" customHeight="1">
      <c r="B867" s="41"/>
      <c r="C867" s="192" t="s">
        <v>1245</v>
      </c>
      <c r="D867" s="192" t="s">
        <v>148</v>
      </c>
      <c r="E867" s="193" t="s">
        <v>1246</v>
      </c>
      <c r="F867" s="194" t="s">
        <v>1247</v>
      </c>
      <c r="G867" s="195" t="s">
        <v>161</v>
      </c>
      <c r="H867" s="196">
        <v>4</v>
      </c>
      <c r="I867" s="197"/>
      <c r="J867" s="198">
        <f>ROUND(I867*H867,2)</f>
        <v>0</v>
      </c>
      <c r="K867" s="194" t="s">
        <v>152</v>
      </c>
      <c r="L867" s="61"/>
      <c r="M867" s="199" t="s">
        <v>21</v>
      </c>
      <c r="N867" s="200" t="s">
        <v>42</v>
      </c>
      <c r="O867" s="42"/>
      <c r="P867" s="201">
        <f>O867*H867</f>
        <v>0</v>
      </c>
      <c r="Q867" s="201">
        <v>0</v>
      </c>
      <c r="R867" s="201">
        <f>Q867*H867</f>
        <v>0</v>
      </c>
      <c r="S867" s="201">
        <v>0</v>
      </c>
      <c r="T867" s="202">
        <f>S867*H867</f>
        <v>0</v>
      </c>
      <c r="AR867" s="24" t="s">
        <v>201</v>
      </c>
      <c r="AT867" s="24" t="s">
        <v>148</v>
      </c>
      <c r="AU867" s="24" t="s">
        <v>81</v>
      </c>
      <c r="AY867" s="24" t="s">
        <v>146</v>
      </c>
      <c r="BE867" s="203">
        <f>IF(N867="základní",J867,0)</f>
        <v>0</v>
      </c>
      <c r="BF867" s="203">
        <f>IF(N867="snížená",J867,0)</f>
        <v>0</v>
      </c>
      <c r="BG867" s="203">
        <f>IF(N867="zákl. přenesená",J867,0)</f>
        <v>0</v>
      </c>
      <c r="BH867" s="203">
        <f>IF(N867="sníž. přenesená",J867,0)</f>
        <v>0</v>
      </c>
      <c r="BI867" s="203">
        <f>IF(N867="nulová",J867,0)</f>
        <v>0</v>
      </c>
      <c r="BJ867" s="24" t="s">
        <v>79</v>
      </c>
      <c r="BK867" s="203">
        <f>ROUND(I867*H867,2)</f>
        <v>0</v>
      </c>
      <c r="BL867" s="24" t="s">
        <v>201</v>
      </c>
      <c r="BM867" s="24" t="s">
        <v>1248</v>
      </c>
    </row>
    <row r="868" spans="2:51" s="11" customFormat="1" ht="13.5">
      <c r="B868" s="204"/>
      <c r="C868" s="205"/>
      <c r="D868" s="206" t="s">
        <v>154</v>
      </c>
      <c r="E868" s="207" t="s">
        <v>21</v>
      </c>
      <c r="F868" s="208" t="s">
        <v>1249</v>
      </c>
      <c r="G868" s="205"/>
      <c r="H868" s="209">
        <v>4</v>
      </c>
      <c r="I868" s="210"/>
      <c r="J868" s="205"/>
      <c r="K868" s="205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154</v>
      </c>
      <c r="AU868" s="215" t="s">
        <v>81</v>
      </c>
      <c r="AV868" s="11" t="s">
        <v>81</v>
      </c>
      <c r="AW868" s="11" t="s">
        <v>156</v>
      </c>
      <c r="AX868" s="11" t="s">
        <v>71</v>
      </c>
      <c r="AY868" s="215" t="s">
        <v>146</v>
      </c>
    </row>
    <row r="869" spans="2:51" s="12" customFormat="1" ht="13.5">
      <c r="B869" s="216"/>
      <c r="C869" s="217"/>
      <c r="D869" s="206" t="s">
        <v>154</v>
      </c>
      <c r="E869" s="218" t="s">
        <v>21</v>
      </c>
      <c r="F869" s="219" t="s">
        <v>157</v>
      </c>
      <c r="G869" s="217"/>
      <c r="H869" s="220">
        <v>4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154</v>
      </c>
      <c r="AU869" s="226" t="s">
        <v>81</v>
      </c>
      <c r="AV869" s="12" t="s">
        <v>153</v>
      </c>
      <c r="AW869" s="12" t="s">
        <v>156</v>
      </c>
      <c r="AX869" s="12" t="s">
        <v>79</v>
      </c>
      <c r="AY869" s="226" t="s">
        <v>146</v>
      </c>
    </row>
    <row r="870" spans="2:65" s="1" customFormat="1" ht="16.5" customHeight="1">
      <c r="B870" s="41"/>
      <c r="C870" s="192" t="s">
        <v>702</v>
      </c>
      <c r="D870" s="192" t="s">
        <v>148</v>
      </c>
      <c r="E870" s="193" t="s">
        <v>1250</v>
      </c>
      <c r="F870" s="194" t="s">
        <v>1251</v>
      </c>
      <c r="G870" s="195" t="s">
        <v>161</v>
      </c>
      <c r="H870" s="196">
        <v>4</v>
      </c>
      <c r="I870" s="197"/>
      <c r="J870" s="198">
        <f>ROUND(I870*H870,2)</f>
        <v>0</v>
      </c>
      <c r="K870" s="194" t="s">
        <v>152</v>
      </c>
      <c r="L870" s="61"/>
      <c r="M870" s="199" t="s">
        <v>21</v>
      </c>
      <c r="N870" s="200" t="s">
        <v>42</v>
      </c>
      <c r="O870" s="42"/>
      <c r="P870" s="201">
        <f>O870*H870</f>
        <v>0</v>
      </c>
      <c r="Q870" s="201">
        <v>0</v>
      </c>
      <c r="R870" s="201">
        <f>Q870*H870</f>
        <v>0</v>
      </c>
      <c r="S870" s="201">
        <v>0</v>
      </c>
      <c r="T870" s="202">
        <f>S870*H870</f>
        <v>0</v>
      </c>
      <c r="AR870" s="24" t="s">
        <v>201</v>
      </c>
      <c r="AT870" s="24" t="s">
        <v>148</v>
      </c>
      <c r="AU870" s="24" t="s">
        <v>81</v>
      </c>
      <c r="AY870" s="24" t="s">
        <v>146</v>
      </c>
      <c r="BE870" s="203">
        <f>IF(N870="základní",J870,0)</f>
        <v>0</v>
      </c>
      <c r="BF870" s="203">
        <f>IF(N870="snížená",J870,0)</f>
        <v>0</v>
      </c>
      <c r="BG870" s="203">
        <f>IF(N870="zákl. přenesená",J870,0)</f>
        <v>0</v>
      </c>
      <c r="BH870" s="203">
        <f>IF(N870="sníž. přenesená",J870,0)</f>
        <v>0</v>
      </c>
      <c r="BI870" s="203">
        <f>IF(N870="nulová",J870,0)</f>
        <v>0</v>
      </c>
      <c r="BJ870" s="24" t="s">
        <v>79</v>
      </c>
      <c r="BK870" s="203">
        <f>ROUND(I870*H870,2)</f>
        <v>0</v>
      </c>
      <c r="BL870" s="24" t="s">
        <v>201</v>
      </c>
      <c r="BM870" s="24" t="s">
        <v>1252</v>
      </c>
    </row>
    <row r="871" spans="2:65" s="1" customFormat="1" ht="25.5" customHeight="1">
      <c r="B871" s="41"/>
      <c r="C871" s="192" t="s">
        <v>1253</v>
      </c>
      <c r="D871" s="192" t="s">
        <v>148</v>
      </c>
      <c r="E871" s="193" t="s">
        <v>1254</v>
      </c>
      <c r="F871" s="194" t="s">
        <v>1255</v>
      </c>
      <c r="G871" s="195" t="s">
        <v>161</v>
      </c>
      <c r="H871" s="196">
        <v>3</v>
      </c>
      <c r="I871" s="197"/>
      <c r="J871" s="198">
        <f>ROUND(I871*H871,2)</f>
        <v>0</v>
      </c>
      <c r="K871" s="194" t="s">
        <v>152</v>
      </c>
      <c r="L871" s="61"/>
      <c r="M871" s="199" t="s">
        <v>21</v>
      </c>
      <c r="N871" s="200" t="s">
        <v>42</v>
      </c>
      <c r="O871" s="42"/>
      <c r="P871" s="201">
        <f>O871*H871</f>
        <v>0</v>
      </c>
      <c r="Q871" s="201">
        <v>0</v>
      </c>
      <c r="R871" s="201">
        <f>Q871*H871</f>
        <v>0</v>
      </c>
      <c r="S871" s="201">
        <v>0</v>
      </c>
      <c r="T871" s="202">
        <f>S871*H871</f>
        <v>0</v>
      </c>
      <c r="AR871" s="24" t="s">
        <v>201</v>
      </c>
      <c r="AT871" s="24" t="s">
        <v>148</v>
      </c>
      <c r="AU871" s="24" t="s">
        <v>81</v>
      </c>
      <c r="AY871" s="24" t="s">
        <v>146</v>
      </c>
      <c r="BE871" s="203">
        <f>IF(N871="základní",J871,0)</f>
        <v>0</v>
      </c>
      <c r="BF871" s="203">
        <f>IF(N871="snížená",J871,0)</f>
        <v>0</v>
      </c>
      <c r="BG871" s="203">
        <f>IF(N871="zákl. přenesená",J871,0)</f>
        <v>0</v>
      </c>
      <c r="BH871" s="203">
        <f>IF(N871="sníž. přenesená",J871,0)</f>
        <v>0</v>
      </c>
      <c r="BI871" s="203">
        <f>IF(N871="nulová",J871,0)</f>
        <v>0</v>
      </c>
      <c r="BJ871" s="24" t="s">
        <v>79</v>
      </c>
      <c r="BK871" s="203">
        <f>ROUND(I871*H871,2)</f>
        <v>0</v>
      </c>
      <c r="BL871" s="24" t="s">
        <v>201</v>
      </c>
      <c r="BM871" s="24" t="s">
        <v>1256</v>
      </c>
    </row>
    <row r="872" spans="2:65" s="1" customFormat="1" ht="25.5" customHeight="1">
      <c r="B872" s="41"/>
      <c r="C872" s="237" t="s">
        <v>705</v>
      </c>
      <c r="D872" s="237" t="s">
        <v>203</v>
      </c>
      <c r="E872" s="238" t="s">
        <v>1257</v>
      </c>
      <c r="F872" s="239" t="s">
        <v>1258</v>
      </c>
      <c r="G872" s="240" t="s">
        <v>161</v>
      </c>
      <c r="H872" s="241">
        <v>3</v>
      </c>
      <c r="I872" s="242"/>
      <c r="J872" s="243">
        <f>ROUND(I872*H872,2)</f>
        <v>0</v>
      </c>
      <c r="K872" s="239" t="s">
        <v>152</v>
      </c>
      <c r="L872" s="244"/>
      <c r="M872" s="245" t="s">
        <v>21</v>
      </c>
      <c r="N872" s="246" t="s">
        <v>42</v>
      </c>
      <c r="O872" s="42"/>
      <c r="P872" s="201">
        <f>O872*H872</f>
        <v>0</v>
      </c>
      <c r="Q872" s="201">
        <v>0</v>
      </c>
      <c r="R872" s="201">
        <f>Q872*H872</f>
        <v>0</v>
      </c>
      <c r="S872" s="201">
        <v>0</v>
      </c>
      <c r="T872" s="202">
        <f>S872*H872</f>
        <v>0</v>
      </c>
      <c r="AR872" s="24" t="s">
        <v>243</v>
      </c>
      <c r="AT872" s="24" t="s">
        <v>203</v>
      </c>
      <c r="AU872" s="24" t="s">
        <v>81</v>
      </c>
      <c r="AY872" s="24" t="s">
        <v>146</v>
      </c>
      <c r="BE872" s="203">
        <f>IF(N872="základní",J872,0)</f>
        <v>0</v>
      </c>
      <c r="BF872" s="203">
        <f>IF(N872="snížená",J872,0)</f>
        <v>0</v>
      </c>
      <c r="BG872" s="203">
        <f>IF(N872="zákl. přenesená",J872,0)</f>
        <v>0</v>
      </c>
      <c r="BH872" s="203">
        <f>IF(N872="sníž. přenesená",J872,0)</f>
        <v>0</v>
      </c>
      <c r="BI872" s="203">
        <f>IF(N872="nulová",J872,0)</f>
        <v>0</v>
      </c>
      <c r="BJ872" s="24" t="s">
        <v>79</v>
      </c>
      <c r="BK872" s="203">
        <f>ROUND(I872*H872,2)</f>
        <v>0</v>
      </c>
      <c r="BL872" s="24" t="s">
        <v>201</v>
      </c>
      <c r="BM872" s="24" t="s">
        <v>1259</v>
      </c>
    </row>
    <row r="873" spans="2:65" s="1" customFormat="1" ht="16.5" customHeight="1">
      <c r="B873" s="41"/>
      <c r="C873" s="192" t="s">
        <v>1260</v>
      </c>
      <c r="D873" s="192" t="s">
        <v>148</v>
      </c>
      <c r="E873" s="193" t="s">
        <v>1261</v>
      </c>
      <c r="F873" s="194" t="s">
        <v>1262</v>
      </c>
      <c r="G873" s="195" t="s">
        <v>184</v>
      </c>
      <c r="H873" s="196">
        <v>8.4</v>
      </c>
      <c r="I873" s="197"/>
      <c r="J873" s="198">
        <f>ROUND(I873*H873,2)</f>
        <v>0</v>
      </c>
      <c r="K873" s="194" t="s">
        <v>21</v>
      </c>
      <c r="L873" s="61"/>
      <c r="M873" s="199" t="s">
        <v>21</v>
      </c>
      <c r="N873" s="200" t="s">
        <v>42</v>
      </c>
      <c r="O873" s="42"/>
      <c r="P873" s="201">
        <f>O873*H873</f>
        <v>0</v>
      </c>
      <c r="Q873" s="201">
        <v>0</v>
      </c>
      <c r="R873" s="201">
        <f>Q873*H873</f>
        <v>0</v>
      </c>
      <c r="S873" s="201">
        <v>0</v>
      </c>
      <c r="T873" s="202">
        <f>S873*H873</f>
        <v>0</v>
      </c>
      <c r="AR873" s="24" t="s">
        <v>201</v>
      </c>
      <c r="AT873" s="24" t="s">
        <v>148</v>
      </c>
      <c r="AU873" s="24" t="s">
        <v>81</v>
      </c>
      <c r="AY873" s="24" t="s">
        <v>146</v>
      </c>
      <c r="BE873" s="203">
        <f>IF(N873="základní",J873,0)</f>
        <v>0</v>
      </c>
      <c r="BF873" s="203">
        <f>IF(N873="snížená",J873,0)</f>
        <v>0</v>
      </c>
      <c r="BG873" s="203">
        <f>IF(N873="zákl. přenesená",J873,0)</f>
        <v>0</v>
      </c>
      <c r="BH873" s="203">
        <f>IF(N873="sníž. přenesená",J873,0)</f>
        <v>0</v>
      </c>
      <c r="BI873" s="203">
        <f>IF(N873="nulová",J873,0)</f>
        <v>0</v>
      </c>
      <c r="BJ873" s="24" t="s">
        <v>79</v>
      </c>
      <c r="BK873" s="203">
        <f>ROUND(I873*H873,2)</f>
        <v>0</v>
      </c>
      <c r="BL873" s="24" t="s">
        <v>201</v>
      </c>
      <c r="BM873" s="24" t="s">
        <v>1263</v>
      </c>
    </row>
    <row r="874" spans="2:51" s="11" customFormat="1" ht="13.5">
      <c r="B874" s="204"/>
      <c r="C874" s="205"/>
      <c r="D874" s="206" t="s">
        <v>154</v>
      </c>
      <c r="E874" s="207" t="s">
        <v>21</v>
      </c>
      <c r="F874" s="208" t="s">
        <v>1264</v>
      </c>
      <c r="G874" s="205"/>
      <c r="H874" s="209">
        <v>6</v>
      </c>
      <c r="I874" s="210"/>
      <c r="J874" s="205"/>
      <c r="K874" s="205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154</v>
      </c>
      <c r="AU874" s="215" t="s">
        <v>81</v>
      </c>
      <c r="AV874" s="11" t="s">
        <v>81</v>
      </c>
      <c r="AW874" s="11" t="s">
        <v>156</v>
      </c>
      <c r="AX874" s="11" t="s">
        <v>71</v>
      </c>
      <c r="AY874" s="215" t="s">
        <v>146</v>
      </c>
    </row>
    <row r="875" spans="2:51" s="11" customFormat="1" ht="13.5">
      <c r="B875" s="204"/>
      <c r="C875" s="205"/>
      <c r="D875" s="206" t="s">
        <v>154</v>
      </c>
      <c r="E875" s="207" t="s">
        <v>21</v>
      </c>
      <c r="F875" s="208" t="s">
        <v>1265</v>
      </c>
      <c r="G875" s="205"/>
      <c r="H875" s="209">
        <v>2.4</v>
      </c>
      <c r="I875" s="210"/>
      <c r="J875" s="205"/>
      <c r="K875" s="205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154</v>
      </c>
      <c r="AU875" s="215" t="s">
        <v>81</v>
      </c>
      <c r="AV875" s="11" t="s">
        <v>81</v>
      </c>
      <c r="AW875" s="11" t="s">
        <v>156</v>
      </c>
      <c r="AX875" s="11" t="s">
        <v>71</v>
      </c>
      <c r="AY875" s="215" t="s">
        <v>146</v>
      </c>
    </row>
    <row r="876" spans="2:51" s="12" customFormat="1" ht="13.5">
      <c r="B876" s="216"/>
      <c r="C876" s="217"/>
      <c r="D876" s="206" t="s">
        <v>154</v>
      </c>
      <c r="E876" s="218" t="s">
        <v>21</v>
      </c>
      <c r="F876" s="219" t="s">
        <v>157</v>
      </c>
      <c r="G876" s="217"/>
      <c r="H876" s="220">
        <v>8.4</v>
      </c>
      <c r="I876" s="221"/>
      <c r="J876" s="217"/>
      <c r="K876" s="217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154</v>
      </c>
      <c r="AU876" s="226" t="s">
        <v>81</v>
      </c>
      <c r="AV876" s="12" t="s">
        <v>153</v>
      </c>
      <c r="AW876" s="12" t="s">
        <v>156</v>
      </c>
      <c r="AX876" s="12" t="s">
        <v>79</v>
      </c>
      <c r="AY876" s="226" t="s">
        <v>146</v>
      </c>
    </row>
    <row r="877" spans="2:65" s="1" customFormat="1" ht="25.5" customHeight="1">
      <c r="B877" s="41"/>
      <c r="C877" s="237" t="s">
        <v>709</v>
      </c>
      <c r="D877" s="237" t="s">
        <v>203</v>
      </c>
      <c r="E877" s="238" t="s">
        <v>1266</v>
      </c>
      <c r="F877" s="239" t="s">
        <v>1267</v>
      </c>
      <c r="G877" s="240" t="s">
        <v>161</v>
      </c>
      <c r="H877" s="241">
        <v>5</v>
      </c>
      <c r="I877" s="242"/>
      <c r="J877" s="243">
        <f>ROUND(I877*H877,2)</f>
        <v>0</v>
      </c>
      <c r="K877" s="239" t="s">
        <v>21</v>
      </c>
      <c r="L877" s="244"/>
      <c r="M877" s="245" t="s">
        <v>21</v>
      </c>
      <c r="N877" s="246" t="s">
        <v>42</v>
      </c>
      <c r="O877" s="42"/>
      <c r="P877" s="201">
        <f>O877*H877</f>
        <v>0</v>
      </c>
      <c r="Q877" s="201">
        <v>0</v>
      </c>
      <c r="R877" s="201">
        <f>Q877*H877</f>
        <v>0</v>
      </c>
      <c r="S877" s="201">
        <v>0</v>
      </c>
      <c r="T877" s="202">
        <f>S877*H877</f>
        <v>0</v>
      </c>
      <c r="AR877" s="24" t="s">
        <v>243</v>
      </c>
      <c r="AT877" s="24" t="s">
        <v>203</v>
      </c>
      <c r="AU877" s="24" t="s">
        <v>81</v>
      </c>
      <c r="AY877" s="24" t="s">
        <v>146</v>
      </c>
      <c r="BE877" s="203">
        <f>IF(N877="základní",J877,0)</f>
        <v>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24" t="s">
        <v>79</v>
      </c>
      <c r="BK877" s="203">
        <f>ROUND(I877*H877,2)</f>
        <v>0</v>
      </c>
      <c r="BL877" s="24" t="s">
        <v>201</v>
      </c>
      <c r="BM877" s="24" t="s">
        <v>1268</v>
      </c>
    </row>
    <row r="878" spans="2:51" s="11" customFormat="1" ht="13.5">
      <c r="B878" s="204"/>
      <c r="C878" s="205"/>
      <c r="D878" s="206" t="s">
        <v>154</v>
      </c>
      <c r="E878" s="207" t="s">
        <v>21</v>
      </c>
      <c r="F878" s="208" t="s">
        <v>1269</v>
      </c>
      <c r="G878" s="205"/>
      <c r="H878" s="209">
        <v>5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154</v>
      </c>
      <c r="AU878" s="215" t="s">
        <v>81</v>
      </c>
      <c r="AV878" s="11" t="s">
        <v>81</v>
      </c>
      <c r="AW878" s="11" t="s">
        <v>156</v>
      </c>
      <c r="AX878" s="11" t="s">
        <v>71</v>
      </c>
      <c r="AY878" s="215" t="s">
        <v>146</v>
      </c>
    </row>
    <row r="879" spans="2:51" s="12" customFormat="1" ht="13.5">
      <c r="B879" s="216"/>
      <c r="C879" s="217"/>
      <c r="D879" s="206" t="s">
        <v>154</v>
      </c>
      <c r="E879" s="218" t="s">
        <v>21</v>
      </c>
      <c r="F879" s="219" t="s">
        <v>157</v>
      </c>
      <c r="G879" s="217"/>
      <c r="H879" s="220">
        <v>5</v>
      </c>
      <c r="I879" s="221"/>
      <c r="J879" s="217"/>
      <c r="K879" s="217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154</v>
      </c>
      <c r="AU879" s="226" t="s">
        <v>81</v>
      </c>
      <c r="AV879" s="12" t="s">
        <v>153</v>
      </c>
      <c r="AW879" s="12" t="s">
        <v>156</v>
      </c>
      <c r="AX879" s="12" t="s">
        <v>79</v>
      </c>
      <c r="AY879" s="226" t="s">
        <v>146</v>
      </c>
    </row>
    <row r="880" spans="2:65" s="1" customFormat="1" ht="25.5" customHeight="1">
      <c r="B880" s="41"/>
      <c r="C880" s="237" t="s">
        <v>1270</v>
      </c>
      <c r="D880" s="237" t="s">
        <v>203</v>
      </c>
      <c r="E880" s="238" t="s">
        <v>1271</v>
      </c>
      <c r="F880" s="239" t="s">
        <v>1272</v>
      </c>
      <c r="G880" s="240" t="s">
        <v>161</v>
      </c>
      <c r="H880" s="241">
        <v>4</v>
      </c>
      <c r="I880" s="242"/>
      <c r="J880" s="243">
        <f>ROUND(I880*H880,2)</f>
        <v>0</v>
      </c>
      <c r="K880" s="239" t="s">
        <v>21</v>
      </c>
      <c r="L880" s="244"/>
      <c r="M880" s="245" t="s">
        <v>21</v>
      </c>
      <c r="N880" s="246" t="s">
        <v>42</v>
      </c>
      <c r="O880" s="42"/>
      <c r="P880" s="201">
        <f>O880*H880</f>
        <v>0</v>
      </c>
      <c r="Q880" s="201">
        <v>0</v>
      </c>
      <c r="R880" s="201">
        <f>Q880*H880</f>
        <v>0</v>
      </c>
      <c r="S880" s="201">
        <v>0</v>
      </c>
      <c r="T880" s="202">
        <f>S880*H880</f>
        <v>0</v>
      </c>
      <c r="AR880" s="24" t="s">
        <v>243</v>
      </c>
      <c r="AT880" s="24" t="s">
        <v>203</v>
      </c>
      <c r="AU880" s="24" t="s">
        <v>81</v>
      </c>
      <c r="AY880" s="24" t="s">
        <v>146</v>
      </c>
      <c r="BE880" s="203">
        <f>IF(N880="základní",J880,0)</f>
        <v>0</v>
      </c>
      <c r="BF880" s="203">
        <f>IF(N880="snížená",J880,0)</f>
        <v>0</v>
      </c>
      <c r="BG880" s="203">
        <f>IF(N880="zákl. přenesená",J880,0)</f>
        <v>0</v>
      </c>
      <c r="BH880" s="203">
        <f>IF(N880="sníž. přenesená",J880,0)</f>
        <v>0</v>
      </c>
      <c r="BI880" s="203">
        <f>IF(N880="nulová",J880,0)</f>
        <v>0</v>
      </c>
      <c r="BJ880" s="24" t="s">
        <v>79</v>
      </c>
      <c r="BK880" s="203">
        <f>ROUND(I880*H880,2)</f>
        <v>0</v>
      </c>
      <c r="BL880" s="24" t="s">
        <v>201</v>
      </c>
      <c r="BM880" s="24" t="s">
        <v>1273</v>
      </c>
    </row>
    <row r="881" spans="2:51" s="11" customFormat="1" ht="13.5">
      <c r="B881" s="204"/>
      <c r="C881" s="205"/>
      <c r="D881" s="206" t="s">
        <v>154</v>
      </c>
      <c r="E881" s="207" t="s">
        <v>21</v>
      </c>
      <c r="F881" s="208" t="s">
        <v>1274</v>
      </c>
      <c r="G881" s="205"/>
      <c r="H881" s="209">
        <v>4</v>
      </c>
      <c r="I881" s="210"/>
      <c r="J881" s="205"/>
      <c r="K881" s="205"/>
      <c r="L881" s="211"/>
      <c r="M881" s="212"/>
      <c r="N881" s="213"/>
      <c r="O881" s="213"/>
      <c r="P881" s="213"/>
      <c r="Q881" s="213"/>
      <c r="R881" s="213"/>
      <c r="S881" s="213"/>
      <c r="T881" s="214"/>
      <c r="AT881" s="215" t="s">
        <v>154</v>
      </c>
      <c r="AU881" s="215" t="s">
        <v>81</v>
      </c>
      <c r="AV881" s="11" t="s">
        <v>81</v>
      </c>
      <c r="AW881" s="11" t="s">
        <v>156</v>
      </c>
      <c r="AX881" s="11" t="s">
        <v>71</v>
      </c>
      <c r="AY881" s="215" t="s">
        <v>146</v>
      </c>
    </row>
    <row r="882" spans="2:51" s="12" customFormat="1" ht="13.5">
      <c r="B882" s="216"/>
      <c r="C882" s="217"/>
      <c r="D882" s="206" t="s">
        <v>154</v>
      </c>
      <c r="E882" s="218" t="s">
        <v>21</v>
      </c>
      <c r="F882" s="219" t="s">
        <v>157</v>
      </c>
      <c r="G882" s="217"/>
      <c r="H882" s="220">
        <v>4</v>
      </c>
      <c r="I882" s="221"/>
      <c r="J882" s="217"/>
      <c r="K882" s="217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154</v>
      </c>
      <c r="AU882" s="226" t="s">
        <v>81</v>
      </c>
      <c r="AV882" s="12" t="s">
        <v>153</v>
      </c>
      <c r="AW882" s="12" t="s">
        <v>156</v>
      </c>
      <c r="AX882" s="12" t="s">
        <v>79</v>
      </c>
      <c r="AY882" s="226" t="s">
        <v>146</v>
      </c>
    </row>
    <row r="883" spans="2:65" s="1" customFormat="1" ht="25.5" customHeight="1">
      <c r="B883" s="41"/>
      <c r="C883" s="192" t="s">
        <v>712</v>
      </c>
      <c r="D883" s="192" t="s">
        <v>148</v>
      </c>
      <c r="E883" s="193" t="s">
        <v>1275</v>
      </c>
      <c r="F883" s="194" t="s">
        <v>1276</v>
      </c>
      <c r="G883" s="195" t="s">
        <v>531</v>
      </c>
      <c r="H883" s="258"/>
      <c r="I883" s="197"/>
      <c r="J883" s="198">
        <f>ROUND(I883*H883,2)</f>
        <v>0</v>
      </c>
      <c r="K883" s="194" t="s">
        <v>152</v>
      </c>
      <c r="L883" s="61"/>
      <c r="M883" s="199" t="s">
        <v>21</v>
      </c>
      <c r="N883" s="200" t="s">
        <v>42</v>
      </c>
      <c r="O883" s="42"/>
      <c r="P883" s="201">
        <f>O883*H883</f>
        <v>0</v>
      </c>
      <c r="Q883" s="201">
        <v>0</v>
      </c>
      <c r="R883" s="201">
        <f>Q883*H883</f>
        <v>0</v>
      </c>
      <c r="S883" s="201">
        <v>0</v>
      </c>
      <c r="T883" s="202">
        <f>S883*H883</f>
        <v>0</v>
      </c>
      <c r="AR883" s="24" t="s">
        <v>201</v>
      </c>
      <c r="AT883" s="24" t="s">
        <v>148</v>
      </c>
      <c r="AU883" s="24" t="s">
        <v>81</v>
      </c>
      <c r="AY883" s="24" t="s">
        <v>146</v>
      </c>
      <c r="BE883" s="203">
        <f>IF(N883="základní",J883,0)</f>
        <v>0</v>
      </c>
      <c r="BF883" s="203">
        <f>IF(N883="snížená",J883,0)</f>
        <v>0</v>
      </c>
      <c r="BG883" s="203">
        <f>IF(N883="zákl. přenesená",J883,0)</f>
        <v>0</v>
      </c>
      <c r="BH883" s="203">
        <f>IF(N883="sníž. přenesená",J883,0)</f>
        <v>0</v>
      </c>
      <c r="BI883" s="203">
        <f>IF(N883="nulová",J883,0)</f>
        <v>0</v>
      </c>
      <c r="BJ883" s="24" t="s">
        <v>79</v>
      </c>
      <c r="BK883" s="203">
        <f>ROUND(I883*H883,2)</f>
        <v>0</v>
      </c>
      <c r="BL883" s="24" t="s">
        <v>201</v>
      </c>
      <c r="BM883" s="24" t="s">
        <v>1277</v>
      </c>
    </row>
    <row r="884" spans="2:63" s="10" customFormat="1" ht="29.85" customHeight="1">
      <c r="B884" s="176"/>
      <c r="C884" s="177"/>
      <c r="D884" s="178" t="s">
        <v>70</v>
      </c>
      <c r="E884" s="190" t="s">
        <v>1278</v>
      </c>
      <c r="F884" s="190" t="s">
        <v>1279</v>
      </c>
      <c r="G884" s="177"/>
      <c r="H884" s="177"/>
      <c r="I884" s="180"/>
      <c r="J884" s="191">
        <f>BK884</f>
        <v>0</v>
      </c>
      <c r="K884" s="177"/>
      <c r="L884" s="182"/>
      <c r="M884" s="183"/>
      <c r="N884" s="184"/>
      <c r="O884" s="184"/>
      <c r="P884" s="185">
        <f>P885</f>
        <v>0</v>
      </c>
      <c r="Q884" s="184"/>
      <c r="R884" s="185">
        <f>R885</f>
        <v>0</v>
      </c>
      <c r="S884" s="184"/>
      <c r="T884" s="186">
        <f>T885</f>
        <v>0</v>
      </c>
      <c r="AR884" s="187" t="s">
        <v>81</v>
      </c>
      <c r="AT884" s="188" t="s">
        <v>70</v>
      </c>
      <c r="AU884" s="188" t="s">
        <v>79</v>
      </c>
      <c r="AY884" s="187" t="s">
        <v>146</v>
      </c>
      <c r="BK884" s="189">
        <f>BK885</f>
        <v>0</v>
      </c>
    </row>
    <row r="885" spans="2:65" s="1" customFormat="1" ht="25.5" customHeight="1">
      <c r="B885" s="41"/>
      <c r="C885" s="192" t="s">
        <v>1280</v>
      </c>
      <c r="D885" s="192" t="s">
        <v>148</v>
      </c>
      <c r="E885" s="193" t="s">
        <v>1281</v>
      </c>
      <c r="F885" s="194" t="s">
        <v>1282</v>
      </c>
      <c r="G885" s="195" t="s">
        <v>151</v>
      </c>
      <c r="H885" s="196">
        <v>373.585</v>
      </c>
      <c r="I885" s="197"/>
      <c r="J885" s="198">
        <f>ROUND(I885*H885,2)</f>
        <v>0</v>
      </c>
      <c r="K885" s="194" t="s">
        <v>152</v>
      </c>
      <c r="L885" s="61"/>
      <c r="M885" s="199" t="s">
        <v>21</v>
      </c>
      <c r="N885" s="200" t="s">
        <v>42</v>
      </c>
      <c r="O885" s="42"/>
      <c r="P885" s="201">
        <f>O885*H885</f>
        <v>0</v>
      </c>
      <c r="Q885" s="201">
        <v>0</v>
      </c>
      <c r="R885" s="201">
        <f>Q885*H885</f>
        <v>0</v>
      </c>
      <c r="S885" s="201">
        <v>0</v>
      </c>
      <c r="T885" s="202">
        <f>S885*H885</f>
        <v>0</v>
      </c>
      <c r="AR885" s="24" t="s">
        <v>201</v>
      </c>
      <c r="AT885" s="24" t="s">
        <v>148</v>
      </c>
      <c r="AU885" s="24" t="s">
        <v>81</v>
      </c>
      <c r="AY885" s="24" t="s">
        <v>146</v>
      </c>
      <c r="BE885" s="203">
        <f>IF(N885="základní",J885,0)</f>
        <v>0</v>
      </c>
      <c r="BF885" s="203">
        <f>IF(N885="snížená",J885,0)</f>
        <v>0</v>
      </c>
      <c r="BG885" s="203">
        <f>IF(N885="zákl. přenesená",J885,0)</f>
        <v>0</v>
      </c>
      <c r="BH885" s="203">
        <f>IF(N885="sníž. přenesená",J885,0)</f>
        <v>0</v>
      </c>
      <c r="BI885" s="203">
        <f>IF(N885="nulová",J885,0)</f>
        <v>0</v>
      </c>
      <c r="BJ885" s="24" t="s">
        <v>79</v>
      </c>
      <c r="BK885" s="203">
        <f>ROUND(I885*H885,2)</f>
        <v>0</v>
      </c>
      <c r="BL885" s="24" t="s">
        <v>201</v>
      </c>
      <c r="BM885" s="24" t="s">
        <v>1283</v>
      </c>
    </row>
    <row r="886" spans="2:63" s="10" customFormat="1" ht="37.35" customHeight="1">
      <c r="B886" s="176"/>
      <c r="C886" s="177"/>
      <c r="D886" s="178" t="s">
        <v>70</v>
      </c>
      <c r="E886" s="179" t="s">
        <v>1284</v>
      </c>
      <c r="F886" s="179" t="s">
        <v>1285</v>
      </c>
      <c r="G886" s="177"/>
      <c r="H886" s="177"/>
      <c r="I886" s="180"/>
      <c r="J886" s="181">
        <f>BK886</f>
        <v>0</v>
      </c>
      <c r="K886" s="177"/>
      <c r="L886" s="182"/>
      <c r="M886" s="183"/>
      <c r="N886" s="184"/>
      <c r="O886" s="184"/>
      <c r="P886" s="185">
        <f>SUM(P887:P888)</f>
        <v>0</v>
      </c>
      <c r="Q886" s="184"/>
      <c r="R886" s="185">
        <f>SUM(R887:R888)</f>
        <v>0</v>
      </c>
      <c r="S886" s="184"/>
      <c r="T886" s="186">
        <f>SUM(T887:T888)</f>
        <v>0</v>
      </c>
      <c r="AR886" s="187" t="s">
        <v>153</v>
      </c>
      <c r="AT886" s="188" t="s">
        <v>70</v>
      </c>
      <c r="AU886" s="188" t="s">
        <v>71</v>
      </c>
      <c r="AY886" s="187" t="s">
        <v>146</v>
      </c>
      <c r="BK886" s="189">
        <f>SUM(BK887:BK888)</f>
        <v>0</v>
      </c>
    </row>
    <row r="887" spans="2:65" s="1" customFormat="1" ht="16.5" customHeight="1">
      <c r="B887" s="41"/>
      <c r="C887" s="192" t="s">
        <v>716</v>
      </c>
      <c r="D887" s="192" t="s">
        <v>148</v>
      </c>
      <c r="E887" s="193" t="s">
        <v>1286</v>
      </c>
      <c r="F887" s="194" t="s">
        <v>1287</v>
      </c>
      <c r="G887" s="195" t="s">
        <v>795</v>
      </c>
      <c r="H887" s="196">
        <v>1</v>
      </c>
      <c r="I887" s="197"/>
      <c r="J887" s="198">
        <f>ROUND(I887*H887,2)</f>
        <v>0</v>
      </c>
      <c r="K887" s="194" t="s">
        <v>21</v>
      </c>
      <c r="L887" s="61"/>
      <c r="M887" s="199" t="s">
        <v>21</v>
      </c>
      <c r="N887" s="200" t="s">
        <v>42</v>
      </c>
      <c r="O887" s="42"/>
      <c r="P887" s="201">
        <f>O887*H887</f>
        <v>0</v>
      </c>
      <c r="Q887" s="201">
        <v>0</v>
      </c>
      <c r="R887" s="201">
        <f>Q887*H887</f>
        <v>0</v>
      </c>
      <c r="S887" s="201">
        <v>0</v>
      </c>
      <c r="T887" s="202">
        <f>S887*H887</f>
        <v>0</v>
      </c>
      <c r="AR887" s="24" t="s">
        <v>1288</v>
      </c>
      <c r="AT887" s="24" t="s">
        <v>148</v>
      </c>
      <c r="AU887" s="24" t="s">
        <v>79</v>
      </c>
      <c r="AY887" s="24" t="s">
        <v>146</v>
      </c>
      <c r="BE887" s="203">
        <f>IF(N887="základní",J887,0)</f>
        <v>0</v>
      </c>
      <c r="BF887" s="203">
        <f>IF(N887="snížená",J887,0)</f>
        <v>0</v>
      </c>
      <c r="BG887" s="203">
        <f>IF(N887="zákl. přenesená",J887,0)</f>
        <v>0</v>
      </c>
      <c r="BH887" s="203">
        <f>IF(N887="sníž. přenesená",J887,0)</f>
        <v>0</v>
      </c>
      <c r="BI887" s="203">
        <f>IF(N887="nulová",J887,0)</f>
        <v>0</v>
      </c>
      <c r="BJ887" s="24" t="s">
        <v>79</v>
      </c>
      <c r="BK887" s="203">
        <f>ROUND(I887*H887,2)</f>
        <v>0</v>
      </c>
      <c r="BL887" s="24" t="s">
        <v>1288</v>
      </c>
      <c r="BM887" s="24" t="s">
        <v>1289</v>
      </c>
    </row>
    <row r="888" spans="2:65" s="1" customFormat="1" ht="16.5" customHeight="1">
      <c r="B888" s="41"/>
      <c r="C888" s="192" t="s">
        <v>1290</v>
      </c>
      <c r="D888" s="192" t="s">
        <v>148</v>
      </c>
      <c r="E888" s="193" t="s">
        <v>1291</v>
      </c>
      <c r="F888" s="194" t="s">
        <v>1292</v>
      </c>
      <c r="G888" s="195" t="s">
        <v>795</v>
      </c>
      <c r="H888" s="196">
        <v>1</v>
      </c>
      <c r="I888" s="197"/>
      <c r="J888" s="198">
        <f>ROUND(I888*H888,2)</f>
        <v>0</v>
      </c>
      <c r="K888" s="194" t="s">
        <v>21</v>
      </c>
      <c r="L888" s="61"/>
      <c r="M888" s="199" t="s">
        <v>21</v>
      </c>
      <c r="N888" s="259" t="s">
        <v>42</v>
      </c>
      <c r="O888" s="260"/>
      <c r="P888" s="261">
        <f>O888*H888</f>
        <v>0</v>
      </c>
      <c r="Q888" s="261">
        <v>0</v>
      </c>
      <c r="R888" s="261">
        <f>Q888*H888</f>
        <v>0</v>
      </c>
      <c r="S888" s="261">
        <v>0</v>
      </c>
      <c r="T888" s="262">
        <f>S888*H888</f>
        <v>0</v>
      </c>
      <c r="AR888" s="24" t="s">
        <v>1288</v>
      </c>
      <c r="AT888" s="24" t="s">
        <v>148</v>
      </c>
      <c r="AU888" s="24" t="s">
        <v>79</v>
      </c>
      <c r="AY888" s="24" t="s">
        <v>146</v>
      </c>
      <c r="BE888" s="203">
        <f>IF(N888="základní",J888,0)</f>
        <v>0</v>
      </c>
      <c r="BF888" s="203">
        <f>IF(N888="snížená",J888,0)</f>
        <v>0</v>
      </c>
      <c r="BG888" s="203">
        <f>IF(N888="zákl. přenesená",J888,0)</f>
        <v>0</v>
      </c>
      <c r="BH888" s="203">
        <f>IF(N888="sníž. přenesená",J888,0)</f>
        <v>0</v>
      </c>
      <c r="BI888" s="203">
        <f>IF(N888="nulová",J888,0)</f>
        <v>0</v>
      </c>
      <c r="BJ888" s="24" t="s">
        <v>79</v>
      </c>
      <c r="BK888" s="203">
        <f>ROUND(I888*H888,2)</f>
        <v>0</v>
      </c>
      <c r="BL888" s="24" t="s">
        <v>1288</v>
      </c>
      <c r="BM888" s="24" t="s">
        <v>1293</v>
      </c>
    </row>
    <row r="889" spans="2:12" s="1" customFormat="1" ht="6.95" customHeight="1">
      <c r="B889" s="56"/>
      <c r="C889" s="57"/>
      <c r="D889" s="57"/>
      <c r="E889" s="57"/>
      <c r="F889" s="57"/>
      <c r="G889" s="57"/>
      <c r="H889" s="57"/>
      <c r="I889" s="139"/>
      <c r="J889" s="57"/>
      <c r="K889" s="57"/>
      <c r="L889" s="61"/>
    </row>
  </sheetData>
  <sheetProtection algorithmName="SHA-512" hashValue="V/pQqRWvO5XdmHMKFi1z+o0e43Td5D37sso4TrR+5RWLFcOGl7N27TlkkFmZtbSnymE2gfYS8PYAUA7wGfZMhg==" saltValue="inFjhieAE5Sykyl1poqa5r7wuQNhvhitXJUwe7ahrhrZ4qoK3CYfvFGmP+slT4+y+I+JCJI8F1jTCkwN3Lil+g==" spinCount="100000" sheet="1" objects="1" scenarios="1" formatColumns="0" formatRows="0" autoFilter="0"/>
  <autoFilter ref="C103:K888"/>
  <mergeCells count="10">
    <mergeCell ref="J51:J52"/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1294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ROUND(SUM(BE77:BE79),2)</f>
        <v>0</v>
      </c>
      <c r="G30" s="42"/>
      <c r="H30" s="42"/>
      <c r="I30" s="131">
        <v>0.21</v>
      </c>
      <c r="J30" s="130">
        <f>ROUND(ROUND((SUM(BE77:BE79)),2)*I30,2)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ROUND(SUM(BF77:BF79),2)</f>
        <v>0</v>
      </c>
      <c r="G31" s="42"/>
      <c r="H31" s="42"/>
      <c r="I31" s="131">
        <v>0.15</v>
      </c>
      <c r="J31" s="130">
        <f>ROUND(ROUND((SUM(BF77:BF79)),2)*I31,2)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ROUND(SUM(BG77:BG79),2)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ROUND(SUM(BH77:BH79),2)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ROUND(SUM(BI77:BI79),2)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B - Způsobilé výdaje - B - Způsobilé výdaje vedl...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129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130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6.5" customHeight="1">
      <c r="B67" s="41"/>
      <c r="C67" s="63"/>
      <c r="D67" s="63"/>
      <c r="E67" s="384" t="str">
        <f>E7</f>
        <v>Mánesova 23 SO 01</v>
      </c>
      <c r="F67" s="385"/>
      <c r="G67" s="385"/>
      <c r="H67" s="385"/>
      <c r="I67" s="163"/>
      <c r="J67" s="63"/>
      <c r="K67" s="63"/>
      <c r="L67" s="61"/>
    </row>
    <row r="68" spans="2:12" s="1" customFormat="1" ht="14.45" customHeight="1">
      <c r="B68" s="41"/>
      <c r="C68" s="65" t="s">
        <v>94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7.25" customHeight="1">
      <c r="B69" s="41"/>
      <c r="C69" s="63"/>
      <c r="D69" s="63"/>
      <c r="E69" s="359" t="str">
        <f>E9</f>
        <v>B - Způsobilé výdaje - B - Způsobilé výdaje vedl...</v>
      </c>
      <c r="F69" s="386"/>
      <c r="G69" s="386"/>
      <c r="H69" s="386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 xml:space="preserve"> </v>
      </c>
      <c r="G71" s="63"/>
      <c r="H71" s="63"/>
      <c r="I71" s="165" t="s">
        <v>25</v>
      </c>
      <c r="J71" s="73" t="str">
        <f>IF(J12="","",J12)</f>
        <v>8. 6. 2018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5">
      <c r="B73" s="41"/>
      <c r="C73" s="65" t="s">
        <v>27</v>
      </c>
      <c r="D73" s="63"/>
      <c r="E73" s="63"/>
      <c r="F73" s="164" t="str">
        <f>E15</f>
        <v>Město Cheb</v>
      </c>
      <c r="G73" s="63"/>
      <c r="H73" s="63"/>
      <c r="I73" s="165" t="s">
        <v>33</v>
      </c>
      <c r="J73" s="164" t="str">
        <f>E21</f>
        <v>Ing. Ondřej Beránek</v>
      </c>
      <c r="K73" s="63"/>
      <c r="L73" s="61"/>
    </row>
    <row r="74" spans="2:12" s="1" customFormat="1" ht="14.45" customHeight="1">
      <c r="B74" s="41"/>
      <c r="C74" s="65" t="s">
        <v>31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131</v>
      </c>
      <c r="D76" s="168" t="s">
        <v>56</v>
      </c>
      <c r="E76" s="168" t="s">
        <v>52</v>
      </c>
      <c r="F76" s="168" t="s">
        <v>132</v>
      </c>
      <c r="G76" s="168" t="s">
        <v>133</v>
      </c>
      <c r="H76" s="168" t="s">
        <v>134</v>
      </c>
      <c r="I76" s="169" t="s">
        <v>135</v>
      </c>
      <c r="J76" s="168" t="s">
        <v>99</v>
      </c>
      <c r="K76" s="170" t="s">
        <v>136</v>
      </c>
      <c r="L76" s="171"/>
      <c r="M76" s="81" t="s">
        <v>137</v>
      </c>
      <c r="N76" s="82" t="s">
        <v>41</v>
      </c>
      <c r="O76" s="82" t="s">
        <v>138</v>
      </c>
      <c r="P76" s="82" t="s">
        <v>139</v>
      </c>
      <c r="Q76" s="82" t="s">
        <v>140</v>
      </c>
      <c r="R76" s="82" t="s">
        <v>141</v>
      </c>
      <c r="S76" s="82" t="s">
        <v>142</v>
      </c>
      <c r="T76" s="83" t="s">
        <v>143</v>
      </c>
    </row>
    <row r="77" spans="2:63" s="1" customFormat="1" ht="29.25" customHeight="1">
      <c r="B77" s="41"/>
      <c r="C77" s="87" t="s">
        <v>100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70</v>
      </c>
      <c r="AU77" s="24" t="s">
        <v>101</v>
      </c>
      <c r="BK77" s="175">
        <f>BK78</f>
        <v>0</v>
      </c>
    </row>
    <row r="78" spans="2:63" s="10" customFormat="1" ht="37.35" customHeight="1">
      <c r="B78" s="176"/>
      <c r="C78" s="177"/>
      <c r="D78" s="178" t="s">
        <v>70</v>
      </c>
      <c r="E78" s="179" t="s">
        <v>1284</v>
      </c>
      <c r="F78" s="179" t="s">
        <v>1285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P79</f>
        <v>0</v>
      </c>
      <c r="Q78" s="184"/>
      <c r="R78" s="185">
        <f>R79</f>
        <v>0</v>
      </c>
      <c r="S78" s="184"/>
      <c r="T78" s="186">
        <f>T79</f>
        <v>0</v>
      </c>
      <c r="AR78" s="187" t="s">
        <v>153</v>
      </c>
      <c r="AT78" s="188" t="s">
        <v>70</v>
      </c>
      <c r="AU78" s="188" t="s">
        <v>71</v>
      </c>
      <c r="AY78" s="187" t="s">
        <v>146</v>
      </c>
      <c r="BK78" s="189">
        <f>BK79</f>
        <v>0</v>
      </c>
    </row>
    <row r="79" spans="2:65" s="1" customFormat="1" ht="16.5" customHeight="1">
      <c r="B79" s="41"/>
      <c r="C79" s="192" t="s">
        <v>79</v>
      </c>
      <c r="D79" s="192" t="s">
        <v>148</v>
      </c>
      <c r="E79" s="193" t="s">
        <v>1295</v>
      </c>
      <c r="F79" s="194" t="s">
        <v>1296</v>
      </c>
      <c r="G79" s="195" t="s">
        <v>795</v>
      </c>
      <c r="H79" s="196">
        <v>1</v>
      </c>
      <c r="I79" s="197"/>
      <c r="J79" s="198">
        <f>ROUND(I79*H79,2)</f>
        <v>0</v>
      </c>
      <c r="K79" s="194" t="s">
        <v>21</v>
      </c>
      <c r="L79" s="61"/>
      <c r="M79" s="199" t="s">
        <v>21</v>
      </c>
      <c r="N79" s="259" t="s">
        <v>42</v>
      </c>
      <c r="O79" s="260"/>
      <c r="P79" s="261">
        <f>O79*H79</f>
        <v>0</v>
      </c>
      <c r="Q79" s="261">
        <v>0</v>
      </c>
      <c r="R79" s="261">
        <f>Q79*H79</f>
        <v>0</v>
      </c>
      <c r="S79" s="261">
        <v>0</v>
      </c>
      <c r="T79" s="262">
        <f>S79*H79</f>
        <v>0</v>
      </c>
      <c r="AR79" s="24" t="s">
        <v>1288</v>
      </c>
      <c r="AT79" s="24" t="s">
        <v>148</v>
      </c>
      <c r="AU79" s="24" t="s">
        <v>79</v>
      </c>
      <c r="AY79" s="24" t="s">
        <v>146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79</v>
      </c>
      <c r="BK79" s="203">
        <f>ROUND(I79*H79,2)</f>
        <v>0</v>
      </c>
      <c r="BL79" s="24" t="s">
        <v>1288</v>
      </c>
      <c r="BM79" s="24" t="s">
        <v>81</v>
      </c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39"/>
      <c r="J80" s="57"/>
      <c r="K80" s="57"/>
      <c r="L80" s="61"/>
    </row>
  </sheetData>
  <sheetProtection algorithmName="SHA-512" hashValue="gf1hurN1zHSUR6i/kZ0K9CeuyLJpPFt3cGJDUchFRiwXKVqgklnEtZhJHLfic10efJSKwQmNgDkY7ODUK5YEAw==" saltValue="HlTcMgRUwyIhGo9iRlkV6ND4RDhC59WBhPB2SixxoBCaVwrgCHOAOjWeHGuVMuVcBekgkqcW1QKE/BTLLMXfCw==" spinCount="100000" sheet="1" objects="1" scenarios="1" formatColumns="0" formatRows="0" autoFilter="0"/>
  <autoFilter ref="C76:K79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387" t="s">
        <v>89</v>
      </c>
      <c r="H1" s="387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Mánesova 23 SO 01</v>
      </c>
      <c r="F7" s="380"/>
      <c r="G7" s="380"/>
      <c r="H7" s="380"/>
      <c r="I7" s="117"/>
      <c r="J7" s="29"/>
      <c r="K7" s="31"/>
    </row>
    <row r="8" spans="2:11" s="1" customFormat="1" ht="13.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1" t="s">
        <v>1297</v>
      </c>
      <c r="F9" s="382"/>
      <c r="G9" s="382"/>
      <c r="H9" s="382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96</v>
      </c>
      <c r="G12" s="42"/>
      <c r="H12" s="42"/>
      <c r="I12" s="119" t="s">
        <v>25</v>
      </c>
      <c r="J12" s="120" t="str">
        <f>'Rekapitulace stavby'!AN8</f>
        <v>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>Město Cheb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Ing. Ondřej Beránek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37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39</v>
      </c>
      <c r="G29" s="42"/>
      <c r="H29" s="42"/>
      <c r="I29" s="129" t="s">
        <v>38</v>
      </c>
      <c r="J29" s="46" t="s">
        <v>40</v>
      </c>
      <c r="K29" s="45"/>
    </row>
    <row r="30" spans="2:11" s="1" customFormat="1" ht="14.45" customHeight="1">
      <c r="B30" s="41"/>
      <c r="C30" s="42"/>
      <c r="D30" s="49" t="s">
        <v>41</v>
      </c>
      <c r="E30" s="49" t="s">
        <v>42</v>
      </c>
      <c r="F30" s="130">
        <f>ROUND(SUM(BE85:BE126),2)</f>
        <v>0</v>
      </c>
      <c r="G30" s="42"/>
      <c r="H30" s="42"/>
      <c r="I30" s="131">
        <v>0.21</v>
      </c>
      <c r="J30" s="130">
        <f>ROUND(ROUND((SUM(BE85:BE126)),2)*I30,2)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43</v>
      </c>
      <c r="F31" s="130">
        <f>ROUND(SUM(BF85:BF126),2)</f>
        <v>0</v>
      </c>
      <c r="G31" s="42"/>
      <c r="H31" s="42"/>
      <c r="I31" s="131">
        <v>0.15</v>
      </c>
      <c r="J31" s="130">
        <f>ROUND(ROUND((SUM(BF85:BF126)),2)*I31,2)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30">
        <f>ROUND(SUM(BG85:BG126),2)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45</v>
      </c>
      <c r="F33" s="130">
        <f>ROUND(SUM(BH85:BH126),2)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0">
        <f>ROUND(SUM(BI85:BI126),2)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47</v>
      </c>
      <c r="E36" s="79"/>
      <c r="F36" s="79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Mánesova 23 SO 01</v>
      </c>
      <c r="F45" s="380"/>
      <c r="G45" s="380"/>
      <c r="H45" s="380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C - Nezpůsobilé výda - C - Nezpůsobilé výdaje</v>
      </c>
      <c r="F47" s="382"/>
      <c r="G47" s="382"/>
      <c r="H47" s="382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Město Cheb</v>
      </c>
      <c r="G51" s="42"/>
      <c r="H51" s="42"/>
      <c r="I51" s="119" t="s">
        <v>33</v>
      </c>
      <c r="J51" s="348" t="str">
        <f>E21</f>
        <v>Ing. Ondřej Beránek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11" s="8" customFormat="1" ht="19.9" customHeight="1">
      <c r="B58" s="156"/>
      <c r="C58" s="157"/>
      <c r="D58" s="158" t="s">
        <v>105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11" s="8" customFormat="1" ht="19.9" customHeight="1">
      <c r="B59" s="156"/>
      <c r="C59" s="157"/>
      <c r="D59" s="158" t="s">
        <v>106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11" s="8" customFormat="1" ht="19.9" customHeight="1">
      <c r="B60" s="156"/>
      <c r="C60" s="157"/>
      <c r="D60" s="158" t="s">
        <v>107</v>
      </c>
      <c r="E60" s="159"/>
      <c r="F60" s="159"/>
      <c r="G60" s="159"/>
      <c r="H60" s="159"/>
      <c r="I60" s="160"/>
      <c r="J60" s="161">
        <f>J96</f>
        <v>0</v>
      </c>
      <c r="K60" s="162"/>
    </row>
    <row r="61" spans="2:11" s="8" customFormat="1" ht="19.9" customHeight="1">
      <c r="B61" s="156"/>
      <c r="C61" s="157"/>
      <c r="D61" s="158" t="s">
        <v>108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11" s="8" customFormat="1" ht="19.9" customHeight="1">
      <c r="B62" s="156"/>
      <c r="C62" s="157"/>
      <c r="D62" s="158" t="s">
        <v>109</v>
      </c>
      <c r="E62" s="159"/>
      <c r="F62" s="159"/>
      <c r="G62" s="159"/>
      <c r="H62" s="159"/>
      <c r="I62" s="160"/>
      <c r="J62" s="161">
        <f>J102</f>
        <v>0</v>
      </c>
      <c r="K62" s="162"/>
    </row>
    <row r="63" spans="2:11" s="7" customFormat="1" ht="24.95" customHeight="1">
      <c r="B63" s="149"/>
      <c r="C63" s="150"/>
      <c r="D63" s="151" t="s">
        <v>117</v>
      </c>
      <c r="E63" s="152"/>
      <c r="F63" s="152"/>
      <c r="G63" s="152"/>
      <c r="H63" s="152"/>
      <c r="I63" s="153"/>
      <c r="J63" s="154">
        <f>J104</f>
        <v>0</v>
      </c>
      <c r="K63" s="155"/>
    </row>
    <row r="64" spans="2:11" s="8" customFormat="1" ht="19.9" customHeight="1">
      <c r="B64" s="156"/>
      <c r="C64" s="157"/>
      <c r="D64" s="158" t="s">
        <v>1298</v>
      </c>
      <c r="E64" s="159"/>
      <c r="F64" s="159"/>
      <c r="G64" s="159"/>
      <c r="H64" s="159"/>
      <c r="I64" s="160"/>
      <c r="J64" s="161">
        <f>J105</f>
        <v>0</v>
      </c>
      <c r="K64" s="162"/>
    </row>
    <row r="65" spans="2:11" s="7" customFormat="1" ht="24.95" customHeight="1">
      <c r="B65" s="149"/>
      <c r="C65" s="150"/>
      <c r="D65" s="151" t="s">
        <v>129</v>
      </c>
      <c r="E65" s="152"/>
      <c r="F65" s="152"/>
      <c r="G65" s="152"/>
      <c r="H65" s="152"/>
      <c r="I65" s="153"/>
      <c r="J65" s="154">
        <f>J125</f>
        <v>0</v>
      </c>
      <c r="K65" s="155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" customHeight="1">
      <c r="B72" s="41"/>
      <c r="C72" s="62" t="s">
        <v>130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4" t="str">
        <f>E7</f>
        <v>Mánesova 23 SO 01</v>
      </c>
      <c r="F75" s="385"/>
      <c r="G75" s="385"/>
      <c r="H75" s="385"/>
      <c r="I75" s="163"/>
      <c r="J75" s="63"/>
      <c r="K75" s="63"/>
      <c r="L75" s="61"/>
    </row>
    <row r="76" spans="2:12" s="1" customFormat="1" ht="14.45" customHeight="1">
      <c r="B76" s="41"/>
      <c r="C76" s="65" t="s">
        <v>94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59" t="str">
        <f>E9</f>
        <v>C - Nezpůsobilé výda - C - Nezpůsobilé výdaje</v>
      </c>
      <c r="F77" s="386"/>
      <c r="G77" s="386"/>
      <c r="H77" s="386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23</v>
      </c>
      <c r="D79" s="63"/>
      <c r="E79" s="63"/>
      <c r="F79" s="164" t="str">
        <f>F12</f>
        <v xml:space="preserve"> </v>
      </c>
      <c r="G79" s="63"/>
      <c r="H79" s="63"/>
      <c r="I79" s="165" t="s">
        <v>25</v>
      </c>
      <c r="J79" s="73" t="str">
        <f>IF(J12="","",J12)</f>
        <v>8. 6. 2018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3.5">
      <c r="B81" s="41"/>
      <c r="C81" s="65" t="s">
        <v>27</v>
      </c>
      <c r="D81" s="63"/>
      <c r="E81" s="63"/>
      <c r="F81" s="164" t="str">
        <f>E15</f>
        <v>Město Cheb</v>
      </c>
      <c r="G81" s="63"/>
      <c r="H81" s="63"/>
      <c r="I81" s="165" t="s">
        <v>33</v>
      </c>
      <c r="J81" s="164" t="str">
        <f>E21</f>
        <v>Ing. Ondřej Beránek</v>
      </c>
      <c r="K81" s="63"/>
      <c r="L81" s="61"/>
    </row>
    <row r="82" spans="2:12" s="1" customFormat="1" ht="14.45" customHeight="1">
      <c r="B82" s="41"/>
      <c r="C82" s="65" t="s">
        <v>31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20" s="9" customFormat="1" ht="29.25" customHeight="1">
      <c r="B84" s="166"/>
      <c r="C84" s="167" t="s">
        <v>131</v>
      </c>
      <c r="D84" s="168" t="s">
        <v>56</v>
      </c>
      <c r="E84" s="168" t="s">
        <v>52</v>
      </c>
      <c r="F84" s="168" t="s">
        <v>132</v>
      </c>
      <c r="G84" s="168" t="s">
        <v>133</v>
      </c>
      <c r="H84" s="168" t="s">
        <v>134</v>
      </c>
      <c r="I84" s="169" t="s">
        <v>135</v>
      </c>
      <c r="J84" s="168" t="s">
        <v>99</v>
      </c>
      <c r="K84" s="170" t="s">
        <v>136</v>
      </c>
      <c r="L84" s="171"/>
      <c r="M84" s="81" t="s">
        <v>137</v>
      </c>
      <c r="N84" s="82" t="s">
        <v>41</v>
      </c>
      <c r="O84" s="82" t="s">
        <v>138</v>
      </c>
      <c r="P84" s="82" t="s">
        <v>139</v>
      </c>
      <c r="Q84" s="82" t="s">
        <v>140</v>
      </c>
      <c r="R84" s="82" t="s">
        <v>141</v>
      </c>
      <c r="S84" s="82" t="s">
        <v>142</v>
      </c>
      <c r="T84" s="83" t="s">
        <v>143</v>
      </c>
    </row>
    <row r="85" spans="2:63" s="1" customFormat="1" ht="29.25" customHeight="1">
      <c r="B85" s="41"/>
      <c r="C85" s="87" t="s">
        <v>100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P86+P104+P125</f>
        <v>0</v>
      </c>
      <c r="Q85" s="85"/>
      <c r="R85" s="173">
        <f>R86+R104+R125</f>
        <v>0</v>
      </c>
      <c r="S85" s="85"/>
      <c r="T85" s="174">
        <f>T86+T104+T125</f>
        <v>0</v>
      </c>
      <c r="AT85" s="24" t="s">
        <v>70</v>
      </c>
      <c r="AU85" s="24" t="s">
        <v>101</v>
      </c>
      <c r="BK85" s="175">
        <f>BK86+BK104+BK125</f>
        <v>0</v>
      </c>
    </row>
    <row r="86" spans="2:63" s="10" customFormat="1" ht="37.35" customHeight="1">
      <c r="B86" s="176"/>
      <c r="C86" s="177"/>
      <c r="D86" s="178" t="s">
        <v>70</v>
      </c>
      <c r="E86" s="179" t="s">
        <v>144</v>
      </c>
      <c r="F86" s="179" t="s">
        <v>145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P87+P91+P96+P98+P102</f>
        <v>0</v>
      </c>
      <c r="Q86" s="184"/>
      <c r="R86" s="185">
        <f>R87+R91+R96+R98+R102</f>
        <v>0</v>
      </c>
      <c r="S86" s="184"/>
      <c r="T86" s="186">
        <f>T87+T91+T96+T98+T102</f>
        <v>0</v>
      </c>
      <c r="AR86" s="187" t="s">
        <v>79</v>
      </c>
      <c r="AT86" s="188" t="s">
        <v>70</v>
      </c>
      <c r="AU86" s="188" t="s">
        <v>71</v>
      </c>
      <c r="AY86" s="187" t="s">
        <v>146</v>
      </c>
      <c r="BK86" s="189">
        <f>BK87+BK91+BK96+BK98+BK102</f>
        <v>0</v>
      </c>
    </row>
    <row r="87" spans="2:63" s="10" customFormat="1" ht="19.9" customHeight="1">
      <c r="B87" s="176"/>
      <c r="C87" s="177"/>
      <c r="D87" s="178" t="s">
        <v>70</v>
      </c>
      <c r="E87" s="190" t="s">
        <v>164</v>
      </c>
      <c r="F87" s="190" t="s">
        <v>165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SUM(P88:P90)</f>
        <v>0</v>
      </c>
      <c r="Q87" s="184"/>
      <c r="R87" s="185">
        <f>SUM(R88:R90)</f>
        <v>0</v>
      </c>
      <c r="S87" s="184"/>
      <c r="T87" s="186">
        <f>SUM(T88:T90)</f>
        <v>0</v>
      </c>
      <c r="AR87" s="187" t="s">
        <v>79</v>
      </c>
      <c r="AT87" s="188" t="s">
        <v>70</v>
      </c>
      <c r="AU87" s="188" t="s">
        <v>79</v>
      </c>
      <c r="AY87" s="187" t="s">
        <v>146</v>
      </c>
      <c r="BK87" s="189">
        <f>SUM(BK88:BK90)</f>
        <v>0</v>
      </c>
    </row>
    <row r="88" spans="2:65" s="1" customFormat="1" ht="25.5" customHeight="1">
      <c r="B88" s="41"/>
      <c r="C88" s="192" t="s">
        <v>79</v>
      </c>
      <c r="D88" s="192" t="s">
        <v>148</v>
      </c>
      <c r="E88" s="193" t="s">
        <v>1299</v>
      </c>
      <c r="F88" s="194" t="s">
        <v>1300</v>
      </c>
      <c r="G88" s="195" t="s">
        <v>151</v>
      </c>
      <c r="H88" s="196">
        <v>11.868</v>
      </c>
      <c r="I88" s="197"/>
      <c r="J88" s="198">
        <f>ROUND(I88*H88,2)</f>
        <v>0</v>
      </c>
      <c r="K88" s="194" t="s">
        <v>152</v>
      </c>
      <c r="L88" s="61"/>
      <c r="M88" s="199" t="s">
        <v>21</v>
      </c>
      <c r="N88" s="200" t="s">
        <v>42</v>
      </c>
      <c r="O88" s="42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153</v>
      </c>
      <c r="AT88" s="24" t="s">
        <v>148</v>
      </c>
      <c r="AU88" s="24" t="s">
        <v>81</v>
      </c>
      <c r="AY88" s="24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79</v>
      </c>
      <c r="BK88" s="203">
        <f>ROUND(I88*H88,2)</f>
        <v>0</v>
      </c>
      <c r="BL88" s="24" t="s">
        <v>153</v>
      </c>
      <c r="BM88" s="24" t="s">
        <v>81</v>
      </c>
    </row>
    <row r="89" spans="2:51" s="11" customFormat="1" ht="13.5">
      <c r="B89" s="204"/>
      <c r="C89" s="205"/>
      <c r="D89" s="206" t="s">
        <v>154</v>
      </c>
      <c r="E89" s="207" t="s">
        <v>21</v>
      </c>
      <c r="F89" s="208" t="s">
        <v>155</v>
      </c>
      <c r="G89" s="205"/>
      <c r="H89" s="209">
        <v>11.8675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154</v>
      </c>
      <c r="AU89" s="215" t="s">
        <v>81</v>
      </c>
      <c r="AV89" s="11" t="s">
        <v>81</v>
      </c>
      <c r="AW89" s="11" t="s">
        <v>156</v>
      </c>
      <c r="AX89" s="11" t="s">
        <v>71</v>
      </c>
      <c r="AY89" s="215" t="s">
        <v>146</v>
      </c>
    </row>
    <row r="90" spans="2:51" s="12" customFormat="1" ht="13.5">
      <c r="B90" s="216"/>
      <c r="C90" s="217"/>
      <c r="D90" s="206" t="s">
        <v>154</v>
      </c>
      <c r="E90" s="218" t="s">
        <v>21</v>
      </c>
      <c r="F90" s="219" t="s">
        <v>157</v>
      </c>
      <c r="G90" s="217"/>
      <c r="H90" s="220">
        <v>11.8675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154</v>
      </c>
      <c r="AU90" s="226" t="s">
        <v>81</v>
      </c>
      <c r="AV90" s="12" t="s">
        <v>153</v>
      </c>
      <c r="AW90" s="12" t="s">
        <v>156</v>
      </c>
      <c r="AX90" s="12" t="s">
        <v>79</v>
      </c>
      <c r="AY90" s="226" t="s">
        <v>146</v>
      </c>
    </row>
    <row r="91" spans="2:63" s="10" customFormat="1" ht="29.85" customHeight="1">
      <c r="B91" s="176"/>
      <c r="C91" s="177"/>
      <c r="D91" s="178" t="s">
        <v>70</v>
      </c>
      <c r="E91" s="190" t="s">
        <v>169</v>
      </c>
      <c r="F91" s="190" t="s">
        <v>174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SUM(P92:P95)</f>
        <v>0</v>
      </c>
      <c r="Q91" s="184"/>
      <c r="R91" s="185">
        <f>SUM(R92:R95)</f>
        <v>0</v>
      </c>
      <c r="S91" s="184"/>
      <c r="T91" s="186">
        <f>SUM(T92:T95)</f>
        <v>0</v>
      </c>
      <c r="AR91" s="187" t="s">
        <v>79</v>
      </c>
      <c r="AT91" s="188" t="s">
        <v>70</v>
      </c>
      <c r="AU91" s="188" t="s">
        <v>79</v>
      </c>
      <c r="AY91" s="187" t="s">
        <v>146</v>
      </c>
      <c r="BK91" s="189">
        <f>SUM(BK92:BK95)</f>
        <v>0</v>
      </c>
    </row>
    <row r="92" spans="2:65" s="1" customFormat="1" ht="25.5" customHeight="1">
      <c r="B92" s="41"/>
      <c r="C92" s="192" t="s">
        <v>81</v>
      </c>
      <c r="D92" s="192" t="s">
        <v>148</v>
      </c>
      <c r="E92" s="193" t="s">
        <v>1301</v>
      </c>
      <c r="F92" s="194" t="s">
        <v>1302</v>
      </c>
      <c r="G92" s="195" t="s">
        <v>151</v>
      </c>
      <c r="H92" s="196">
        <v>14.496</v>
      </c>
      <c r="I92" s="197"/>
      <c r="J92" s="198">
        <f>ROUND(I92*H92,2)</f>
        <v>0</v>
      </c>
      <c r="K92" s="194" t="s">
        <v>21</v>
      </c>
      <c r="L92" s="61"/>
      <c r="M92" s="199" t="s">
        <v>21</v>
      </c>
      <c r="N92" s="200" t="s">
        <v>42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153</v>
      </c>
      <c r="AT92" s="24" t="s">
        <v>148</v>
      </c>
      <c r="AU92" s="24" t="s">
        <v>81</v>
      </c>
      <c r="AY92" s="24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79</v>
      </c>
      <c r="BK92" s="203">
        <f>ROUND(I92*H92,2)</f>
        <v>0</v>
      </c>
      <c r="BL92" s="24" t="s">
        <v>153</v>
      </c>
      <c r="BM92" s="24" t="s">
        <v>153</v>
      </c>
    </row>
    <row r="93" spans="2:51" s="11" customFormat="1" ht="13.5">
      <c r="B93" s="204"/>
      <c r="C93" s="205"/>
      <c r="D93" s="206" t="s">
        <v>154</v>
      </c>
      <c r="E93" s="207" t="s">
        <v>21</v>
      </c>
      <c r="F93" s="208" t="s">
        <v>1303</v>
      </c>
      <c r="G93" s="205"/>
      <c r="H93" s="209">
        <v>14.496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154</v>
      </c>
      <c r="AU93" s="215" t="s">
        <v>81</v>
      </c>
      <c r="AV93" s="11" t="s">
        <v>81</v>
      </c>
      <c r="AW93" s="11" t="s">
        <v>156</v>
      </c>
      <c r="AX93" s="11" t="s">
        <v>71</v>
      </c>
      <c r="AY93" s="215" t="s">
        <v>146</v>
      </c>
    </row>
    <row r="94" spans="2:51" s="12" customFormat="1" ht="13.5">
      <c r="B94" s="216"/>
      <c r="C94" s="217"/>
      <c r="D94" s="206" t="s">
        <v>154</v>
      </c>
      <c r="E94" s="218" t="s">
        <v>21</v>
      </c>
      <c r="F94" s="219" t="s">
        <v>157</v>
      </c>
      <c r="G94" s="217"/>
      <c r="H94" s="220">
        <v>14.496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154</v>
      </c>
      <c r="AU94" s="226" t="s">
        <v>81</v>
      </c>
      <c r="AV94" s="12" t="s">
        <v>153</v>
      </c>
      <c r="AW94" s="12" t="s">
        <v>156</v>
      </c>
      <c r="AX94" s="12" t="s">
        <v>79</v>
      </c>
      <c r="AY94" s="226" t="s">
        <v>146</v>
      </c>
    </row>
    <row r="95" spans="2:65" s="1" customFormat="1" ht="16.5" customHeight="1">
      <c r="B95" s="41"/>
      <c r="C95" s="237" t="s">
        <v>166</v>
      </c>
      <c r="D95" s="237" t="s">
        <v>203</v>
      </c>
      <c r="E95" s="238" t="s">
        <v>1304</v>
      </c>
      <c r="F95" s="239" t="s">
        <v>1305</v>
      </c>
      <c r="G95" s="240" t="s">
        <v>161</v>
      </c>
      <c r="H95" s="241">
        <v>91</v>
      </c>
      <c r="I95" s="242"/>
      <c r="J95" s="243">
        <f>ROUND(I95*H95,2)</f>
        <v>0</v>
      </c>
      <c r="K95" s="239" t="s">
        <v>21</v>
      </c>
      <c r="L95" s="244"/>
      <c r="M95" s="245" t="s">
        <v>21</v>
      </c>
      <c r="N95" s="246" t="s">
        <v>42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173</v>
      </c>
      <c r="AT95" s="24" t="s">
        <v>203</v>
      </c>
      <c r="AU95" s="24" t="s">
        <v>81</v>
      </c>
      <c r="AY95" s="24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79</v>
      </c>
      <c r="BK95" s="203">
        <f>ROUND(I95*H95,2)</f>
        <v>0</v>
      </c>
      <c r="BL95" s="24" t="s">
        <v>153</v>
      </c>
      <c r="BM95" s="24" t="s">
        <v>169</v>
      </c>
    </row>
    <row r="96" spans="2:63" s="10" customFormat="1" ht="29.85" customHeight="1">
      <c r="B96" s="176"/>
      <c r="C96" s="177"/>
      <c r="D96" s="178" t="s">
        <v>70</v>
      </c>
      <c r="E96" s="190" t="s">
        <v>202</v>
      </c>
      <c r="F96" s="190" t="s">
        <v>373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P97</f>
        <v>0</v>
      </c>
      <c r="Q96" s="184"/>
      <c r="R96" s="185">
        <f>R97</f>
        <v>0</v>
      </c>
      <c r="S96" s="184"/>
      <c r="T96" s="186">
        <f>T97</f>
        <v>0</v>
      </c>
      <c r="AR96" s="187" t="s">
        <v>79</v>
      </c>
      <c r="AT96" s="188" t="s">
        <v>70</v>
      </c>
      <c r="AU96" s="188" t="s">
        <v>79</v>
      </c>
      <c r="AY96" s="187" t="s">
        <v>146</v>
      </c>
      <c r="BK96" s="189">
        <f>BK97</f>
        <v>0</v>
      </c>
    </row>
    <row r="97" spans="2:65" s="1" customFormat="1" ht="25.5" customHeight="1">
      <c r="B97" s="41"/>
      <c r="C97" s="192" t="s">
        <v>153</v>
      </c>
      <c r="D97" s="192" t="s">
        <v>148</v>
      </c>
      <c r="E97" s="193" t="s">
        <v>1306</v>
      </c>
      <c r="F97" s="194" t="s">
        <v>1307</v>
      </c>
      <c r="G97" s="195" t="s">
        <v>795</v>
      </c>
      <c r="H97" s="196">
        <v>1</v>
      </c>
      <c r="I97" s="197"/>
      <c r="J97" s="198">
        <f>ROUND(I97*H97,2)</f>
        <v>0</v>
      </c>
      <c r="K97" s="194" t="s">
        <v>21</v>
      </c>
      <c r="L97" s="61"/>
      <c r="M97" s="199" t="s">
        <v>21</v>
      </c>
      <c r="N97" s="200" t="s">
        <v>42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153</v>
      </c>
      <c r="AT97" s="24" t="s">
        <v>148</v>
      </c>
      <c r="AU97" s="24" t="s">
        <v>81</v>
      </c>
      <c r="AY97" s="24" t="s">
        <v>146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79</v>
      </c>
      <c r="BK97" s="203">
        <f>ROUND(I97*H97,2)</f>
        <v>0</v>
      </c>
      <c r="BL97" s="24" t="s">
        <v>153</v>
      </c>
      <c r="BM97" s="24" t="s">
        <v>173</v>
      </c>
    </row>
    <row r="98" spans="2:63" s="10" customFormat="1" ht="29.85" customHeight="1">
      <c r="B98" s="176"/>
      <c r="C98" s="177"/>
      <c r="D98" s="178" t="s">
        <v>70</v>
      </c>
      <c r="E98" s="190" t="s">
        <v>498</v>
      </c>
      <c r="F98" s="190" t="s">
        <v>499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SUM(P99:P101)</f>
        <v>0</v>
      </c>
      <c r="Q98" s="184"/>
      <c r="R98" s="185">
        <f>SUM(R99:R101)</f>
        <v>0</v>
      </c>
      <c r="S98" s="184"/>
      <c r="T98" s="186">
        <f>SUM(T99:T101)</f>
        <v>0</v>
      </c>
      <c r="AR98" s="187" t="s">
        <v>79</v>
      </c>
      <c r="AT98" s="188" t="s">
        <v>70</v>
      </c>
      <c r="AU98" s="188" t="s">
        <v>79</v>
      </c>
      <c r="AY98" s="187" t="s">
        <v>146</v>
      </c>
      <c r="BK98" s="189">
        <f>SUM(BK99:BK101)</f>
        <v>0</v>
      </c>
    </row>
    <row r="99" spans="2:65" s="1" customFormat="1" ht="25.5" customHeight="1">
      <c r="B99" s="41"/>
      <c r="C99" s="192" t="s">
        <v>164</v>
      </c>
      <c r="D99" s="192" t="s">
        <v>148</v>
      </c>
      <c r="E99" s="193" t="s">
        <v>1308</v>
      </c>
      <c r="F99" s="194" t="s">
        <v>1309</v>
      </c>
      <c r="G99" s="195" t="s">
        <v>503</v>
      </c>
      <c r="H99" s="196">
        <v>39.208</v>
      </c>
      <c r="I99" s="197"/>
      <c r="J99" s="198">
        <f>ROUND(I99*H99,2)</f>
        <v>0</v>
      </c>
      <c r="K99" s="194" t="s">
        <v>21</v>
      </c>
      <c r="L99" s="61"/>
      <c r="M99" s="199" t="s">
        <v>21</v>
      </c>
      <c r="N99" s="200" t="s">
        <v>42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153</v>
      </c>
      <c r="AT99" s="24" t="s">
        <v>148</v>
      </c>
      <c r="AU99" s="24" t="s">
        <v>81</v>
      </c>
      <c r="AY99" s="24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79</v>
      </c>
      <c r="BK99" s="203">
        <f>ROUND(I99*H99,2)</f>
        <v>0</v>
      </c>
      <c r="BL99" s="24" t="s">
        <v>153</v>
      </c>
      <c r="BM99" s="24" t="s">
        <v>177</v>
      </c>
    </row>
    <row r="100" spans="2:65" s="1" customFormat="1" ht="25.5" customHeight="1">
      <c r="B100" s="41"/>
      <c r="C100" s="192" t="s">
        <v>169</v>
      </c>
      <c r="D100" s="192" t="s">
        <v>148</v>
      </c>
      <c r="E100" s="193" t="s">
        <v>1310</v>
      </c>
      <c r="F100" s="194" t="s">
        <v>1311</v>
      </c>
      <c r="G100" s="195" t="s">
        <v>503</v>
      </c>
      <c r="H100" s="196">
        <v>5.762</v>
      </c>
      <c r="I100" s="197"/>
      <c r="J100" s="198">
        <f>ROUND(I100*H100,2)</f>
        <v>0</v>
      </c>
      <c r="K100" s="194" t="s">
        <v>152</v>
      </c>
      <c r="L100" s="61"/>
      <c r="M100" s="199" t="s">
        <v>21</v>
      </c>
      <c r="N100" s="200" t="s">
        <v>42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153</v>
      </c>
      <c r="AT100" s="24" t="s">
        <v>148</v>
      </c>
      <c r="AU100" s="24" t="s">
        <v>81</v>
      </c>
      <c r="AY100" s="24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79</v>
      </c>
      <c r="BK100" s="203">
        <f>ROUND(I100*H100,2)</f>
        <v>0</v>
      </c>
      <c r="BL100" s="24" t="s">
        <v>153</v>
      </c>
      <c r="BM100" s="24" t="s">
        <v>180</v>
      </c>
    </row>
    <row r="101" spans="2:65" s="1" customFormat="1" ht="25.5" customHeight="1">
      <c r="B101" s="41"/>
      <c r="C101" s="192" t="s">
        <v>181</v>
      </c>
      <c r="D101" s="192" t="s">
        <v>148</v>
      </c>
      <c r="E101" s="193" t="s">
        <v>1312</v>
      </c>
      <c r="F101" s="194" t="s">
        <v>1309</v>
      </c>
      <c r="G101" s="195" t="s">
        <v>503</v>
      </c>
      <c r="H101" s="196">
        <v>39.208</v>
      </c>
      <c r="I101" s="197"/>
      <c r="J101" s="198">
        <f>ROUND(I101*H101,2)</f>
        <v>0</v>
      </c>
      <c r="K101" s="194" t="s">
        <v>152</v>
      </c>
      <c r="L101" s="61"/>
      <c r="M101" s="199" t="s">
        <v>21</v>
      </c>
      <c r="N101" s="200" t="s">
        <v>42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153</v>
      </c>
      <c r="AT101" s="24" t="s">
        <v>148</v>
      </c>
      <c r="AU101" s="24" t="s">
        <v>81</v>
      </c>
      <c r="AY101" s="24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79</v>
      </c>
      <c r="BK101" s="203">
        <f>ROUND(I101*H101,2)</f>
        <v>0</v>
      </c>
      <c r="BL101" s="24" t="s">
        <v>153</v>
      </c>
      <c r="BM101" s="24" t="s">
        <v>185</v>
      </c>
    </row>
    <row r="102" spans="2:63" s="10" customFormat="1" ht="29.85" customHeight="1">
      <c r="B102" s="176"/>
      <c r="C102" s="177"/>
      <c r="D102" s="178" t="s">
        <v>70</v>
      </c>
      <c r="E102" s="190" t="s">
        <v>512</v>
      </c>
      <c r="F102" s="190" t="s">
        <v>513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P103</f>
        <v>0</v>
      </c>
      <c r="Q102" s="184"/>
      <c r="R102" s="185">
        <f>R103</f>
        <v>0</v>
      </c>
      <c r="S102" s="184"/>
      <c r="T102" s="186">
        <f>T103</f>
        <v>0</v>
      </c>
      <c r="AR102" s="187" t="s">
        <v>79</v>
      </c>
      <c r="AT102" s="188" t="s">
        <v>70</v>
      </c>
      <c r="AU102" s="188" t="s">
        <v>79</v>
      </c>
      <c r="AY102" s="187" t="s">
        <v>146</v>
      </c>
      <c r="BK102" s="189">
        <f>BK103</f>
        <v>0</v>
      </c>
    </row>
    <row r="103" spans="2:65" s="1" customFormat="1" ht="16.5" customHeight="1">
      <c r="B103" s="41"/>
      <c r="C103" s="192" t="s">
        <v>201</v>
      </c>
      <c r="D103" s="192" t="s">
        <v>148</v>
      </c>
      <c r="E103" s="193" t="s">
        <v>514</v>
      </c>
      <c r="F103" s="194" t="s">
        <v>515</v>
      </c>
      <c r="G103" s="195" t="s">
        <v>503</v>
      </c>
      <c r="H103" s="196">
        <v>6.805</v>
      </c>
      <c r="I103" s="197"/>
      <c r="J103" s="198">
        <f>ROUND(I103*H103,2)</f>
        <v>0</v>
      </c>
      <c r="K103" s="194" t="s">
        <v>152</v>
      </c>
      <c r="L103" s="61"/>
      <c r="M103" s="199" t="s">
        <v>21</v>
      </c>
      <c r="N103" s="200" t="s">
        <v>42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153</v>
      </c>
      <c r="AT103" s="24" t="s">
        <v>148</v>
      </c>
      <c r="AU103" s="24" t="s">
        <v>81</v>
      </c>
      <c r="AY103" s="24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79</v>
      </c>
      <c r="BK103" s="203">
        <f>ROUND(I103*H103,2)</f>
        <v>0</v>
      </c>
      <c r="BL103" s="24" t="s">
        <v>153</v>
      </c>
      <c r="BM103" s="24" t="s">
        <v>201</v>
      </c>
    </row>
    <row r="104" spans="2:63" s="10" customFormat="1" ht="37.35" customHeight="1">
      <c r="B104" s="176"/>
      <c r="C104" s="177"/>
      <c r="D104" s="178" t="s">
        <v>70</v>
      </c>
      <c r="E104" s="179" t="s">
        <v>723</v>
      </c>
      <c r="F104" s="179" t="s">
        <v>724</v>
      </c>
      <c r="G104" s="177"/>
      <c r="H104" s="177"/>
      <c r="I104" s="180"/>
      <c r="J104" s="181">
        <f>BK104</f>
        <v>0</v>
      </c>
      <c r="K104" s="177"/>
      <c r="L104" s="182"/>
      <c r="M104" s="183"/>
      <c r="N104" s="184"/>
      <c r="O104" s="184"/>
      <c r="P104" s="185">
        <f>P105</f>
        <v>0</v>
      </c>
      <c r="Q104" s="184"/>
      <c r="R104" s="185">
        <f>R105</f>
        <v>0</v>
      </c>
      <c r="S104" s="184"/>
      <c r="T104" s="186">
        <f>T105</f>
        <v>0</v>
      </c>
      <c r="AR104" s="187" t="s">
        <v>81</v>
      </c>
      <c r="AT104" s="188" t="s">
        <v>70</v>
      </c>
      <c r="AU104" s="188" t="s">
        <v>71</v>
      </c>
      <c r="AY104" s="187" t="s">
        <v>146</v>
      </c>
      <c r="BK104" s="189">
        <f>BK105</f>
        <v>0</v>
      </c>
    </row>
    <row r="105" spans="2:63" s="10" customFormat="1" ht="19.9" customHeight="1">
      <c r="B105" s="176"/>
      <c r="C105" s="177"/>
      <c r="D105" s="178" t="s">
        <v>70</v>
      </c>
      <c r="E105" s="190" t="s">
        <v>1313</v>
      </c>
      <c r="F105" s="190" t="s">
        <v>1314</v>
      </c>
      <c r="G105" s="177"/>
      <c r="H105" s="177"/>
      <c r="I105" s="180"/>
      <c r="J105" s="191">
        <f>BK105</f>
        <v>0</v>
      </c>
      <c r="K105" s="177"/>
      <c r="L105" s="182"/>
      <c r="M105" s="183"/>
      <c r="N105" s="184"/>
      <c r="O105" s="184"/>
      <c r="P105" s="185">
        <f>SUM(P106:P124)</f>
        <v>0</v>
      </c>
      <c r="Q105" s="184"/>
      <c r="R105" s="185">
        <f>SUM(R106:R124)</f>
        <v>0</v>
      </c>
      <c r="S105" s="184"/>
      <c r="T105" s="186">
        <f>SUM(T106:T124)</f>
        <v>0</v>
      </c>
      <c r="AR105" s="187" t="s">
        <v>81</v>
      </c>
      <c r="AT105" s="188" t="s">
        <v>70</v>
      </c>
      <c r="AU105" s="188" t="s">
        <v>79</v>
      </c>
      <c r="AY105" s="187" t="s">
        <v>146</v>
      </c>
      <c r="BK105" s="189">
        <f>SUM(BK106:BK124)</f>
        <v>0</v>
      </c>
    </row>
    <row r="106" spans="2:65" s="1" customFormat="1" ht="25.5" customHeight="1">
      <c r="B106" s="41"/>
      <c r="C106" s="192" t="s">
        <v>173</v>
      </c>
      <c r="D106" s="192" t="s">
        <v>148</v>
      </c>
      <c r="E106" s="193" t="s">
        <v>1315</v>
      </c>
      <c r="F106" s="194" t="s">
        <v>1316</v>
      </c>
      <c r="G106" s="195" t="s">
        <v>184</v>
      </c>
      <c r="H106" s="196">
        <v>1.51</v>
      </c>
      <c r="I106" s="197"/>
      <c r="J106" s="198">
        <f>ROUND(I106*H106,2)</f>
        <v>0</v>
      </c>
      <c r="K106" s="194" t="s">
        <v>152</v>
      </c>
      <c r="L106" s="61"/>
      <c r="M106" s="199" t="s">
        <v>21</v>
      </c>
      <c r="N106" s="200" t="s">
        <v>42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201</v>
      </c>
      <c r="AT106" s="24" t="s">
        <v>148</v>
      </c>
      <c r="AU106" s="24" t="s">
        <v>81</v>
      </c>
      <c r="AY106" s="24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79</v>
      </c>
      <c r="BK106" s="203">
        <f>ROUND(I106*H106,2)</f>
        <v>0</v>
      </c>
      <c r="BL106" s="24" t="s">
        <v>201</v>
      </c>
      <c r="BM106" s="24" t="s">
        <v>206</v>
      </c>
    </row>
    <row r="107" spans="2:51" s="11" customFormat="1" ht="13.5">
      <c r="B107" s="204"/>
      <c r="C107" s="205"/>
      <c r="D107" s="206" t="s">
        <v>154</v>
      </c>
      <c r="E107" s="207" t="s">
        <v>21</v>
      </c>
      <c r="F107" s="208" t="s">
        <v>1317</v>
      </c>
      <c r="G107" s="205"/>
      <c r="H107" s="209">
        <v>1.51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154</v>
      </c>
      <c r="AU107" s="215" t="s">
        <v>81</v>
      </c>
      <c r="AV107" s="11" t="s">
        <v>81</v>
      </c>
      <c r="AW107" s="11" t="s">
        <v>156</v>
      </c>
      <c r="AX107" s="11" t="s">
        <v>71</v>
      </c>
      <c r="AY107" s="215" t="s">
        <v>146</v>
      </c>
    </row>
    <row r="108" spans="2:51" s="12" customFormat="1" ht="13.5">
      <c r="B108" s="216"/>
      <c r="C108" s="217"/>
      <c r="D108" s="206" t="s">
        <v>154</v>
      </c>
      <c r="E108" s="218" t="s">
        <v>21</v>
      </c>
      <c r="F108" s="219" t="s">
        <v>157</v>
      </c>
      <c r="G108" s="217"/>
      <c r="H108" s="220">
        <v>1.51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154</v>
      </c>
      <c r="AU108" s="226" t="s">
        <v>81</v>
      </c>
      <c r="AV108" s="12" t="s">
        <v>153</v>
      </c>
      <c r="AW108" s="12" t="s">
        <v>156</v>
      </c>
      <c r="AX108" s="12" t="s">
        <v>79</v>
      </c>
      <c r="AY108" s="226" t="s">
        <v>146</v>
      </c>
    </row>
    <row r="109" spans="2:65" s="1" customFormat="1" ht="25.5" customHeight="1">
      <c r="B109" s="41"/>
      <c r="C109" s="237" t="s">
        <v>202</v>
      </c>
      <c r="D109" s="237" t="s">
        <v>203</v>
      </c>
      <c r="E109" s="238" t="s">
        <v>1318</v>
      </c>
      <c r="F109" s="239" t="s">
        <v>1319</v>
      </c>
      <c r="G109" s="240" t="s">
        <v>151</v>
      </c>
      <c r="H109" s="241">
        <v>0.145</v>
      </c>
      <c r="I109" s="242"/>
      <c r="J109" s="243">
        <f>ROUND(I109*H109,2)</f>
        <v>0</v>
      </c>
      <c r="K109" s="239" t="s">
        <v>21</v>
      </c>
      <c r="L109" s="244"/>
      <c r="M109" s="245" t="s">
        <v>21</v>
      </c>
      <c r="N109" s="246" t="s">
        <v>42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243</v>
      </c>
      <c r="AT109" s="24" t="s">
        <v>203</v>
      </c>
      <c r="AU109" s="24" t="s">
        <v>81</v>
      </c>
      <c r="AY109" s="24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79</v>
      </c>
      <c r="BK109" s="203">
        <f>ROUND(I109*H109,2)</f>
        <v>0</v>
      </c>
      <c r="BL109" s="24" t="s">
        <v>201</v>
      </c>
      <c r="BM109" s="24" t="s">
        <v>211</v>
      </c>
    </row>
    <row r="110" spans="2:51" s="11" customFormat="1" ht="13.5">
      <c r="B110" s="204"/>
      <c r="C110" s="205"/>
      <c r="D110" s="206" t="s">
        <v>154</v>
      </c>
      <c r="E110" s="207" t="s">
        <v>21</v>
      </c>
      <c r="F110" s="208" t="s">
        <v>1320</v>
      </c>
      <c r="G110" s="205"/>
      <c r="H110" s="209">
        <v>0.144925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154</v>
      </c>
      <c r="AU110" s="215" t="s">
        <v>81</v>
      </c>
      <c r="AV110" s="11" t="s">
        <v>81</v>
      </c>
      <c r="AW110" s="11" t="s">
        <v>156</v>
      </c>
      <c r="AX110" s="11" t="s">
        <v>71</v>
      </c>
      <c r="AY110" s="215" t="s">
        <v>146</v>
      </c>
    </row>
    <row r="111" spans="2:51" s="12" customFormat="1" ht="13.5">
      <c r="B111" s="216"/>
      <c r="C111" s="217"/>
      <c r="D111" s="206" t="s">
        <v>154</v>
      </c>
      <c r="E111" s="218" t="s">
        <v>21</v>
      </c>
      <c r="F111" s="219" t="s">
        <v>157</v>
      </c>
      <c r="G111" s="217"/>
      <c r="H111" s="220">
        <v>0.144925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154</v>
      </c>
      <c r="AU111" s="226" t="s">
        <v>81</v>
      </c>
      <c r="AV111" s="12" t="s">
        <v>153</v>
      </c>
      <c r="AW111" s="12" t="s">
        <v>156</v>
      </c>
      <c r="AX111" s="12" t="s">
        <v>79</v>
      </c>
      <c r="AY111" s="226" t="s">
        <v>146</v>
      </c>
    </row>
    <row r="112" spans="2:65" s="1" customFormat="1" ht="25.5" customHeight="1">
      <c r="B112" s="41"/>
      <c r="C112" s="192" t="s">
        <v>177</v>
      </c>
      <c r="D112" s="192" t="s">
        <v>148</v>
      </c>
      <c r="E112" s="193" t="s">
        <v>1321</v>
      </c>
      <c r="F112" s="194" t="s">
        <v>1322</v>
      </c>
      <c r="G112" s="195" t="s">
        <v>184</v>
      </c>
      <c r="H112" s="196">
        <v>1.51</v>
      </c>
      <c r="I112" s="197"/>
      <c r="J112" s="198">
        <f>ROUND(I112*H112,2)</f>
        <v>0</v>
      </c>
      <c r="K112" s="194" t="s">
        <v>152</v>
      </c>
      <c r="L112" s="61"/>
      <c r="M112" s="199" t="s">
        <v>21</v>
      </c>
      <c r="N112" s="200" t="s">
        <v>42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201</v>
      </c>
      <c r="AT112" s="24" t="s">
        <v>148</v>
      </c>
      <c r="AU112" s="24" t="s">
        <v>81</v>
      </c>
      <c r="AY112" s="24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79</v>
      </c>
      <c r="BK112" s="203">
        <f>ROUND(I112*H112,2)</f>
        <v>0</v>
      </c>
      <c r="BL112" s="24" t="s">
        <v>201</v>
      </c>
      <c r="BM112" s="24" t="s">
        <v>215</v>
      </c>
    </row>
    <row r="113" spans="2:51" s="11" customFormat="1" ht="13.5">
      <c r="B113" s="204"/>
      <c r="C113" s="205"/>
      <c r="D113" s="206" t="s">
        <v>154</v>
      </c>
      <c r="E113" s="207" t="s">
        <v>21</v>
      </c>
      <c r="F113" s="208" t="s">
        <v>1317</v>
      </c>
      <c r="G113" s="205"/>
      <c r="H113" s="209">
        <v>1.51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154</v>
      </c>
      <c r="AU113" s="215" t="s">
        <v>81</v>
      </c>
      <c r="AV113" s="11" t="s">
        <v>81</v>
      </c>
      <c r="AW113" s="11" t="s">
        <v>156</v>
      </c>
      <c r="AX113" s="11" t="s">
        <v>71</v>
      </c>
      <c r="AY113" s="215" t="s">
        <v>146</v>
      </c>
    </row>
    <row r="114" spans="2:51" s="12" customFormat="1" ht="13.5">
      <c r="B114" s="216"/>
      <c r="C114" s="217"/>
      <c r="D114" s="206" t="s">
        <v>154</v>
      </c>
      <c r="E114" s="218" t="s">
        <v>21</v>
      </c>
      <c r="F114" s="219" t="s">
        <v>157</v>
      </c>
      <c r="G114" s="217"/>
      <c r="H114" s="220">
        <v>1.51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154</v>
      </c>
      <c r="AU114" s="226" t="s">
        <v>81</v>
      </c>
      <c r="AV114" s="12" t="s">
        <v>153</v>
      </c>
      <c r="AW114" s="12" t="s">
        <v>156</v>
      </c>
      <c r="AX114" s="12" t="s">
        <v>79</v>
      </c>
      <c r="AY114" s="226" t="s">
        <v>146</v>
      </c>
    </row>
    <row r="115" spans="2:65" s="1" customFormat="1" ht="25.5" customHeight="1">
      <c r="B115" s="41"/>
      <c r="C115" s="237" t="s">
        <v>212</v>
      </c>
      <c r="D115" s="237" t="s">
        <v>203</v>
      </c>
      <c r="E115" s="238" t="s">
        <v>1323</v>
      </c>
      <c r="F115" s="239" t="s">
        <v>1319</v>
      </c>
      <c r="G115" s="240" t="s">
        <v>151</v>
      </c>
      <c r="H115" s="241">
        <v>0.242</v>
      </c>
      <c r="I115" s="242"/>
      <c r="J115" s="243">
        <f>ROUND(I115*H115,2)</f>
        <v>0</v>
      </c>
      <c r="K115" s="239" t="s">
        <v>21</v>
      </c>
      <c r="L115" s="244"/>
      <c r="M115" s="245" t="s">
        <v>21</v>
      </c>
      <c r="N115" s="246" t="s">
        <v>42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243</v>
      </c>
      <c r="AT115" s="24" t="s">
        <v>203</v>
      </c>
      <c r="AU115" s="24" t="s">
        <v>81</v>
      </c>
      <c r="AY115" s="24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79</v>
      </c>
      <c r="BK115" s="203">
        <f>ROUND(I115*H115,2)</f>
        <v>0</v>
      </c>
      <c r="BL115" s="24" t="s">
        <v>201</v>
      </c>
      <c r="BM115" s="24" t="s">
        <v>222</v>
      </c>
    </row>
    <row r="116" spans="2:51" s="11" customFormat="1" ht="13.5">
      <c r="B116" s="204"/>
      <c r="C116" s="205"/>
      <c r="D116" s="206" t="s">
        <v>154</v>
      </c>
      <c r="E116" s="207" t="s">
        <v>21</v>
      </c>
      <c r="F116" s="208" t="s">
        <v>1324</v>
      </c>
      <c r="G116" s="205"/>
      <c r="H116" s="209">
        <v>0.2416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154</v>
      </c>
      <c r="AU116" s="215" t="s">
        <v>81</v>
      </c>
      <c r="AV116" s="11" t="s">
        <v>81</v>
      </c>
      <c r="AW116" s="11" t="s">
        <v>156</v>
      </c>
      <c r="AX116" s="11" t="s">
        <v>71</v>
      </c>
      <c r="AY116" s="215" t="s">
        <v>146</v>
      </c>
    </row>
    <row r="117" spans="2:51" s="12" customFormat="1" ht="13.5">
      <c r="B117" s="216"/>
      <c r="C117" s="217"/>
      <c r="D117" s="206" t="s">
        <v>154</v>
      </c>
      <c r="E117" s="218" t="s">
        <v>21</v>
      </c>
      <c r="F117" s="219" t="s">
        <v>157</v>
      </c>
      <c r="G117" s="217"/>
      <c r="H117" s="220">
        <v>0.2416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154</v>
      </c>
      <c r="AU117" s="226" t="s">
        <v>81</v>
      </c>
      <c r="AV117" s="12" t="s">
        <v>153</v>
      </c>
      <c r="AW117" s="12" t="s">
        <v>156</v>
      </c>
      <c r="AX117" s="12" t="s">
        <v>79</v>
      </c>
      <c r="AY117" s="226" t="s">
        <v>146</v>
      </c>
    </row>
    <row r="118" spans="2:65" s="1" customFormat="1" ht="25.5" customHeight="1">
      <c r="B118" s="41"/>
      <c r="C118" s="192" t="s">
        <v>180</v>
      </c>
      <c r="D118" s="192" t="s">
        <v>148</v>
      </c>
      <c r="E118" s="193" t="s">
        <v>1325</v>
      </c>
      <c r="F118" s="194" t="s">
        <v>1326</v>
      </c>
      <c r="G118" s="195" t="s">
        <v>184</v>
      </c>
      <c r="H118" s="196">
        <v>0.8</v>
      </c>
      <c r="I118" s="197"/>
      <c r="J118" s="198">
        <f>ROUND(I118*H118,2)</f>
        <v>0</v>
      </c>
      <c r="K118" s="194" t="s">
        <v>152</v>
      </c>
      <c r="L118" s="61"/>
      <c r="M118" s="199" t="s">
        <v>21</v>
      </c>
      <c r="N118" s="200" t="s">
        <v>42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201</v>
      </c>
      <c r="AT118" s="24" t="s">
        <v>148</v>
      </c>
      <c r="AU118" s="24" t="s">
        <v>81</v>
      </c>
      <c r="AY118" s="24" t="s">
        <v>146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79</v>
      </c>
      <c r="BK118" s="203">
        <f>ROUND(I118*H118,2)</f>
        <v>0</v>
      </c>
      <c r="BL118" s="24" t="s">
        <v>201</v>
      </c>
      <c r="BM118" s="24" t="s">
        <v>226</v>
      </c>
    </row>
    <row r="119" spans="2:51" s="11" customFormat="1" ht="13.5">
      <c r="B119" s="204"/>
      <c r="C119" s="205"/>
      <c r="D119" s="206" t="s">
        <v>154</v>
      </c>
      <c r="E119" s="207" t="s">
        <v>21</v>
      </c>
      <c r="F119" s="208" t="s">
        <v>1327</v>
      </c>
      <c r="G119" s="205"/>
      <c r="H119" s="209">
        <v>0.8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154</v>
      </c>
      <c r="AU119" s="215" t="s">
        <v>81</v>
      </c>
      <c r="AV119" s="11" t="s">
        <v>81</v>
      </c>
      <c r="AW119" s="11" t="s">
        <v>156</v>
      </c>
      <c r="AX119" s="11" t="s">
        <v>71</v>
      </c>
      <c r="AY119" s="215" t="s">
        <v>146</v>
      </c>
    </row>
    <row r="120" spans="2:51" s="12" customFormat="1" ht="13.5">
      <c r="B120" s="216"/>
      <c r="C120" s="217"/>
      <c r="D120" s="206" t="s">
        <v>154</v>
      </c>
      <c r="E120" s="218" t="s">
        <v>21</v>
      </c>
      <c r="F120" s="219" t="s">
        <v>157</v>
      </c>
      <c r="G120" s="217"/>
      <c r="H120" s="220">
        <v>0.8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154</v>
      </c>
      <c r="AU120" s="226" t="s">
        <v>81</v>
      </c>
      <c r="AV120" s="12" t="s">
        <v>153</v>
      </c>
      <c r="AW120" s="12" t="s">
        <v>156</v>
      </c>
      <c r="AX120" s="12" t="s">
        <v>79</v>
      </c>
      <c r="AY120" s="226" t="s">
        <v>146</v>
      </c>
    </row>
    <row r="121" spans="2:65" s="1" customFormat="1" ht="16.5" customHeight="1">
      <c r="B121" s="41"/>
      <c r="C121" s="237" t="s">
        <v>223</v>
      </c>
      <c r="D121" s="237" t="s">
        <v>203</v>
      </c>
      <c r="E121" s="238" t="s">
        <v>1328</v>
      </c>
      <c r="F121" s="239" t="s">
        <v>1329</v>
      </c>
      <c r="G121" s="240" t="s">
        <v>161</v>
      </c>
      <c r="H121" s="241">
        <v>6</v>
      </c>
      <c r="I121" s="242"/>
      <c r="J121" s="243">
        <f>ROUND(I121*H121,2)</f>
        <v>0</v>
      </c>
      <c r="K121" s="239" t="s">
        <v>21</v>
      </c>
      <c r="L121" s="244"/>
      <c r="M121" s="245" t="s">
        <v>21</v>
      </c>
      <c r="N121" s="246" t="s">
        <v>42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243</v>
      </c>
      <c r="AT121" s="24" t="s">
        <v>203</v>
      </c>
      <c r="AU121" s="24" t="s">
        <v>81</v>
      </c>
      <c r="AY121" s="24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79</v>
      </c>
      <c r="BK121" s="203">
        <f>ROUND(I121*H121,2)</f>
        <v>0</v>
      </c>
      <c r="BL121" s="24" t="s">
        <v>201</v>
      </c>
      <c r="BM121" s="24" t="s">
        <v>235</v>
      </c>
    </row>
    <row r="122" spans="2:51" s="11" customFormat="1" ht="13.5">
      <c r="B122" s="204"/>
      <c r="C122" s="205"/>
      <c r="D122" s="206" t="s">
        <v>154</v>
      </c>
      <c r="E122" s="207" t="s">
        <v>21</v>
      </c>
      <c r="F122" s="208" t="s">
        <v>1330</v>
      </c>
      <c r="G122" s="205"/>
      <c r="H122" s="209">
        <v>6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154</v>
      </c>
      <c r="AU122" s="215" t="s">
        <v>81</v>
      </c>
      <c r="AV122" s="11" t="s">
        <v>81</v>
      </c>
      <c r="AW122" s="11" t="s">
        <v>156</v>
      </c>
      <c r="AX122" s="11" t="s">
        <v>71</v>
      </c>
      <c r="AY122" s="215" t="s">
        <v>146</v>
      </c>
    </row>
    <row r="123" spans="2:51" s="12" customFormat="1" ht="13.5">
      <c r="B123" s="216"/>
      <c r="C123" s="217"/>
      <c r="D123" s="206" t="s">
        <v>154</v>
      </c>
      <c r="E123" s="218" t="s">
        <v>21</v>
      </c>
      <c r="F123" s="219" t="s">
        <v>157</v>
      </c>
      <c r="G123" s="217"/>
      <c r="H123" s="220">
        <v>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154</v>
      </c>
      <c r="AU123" s="226" t="s">
        <v>81</v>
      </c>
      <c r="AV123" s="12" t="s">
        <v>153</v>
      </c>
      <c r="AW123" s="12" t="s">
        <v>156</v>
      </c>
      <c r="AX123" s="12" t="s">
        <v>79</v>
      </c>
      <c r="AY123" s="226" t="s">
        <v>146</v>
      </c>
    </row>
    <row r="124" spans="2:65" s="1" customFormat="1" ht="25.5" customHeight="1">
      <c r="B124" s="41"/>
      <c r="C124" s="192" t="s">
        <v>185</v>
      </c>
      <c r="D124" s="192" t="s">
        <v>148</v>
      </c>
      <c r="E124" s="193" t="s">
        <v>1331</v>
      </c>
      <c r="F124" s="194" t="s">
        <v>1332</v>
      </c>
      <c r="G124" s="195" t="s">
        <v>531</v>
      </c>
      <c r="H124" s="258"/>
      <c r="I124" s="197"/>
      <c r="J124" s="198">
        <f>ROUND(I124*H124,2)</f>
        <v>0</v>
      </c>
      <c r="K124" s="194" t="s">
        <v>152</v>
      </c>
      <c r="L124" s="61"/>
      <c r="M124" s="199" t="s">
        <v>21</v>
      </c>
      <c r="N124" s="200" t="s">
        <v>42</v>
      </c>
      <c r="O124" s="42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201</v>
      </c>
      <c r="AT124" s="24" t="s">
        <v>148</v>
      </c>
      <c r="AU124" s="24" t="s">
        <v>81</v>
      </c>
      <c r="AY124" s="24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79</v>
      </c>
      <c r="BK124" s="203">
        <f>ROUND(I124*H124,2)</f>
        <v>0</v>
      </c>
      <c r="BL124" s="24" t="s">
        <v>201</v>
      </c>
      <c r="BM124" s="24" t="s">
        <v>240</v>
      </c>
    </row>
    <row r="125" spans="2:63" s="10" customFormat="1" ht="37.35" customHeight="1">
      <c r="B125" s="176"/>
      <c r="C125" s="177"/>
      <c r="D125" s="178" t="s">
        <v>70</v>
      </c>
      <c r="E125" s="179" t="s">
        <v>1284</v>
      </c>
      <c r="F125" s="179" t="s">
        <v>1285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</v>
      </c>
      <c r="S125" s="184"/>
      <c r="T125" s="186">
        <f>T126</f>
        <v>0</v>
      </c>
      <c r="AR125" s="187" t="s">
        <v>153</v>
      </c>
      <c r="AT125" s="188" t="s">
        <v>70</v>
      </c>
      <c r="AU125" s="188" t="s">
        <v>71</v>
      </c>
      <c r="AY125" s="187" t="s">
        <v>146</v>
      </c>
      <c r="BK125" s="189">
        <f>BK126</f>
        <v>0</v>
      </c>
    </row>
    <row r="126" spans="2:65" s="1" customFormat="1" ht="16.5" customHeight="1">
      <c r="B126" s="41"/>
      <c r="C126" s="192" t="s">
        <v>10</v>
      </c>
      <c r="D126" s="192" t="s">
        <v>148</v>
      </c>
      <c r="E126" s="193" t="s">
        <v>1333</v>
      </c>
      <c r="F126" s="194" t="s">
        <v>1334</v>
      </c>
      <c r="G126" s="195" t="s">
        <v>795</v>
      </c>
      <c r="H126" s="196">
        <v>1</v>
      </c>
      <c r="I126" s="197"/>
      <c r="J126" s="198">
        <f>ROUND(I126*H126,2)</f>
        <v>0</v>
      </c>
      <c r="K126" s="194" t="s">
        <v>21</v>
      </c>
      <c r="L126" s="61"/>
      <c r="M126" s="199" t="s">
        <v>21</v>
      </c>
      <c r="N126" s="259" t="s">
        <v>42</v>
      </c>
      <c r="O126" s="260"/>
      <c r="P126" s="261">
        <f>O126*H126</f>
        <v>0</v>
      </c>
      <c r="Q126" s="261">
        <v>0</v>
      </c>
      <c r="R126" s="261">
        <f>Q126*H126</f>
        <v>0</v>
      </c>
      <c r="S126" s="261">
        <v>0</v>
      </c>
      <c r="T126" s="262">
        <f>S126*H126</f>
        <v>0</v>
      </c>
      <c r="AR126" s="24" t="s">
        <v>1288</v>
      </c>
      <c r="AT126" s="24" t="s">
        <v>148</v>
      </c>
      <c r="AU126" s="24" t="s">
        <v>79</v>
      </c>
      <c r="AY126" s="24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79</v>
      </c>
      <c r="BK126" s="203">
        <f>ROUND(I126*H126,2)</f>
        <v>0</v>
      </c>
      <c r="BL126" s="24" t="s">
        <v>1288</v>
      </c>
      <c r="BM126" s="24" t="s">
        <v>243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39"/>
      <c r="J127" s="57"/>
      <c r="K127" s="57"/>
      <c r="L127" s="61"/>
    </row>
  </sheetData>
  <sheetProtection algorithmName="SHA-512" hashValue="NZrUEH0kquAw0tbfVwEwqAzt7DUVdnUYx3g9StBVsCsVCyAjScb6728Y7fTDPuASbj0PZ5bpPaypEO58rfCvUA==" saltValue="dxPDcUeSiDvqGktILKp95Dp/V2q9iAL91wKK0wQV9GEHtRzeaPbaunA18rjFhmaWIjcbdrChqSTve0pIIJmisQ==" spinCount="100000" sheet="1" objects="1" scenarios="1" formatColumns="0" formatRows="0" autoFilter="0"/>
  <autoFilter ref="C84:K126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1" t="s">
        <v>1335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5" t="s">
        <v>1336</v>
      </c>
      <c r="D4" s="395"/>
      <c r="E4" s="395"/>
      <c r="F4" s="395"/>
      <c r="G4" s="395"/>
      <c r="H4" s="395"/>
      <c r="I4" s="395"/>
      <c r="J4" s="395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4" t="s">
        <v>1337</v>
      </c>
      <c r="D6" s="394"/>
      <c r="E6" s="394"/>
      <c r="F6" s="394"/>
      <c r="G6" s="394"/>
      <c r="H6" s="394"/>
      <c r="I6" s="394"/>
      <c r="J6" s="394"/>
      <c r="K6" s="270"/>
    </row>
    <row r="7" spans="2:11" ht="15" customHeight="1">
      <c r="B7" s="273"/>
      <c r="C7" s="394" t="s">
        <v>1338</v>
      </c>
      <c r="D7" s="394"/>
      <c r="E7" s="394"/>
      <c r="F7" s="394"/>
      <c r="G7" s="394"/>
      <c r="H7" s="394"/>
      <c r="I7" s="394"/>
      <c r="J7" s="394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4" t="s">
        <v>1339</v>
      </c>
      <c r="D9" s="394"/>
      <c r="E9" s="394"/>
      <c r="F9" s="394"/>
      <c r="G9" s="394"/>
      <c r="H9" s="394"/>
      <c r="I9" s="394"/>
      <c r="J9" s="394"/>
      <c r="K9" s="270"/>
    </row>
    <row r="10" spans="2:11" ht="15" customHeight="1">
      <c r="B10" s="273"/>
      <c r="C10" s="272"/>
      <c r="D10" s="394" t="s">
        <v>1340</v>
      </c>
      <c r="E10" s="394"/>
      <c r="F10" s="394"/>
      <c r="G10" s="394"/>
      <c r="H10" s="394"/>
      <c r="I10" s="394"/>
      <c r="J10" s="394"/>
      <c r="K10" s="270"/>
    </row>
    <row r="11" spans="2:11" ht="15" customHeight="1">
      <c r="B11" s="273"/>
      <c r="C11" s="274"/>
      <c r="D11" s="394" t="s">
        <v>1341</v>
      </c>
      <c r="E11" s="394"/>
      <c r="F11" s="394"/>
      <c r="G11" s="394"/>
      <c r="H11" s="394"/>
      <c r="I11" s="394"/>
      <c r="J11" s="394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4" t="s">
        <v>1342</v>
      </c>
      <c r="E13" s="394"/>
      <c r="F13" s="394"/>
      <c r="G13" s="394"/>
      <c r="H13" s="394"/>
      <c r="I13" s="394"/>
      <c r="J13" s="394"/>
      <c r="K13" s="270"/>
    </row>
    <row r="14" spans="2:11" ht="15" customHeight="1">
      <c r="B14" s="273"/>
      <c r="C14" s="274"/>
      <c r="D14" s="394" t="s">
        <v>1343</v>
      </c>
      <c r="E14" s="394"/>
      <c r="F14" s="394"/>
      <c r="G14" s="394"/>
      <c r="H14" s="394"/>
      <c r="I14" s="394"/>
      <c r="J14" s="394"/>
      <c r="K14" s="270"/>
    </row>
    <row r="15" spans="2:11" ht="15" customHeight="1">
      <c r="B15" s="273"/>
      <c r="C15" s="274"/>
      <c r="D15" s="394" t="s">
        <v>1344</v>
      </c>
      <c r="E15" s="394"/>
      <c r="F15" s="394"/>
      <c r="G15" s="394"/>
      <c r="H15" s="394"/>
      <c r="I15" s="394"/>
      <c r="J15" s="394"/>
      <c r="K15" s="270"/>
    </row>
    <row r="16" spans="2:11" ht="15" customHeight="1">
      <c r="B16" s="273"/>
      <c r="C16" s="274"/>
      <c r="D16" s="274"/>
      <c r="E16" s="275" t="s">
        <v>78</v>
      </c>
      <c r="F16" s="394" t="s">
        <v>1345</v>
      </c>
      <c r="G16" s="394"/>
      <c r="H16" s="394"/>
      <c r="I16" s="394"/>
      <c r="J16" s="394"/>
      <c r="K16" s="270"/>
    </row>
    <row r="17" spans="2:11" ht="15" customHeight="1">
      <c r="B17" s="273"/>
      <c r="C17" s="274"/>
      <c r="D17" s="274"/>
      <c r="E17" s="275" t="s">
        <v>1346</v>
      </c>
      <c r="F17" s="394" t="s">
        <v>1347</v>
      </c>
      <c r="G17" s="394"/>
      <c r="H17" s="394"/>
      <c r="I17" s="394"/>
      <c r="J17" s="394"/>
      <c r="K17" s="270"/>
    </row>
    <row r="18" spans="2:11" ht="15" customHeight="1">
      <c r="B18" s="273"/>
      <c r="C18" s="274"/>
      <c r="D18" s="274"/>
      <c r="E18" s="275" t="s">
        <v>1348</v>
      </c>
      <c r="F18" s="394" t="s">
        <v>1349</v>
      </c>
      <c r="G18" s="394"/>
      <c r="H18" s="394"/>
      <c r="I18" s="394"/>
      <c r="J18" s="394"/>
      <c r="K18" s="270"/>
    </row>
    <row r="19" spans="2:11" ht="15" customHeight="1">
      <c r="B19" s="273"/>
      <c r="C19" s="274"/>
      <c r="D19" s="274"/>
      <c r="E19" s="275" t="s">
        <v>1350</v>
      </c>
      <c r="F19" s="394" t="s">
        <v>1351</v>
      </c>
      <c r="G19" s="394"/>
      <c r="H19" s="394"/>
      <c r="I19" s="394"/>
      <c r="J19" s="394"/>
      <c r="K19" s="270"/>
    </row>
    <row r="20" spans="2:11" ht="15" customHeight="1">
      <c r="B20" s="273"/>
      <c r="C20" s="274"/>
      <c r="D20" s="274"/>
      <c r="E20" s="275" t="s">
        <v>1352</v>
      </c>
      <c r="F20" s="394" t="s">
        <v>1285</v>
      </c>
      <c r="G20" s="394"/>
      <c r="H20" s="394"/>
      <c r="I20" s="394"/>
      <c r="J20" s="394"/>
      <c r="K20" s="270"/>
    </row>
    <row r="21" spans="2:11" ht="15" customHeight="1">
      <c r="B21" s="273"/>
      <c r="C21" s="274"/>
      <c r="D21" s="274"/>
      <c r="E21" s="275" t="s">
        <v>1353</v>
      </c>
      <c r="F21" s="394" t="s">
        <v>1354</v>
      </c>
      <c r="G21" s="394"/>
      <c r="H21" s="394"/>
      <c r="I21" s="394"/>
      <c r="J21" s="394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4" t="s">
        <v>1355</v>
      </c>
      <c r="D23" s="394"/>
      <c r="E23" s="394"/>
      <c r="F23" s="394"/>
      <c r="G23" s="394"/>
      <c r="H23" s="394"/>
      <c r="I23" s="394"/>
      <c r="J23" s="394"/>
      <c r="K23" s="270"/>
    </row>
    <row r="24" spans="2:11" ht="15" customHeight="1">
      <c r="B24" s="273"/>
      <c r="C24" s="394" t="s">
        <v>1356</v>
      </c>
      <c r="D24" s="394"/>
      <c r="E24" s="394"/>
      <c r="F24" s="394"/>
      <c r="G24" s="394"/>
      <c r="H24" s="394"/>
      <c r="I24" s="394"/>
      <c r="J24" s="394"/>
      <c r="K24" s="270"/>
    </row>
    <row r="25" spans="2:11" ht="15" customHeight="1">
      <c r="B25" s="273"/>
      <c r="C25" s="272"/>
      <c r="D25" s="394" t="s">
        <v>1357</v>
      </c>
      <c r="E25" s="394"/>
      <c r="F25" s="394"/>
      <c r="G25" s="394"/>
      <c r="H25" s="394"/>
      <c r="I25" s="394"/>
      <c r="J25" s="394"/>
      <c r="K25" s="270"/>
    </row>
    <row r="26" spans="2:11" ht="15" customHeight="1">
      <c r="B26" s="273"/>
      <c r="C26" s="274"/>
      <c r="D26" s="394" t="s">
        <v>1358</v>
      </c>
      <c r="E26" s="394"/>
      <c r="F26" s="394"/>
      <c r="G26" s="394"/>
      <c r="H26" s="394"/>
      <c r="I26" s="394"/>
      <c r="J26" s="394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4" t="s">
        <v>1359</v>
      </c>
      <c r="E28" s="394"/>
      <c r="F28" s="394"/>
      <c r="G28" s="394"/>
      <c r="H28" s="394"/>
      <c r="I28" s="394"/>
      <c r="J28" s="394"/>
      <c r="K28" s="270"/>
    </row>
    <row r="29" spans="2:11" ht="15" customHeight="1">
      <c r="B29" s="273"/>
      <c r="C29" s="274"/>
      <c r="D29" s="394" t="s">
        <v>1360</v>
      </c>
      <c r="E29" s="394"/>
      <c r="F29" s="394"/>
      <c r="G29" s="394"/>
      <c r="H29" s="394"/>
      <c r="I29" s="394"/>
      <c r="J29" s="394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4" t="s">
        <v>1361</v>
      </c>
      <c r="E31" s="394"/>
      <c r="F31" s="394"/>
      <c r="G31" s="394"/>
      <c r="H31" s="394"/>
      <c r="I31" s="394"/>
      <c r="J31" s="394"/>
      <c r="K31" s="270"/>
    </row>
    <row r="32" spans="2:11" ht="15" customHeight="1">
      <c r="B32" s="273"/>
      <c r="C32" s="274"/>
      <c r="D32" s="394" t="s">
        <v>1362</v>
      </c>
      <c r="E32" s="394"/>
      <c r="F32" s="394"/>
      <c r="G32" s="394"/>
      <c r="H32" s="394"/>
      <c r="I32" s="394"/>
      <c r="J32" s="394"/>
      <c r="K32" s="270"/>
    </row>
    <row r="33" spans="2:11" ht="15" customHeight="1">
      <c r="B33" s="273"/>
      <c r="C33" s="274"/>
      <c r="D33" s="394" t="s">
        <v>1363</v>
      </c>
      <c r="E33" s="394"/>
      <c r="F33" s="394"/>
      <c r="G33" s="394"/>
      <c r="H33" s="394"/>
      <c r="I33" s="394"/>
      <c r="J33" s="394"/>
      <c r="K33" s="270"/>
    </row>
    <row r="34" spans="2:11" ht="15" customHeight="1">
      <c r="B34" s="273"/>
      <c r="C34" s="274"/>
      <c r="D34" s="272"/>
      <c r="E34" s="276" t="s">
        <v>131</v>
      </c>
      <c r="F34" s="272"/>
      <c r="G34" s="394" t="s">
        <v>1364</v>
      </c>
      <c r="H34" s="394"/>
      <c r="I34" s="394"/>
      <c r="J34" s="394"/>
      <c r="K34" s="270"/>
    </row>
    <row r="35" spans="2:11" ht="30.75" customHeight="1">
      <c r="B35" s="273"/>
      <c r="C35" s="274"/>
      <c r="D35" s="272"/>
      <c r="E35" s="276" t="s">
        <v>1365</v>
      </c>
      <c r="F35" s="272"/>
      <c r="G35" s="394" t="s">
        <v>1366</v>
      </c>
      <c r="H35" s="394"/>
      <c r="I35" s="394"/>
      <c r="J35" s="394"/>
      <c r="K35" s="270"/>
    </row>
    <row r="36" spans="2:11" ht="15" customHeight="1">
      <c r="B36" s="273"/>
      <c r="C36" s="274"/>
      <c r="D36" s="272"/>
      <c r="E36" s="276" t="s">
        <v>52</v>
      </c>
      <c r="F36" s="272"/>
      <c r="G36" s="394" t="s">
        <v>1367</v>
      </c>
      <c r="H36" s="394"/>
      <c r="I36" s="394"/>
      <c r="J36" s="394"/>
      <c r="K36" s="270"/>
    </row>
    <row r="37" spans="2:11" ht="15" customHeight="1">
      <c r="B37" s="273"/>
      <c r="C37" s="274"/>
      <c r="D37" s="272"/>
      <c r="E37" s="276" t="s">
        <v>132</v>
      </c>
      <c r="F37" s="272"/>
      <c r="G37" s="394" t="s">
        <v>1368</v>
      </c>
      <c r="H37" s="394"/>
      <c r="I37" s="394"/>
      <c r="J37" s="394"/>
      <c r="K37" s="270"/>
    </row>
    <row r="38" spans="2:11" ht="15" customHeight="1">
      <c r="B38" s="273"/>
      <c r="C38" s="274"/>
      <c r="D38" s="272"/>
      <c r="E38" s="276" t="s">
        <v>133</v>
      </c>
      <c r="F38" s="272"/>
      <c r="G38" s="394" t="s">
        <v>1369</v>
      </c>
      <c r="H38" s="394"/>
      <c r="I38" s="394"/>
      <c r="J38" s="394"/>
      <c r="K38" s="270"/>
    </row>
    <row r="39" spans="2:11" ht="15" customHeight="1">
      <c r="B39" s="273"/>
      <c r="C39" s="274"/>
      <c r="D39" s="272"/>
      <c r="E39" s="276" t="s">
        <v>134</v>
      </c>
      <c r="F39" s="272"/>
      <c r="G39" s="394" t="s">
        <v>1370</v>
      </c>
      <c r="H39" s="394"/>
      <c r="I39" s="394"/>
      <c r="J39" s="394"/>
      <c r="K39" s="270"/>
    </row>
    <row r="40" spans="2:11" ht="15" customHeight="1">
      <c r="B40" s="273"/>
      <c r="C40" s="274"/>
      <c r="D40" s="272"/>
      <c r="E40" s="276" t="s">
        <v>1371</v>
      </c>
      <c r="F40" s="272"/>
      <c r="G40" s="394" t="s">
        <v>1372</v>
      </c>
      <c r="H40" s="394"/>
      <c r="I40" s="394"/>
      <c r="J40" s="394"/>
      <c r="K40" s="270"/>
    </row>
    <row r="41" spans="2:11" ht="15" customHeight="1">
      <c r="B41" s="273"/>
      <c r="C41" s="274"/>
      <c r="D41" s="272"/>
      <c r="E41" s="276"/>
      <c r="F41" s="272"/>
      <c r="G41" s="394" t="s">
        <v>1373</v>
      </c>
      <c r="H41" s="394"/>
      <c r="I41" s="394"/>
      <c r="J41" s="394"/>
      <c r="K41" s="270"/>
    </row>
    <row r="42" spans="2:11" ht="15" customHeight="1">
      <c r="B42" s="273"/>
      <c r="C42" s="274"/>
      <c r="D42" s="272"/>
      <c r="E42" s="276" t="s">
        <v>1374</v>
      </c>
      <c r="F42" s="272"/>
      <c r="G42" s="394" t="s">
        <v>1375</v>
      </c>
      <c r="H42" s="394"/>
      <c r="I42" s="394"/>
      <c r="J42" s="394"/>
      <c r="K42" s="270"/>
    </row>
    <row r="43" spans="2:11" ht="15" customHeight="1">
      <c r="B43" s="273"/>
      <c r="C43" s="274"/>
      <c r="D43" s="272"/>
      <c r="E43" s="276" t="s">
        <v>136</v>
      </c>
      <c r="F43" s="272"/>
      <c r="G43" s="394" t="s">
        <v>1376</v>
      </c>
      <c r="H43" s="394"/>
      <c r="I43" s="394"/>
      <c r="J43" s="394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4" t="s">
        <v>1377</v>
      </c>
      <c r="E45" s="394"/>
      <c r="F45" s="394"/>
      <c r="G45" s="394"/>
      <c r="H45" s="394"/>
      <c r="I45" s="394"/>
      <c r="J45" s="394"/>
      <c r="K45" s="270"/>
    </row>
    <row r="46" spans="2:11" ht="15" customHeight="1">
      <c r="B46" s="273"/>
      <c r="C46" s="274"/>
      <c r="D46" s="274"/>
      <c r="E46" s="394" t="s">
        <v>1378</v>
      </c>
      <c r="F46" s="394"/>
      <c r="G46" s="394"/>
      <c r="H46" s="394"/>
      <c r="I46" s="394"/>
      <c r="J46" s="394"/>
      <c r="K46" s="270"/>
    </row>
    <row r="47" spans="2:11" ht="15" customHeight="1">
      <c r="B47" s="273"/>
      <c r="C47" s="274"/>
      <c r="D47" s="274"/>
      <c r="E47" s="394" t="s">
        <v>1379</v>
      </c>
      <c r="F47" s="394"/>
      <c r="G47" s="394"/>
      <c r="H47" s="394"/>
      <c r="I47" s="394"/>
      <c r="J47" s="394"/>
      <c r="K47" s="270"/>
    </row>
    <row r="48" spans="2:11" ht="15" customHeight="1">
      <c r="B48" s="273"/>
      <c r="C48" s="274"/>
      <c r="D48" s="274"/>
      <c r="E48" s="394" t="s">
        <v>1380</v>
      </c>
      <c r="F48" s="394"/>
      <c r="G48" s="394"/>
      <c r="H48" s="394"/>
      <c r="I48" s="394"/>
      <c r="J48" s="394"/>
      <c r="K48" s="270"/>
    </row>
    <row r="49" spans="2:11" ht="15" customHeight="1">
      <c r="B49" s="273"/>
      <c r="C49" s="274"/>
      <c r="D49" s="394" t="s">
        <v>1381</v>
      </c>
      <c r="E49" s="394"/>
      <c r="F49" s="394"/>
      <c r="G49" s="394"/>
      <c r="H49" s="394"/>
      <c r="I49" s="394"/>
      <c r="J49" s="394"/>
      <c r="K49" s="270"/>
    </row>
    <row r="50" spans="2:11" ht="25.5" customHeight="1">
      <c r="B50" s="269"/>
      <c r="C50" s="395" t="s">
        <v>1382</v>
      </c>
      <c r="D50" s="395"/>
      <c r="E50" s="395"/>
      <c r="F50" s="395"/>
      <c r="G50" s="395"/>
      <c r="H50" s="395"/>
      <c r="I50" s="395"/>
      <c r="J50" s="395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4" t="s">
        <v>1383</v>
      </c>
      <c r="D52" s="394"/>
      <c r="E52" s="394"/>
      <c r="F52" s="394"/>
      <c r="G52" s="394"/>
      <c r="H52" s="394"/>
      <c r="I52" s="394"/>
      <c r="J52" s="394"/>
      <c r="K52" s="270"/>
    </row>
    <row r="53" spans="2:11" ht="15" customHeight="1">
      <c r="B53" s="269"/>
      <c r="C53" s="394" t="s">
        <v>1384</v>
      </c>
      <c r="D53" s="394"/>
      <c r="E53" s="394"/>
      <c r="F53" s="394"/>
      <c r="G53" s="394"/>
      <c r="H53" s="394"/>
      <c r="I53" s="394"/>
      <c r="J53" s="394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4" t="s">
        <v>1385</v>
      </c>
      <c r="D55" s="394"/>
      <c r="E55" s="394"/>
      <c r="F55" s="394"/>
      <c r="G55" s="394"/>
      <c r="H55" s="394"/>
      <c r="I55" s="394"/>
      <c r="J55" s="394"/>
      <c r="K55" s="270"/>
    </row>
    <row r="56" spans="2:11" ht="15" customHeight="1">
      <c r="B56" s="269"/>
      <c r="C56" s="274"/>
      <c r="D56" s="394" t="s">
        <v>1386</v>
      </c>
      <c r="E56" s="394"/>
      <c r="F56" s="394"/>
      <c r="G56" s="394"/>
      <c r="H56" s="394"/>
      <c r="I56" s="394"/>
      <c r="J56" s="394"/>
      <c r="K56" s="270"/>
    </row>
    <row r="57" spans="2:11" ht="15" customHeight="1">
      <c r="B57" s="269"/>
      <c r="C57" s="274"/>
      <c r="D57" s="394" t="s">
        <v>1387</v>
      </c>
      <c r="E57" s="394"/>
      <c r="F57" s="394"/>
      <c r="G57" s="394"/>
      <c r="H57" s="394"/>
      <c r="I57" s="394"/>
      <c r="J57" s="394"/>
      <c r="K57" s="270"/>
    </row>
    <row r="58" spans="2:11" ht="15" customHeight="1">
      <c r="B58" s="269"/>
      <c r="C58" s="274"/>
      <c r="D58" s="394" t="s">
        <v>1388</v>
      </c>
      <c r="E58" s="394"/>
      <c r="F58" s="394"/>
      <c r="G58" s="394"/>
      <c r="H58" s="394"/>
      <c r="I58" s="394"/>
      <c r="J58" s="394"/>
      <c r="K58" s="270"/>
    </row>
    <row r="59" spans="2:11" ht="15" customHeight="1">
      <c r="B59" s="269"/>
      <c r="C59" s="274"/>
      <c r="D59" s="394" t="s">
        <v>1389</v>
      </c>
      <c r="E59" s="394"/>
      <c r="F59" s="394"/>
      <c r="G59" s="394"/>
      <c r="H59" s="394"/>
      <c r="I59" s="394"/>
      <c r="J59" s="394"/>
      <c r="K59" s="270"/>
    </row>
    <row r="60" spans="2:11" ht="15" customHeight="1">
      <c r="B60" s="269"/>
      <c r="C60" s="274"/>
      <c r="D60" s="393" t="s">
        <v>1390</v>
      </c>
      <c r="E60" s="393"/>
      <c r="F60" s="393"/>
      <c r="G60" s="393"/>
      <c r="H60" s="393"/>
      <c r="I60" s="393"/>
      <c r="J60" s="393"/>
      <c r="K60" s="270"/>
    </row>
    <row r="61" spans="2:11" ht="15" customHeight="1">
      <c r="B61" s="269"/>
      <c r="C61" s="274"/>
      <c r="D61" s="394" t="s">
        <v>1391</v>
      </c>
      <c r="E61" s="394"/>
      <c r="F61" s="394"/>
      <c r="G61" s="394"/>
      <c r="H61" s="394"/>
      <c r="I61" s="394"/>
      <c r="J61" s="394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4" t="s">
        <v>1392</v>
      </c>
      <c r="E63" s="394"/>
      <c r="F63" s="394"/>
      <c r="G63" s="394"/>
      <c r="H63" s="394"/>
      <c r="I63" s="394"/>
      <c r="J63" s="394"/>
      <c r="K63" s="270"/>
    </row>
    <row r="64" spans="2:11" ht="15" customHeight="1">
      <c r="B64" s="269"/>
      <c r="C64" s="274"/>
      <c r="D64" s="393" t="s">
        <v>1393</v>
      </c>
      <c r="E64" s="393"/>
      <c r="F64" s="393"/>
      <c r="G64" s="393"/>
      <c r="H64" s="393"/>
      <c r="I64" s="393"/>
      <c r="J64" s="393"/>
      <c r="K64" s="270"/>
    </row>
    <row r="65" spans="2:11" ht="15" customHeight="1">
      <c r="B65" s="269"/>
      <c r="C65" s="274"/>
      <c r="D65" s="394" t="s">
        <v>1394</v>
      </c>
      <c r="E65" s="394"/>
      <c r="F65" s="394"/>
      <c r="G65" s="394"/>
      <c r="H65" s="394"/>
      <c r="I65" s="394"/>
      <c r="J65" s="394"/>
      <c r="K65" s="270"/>
    </row>
    <row r="66" spans="2:11" ht="15" customHeight="1">
      <c r="B66" s="269"/>
      <c r="C66" s="274"/>
      <c r="D66" s="394" t="s">
        <v>1395</v>
      </c>
      <c r="E66" s="394"/>
      <c r="F66" s="394"/>
      <c r="G66" s="394"/>
      <c r="H66" s="394"/>
      <c r="I66" s="394"/>
      <c r="J66" s="394"/>
      <c r="K66" s="270"/>
    </row>
    <row r="67" spans="2:11" ht="15" customHeight="1">
      <c r="B67" s="269"/>
      <c r="C67" s="274"/>
      <c r="D67" s="394" t="s">
        <v>1396</v>
      </c>
      <c r="E67" s="394"/>
      <c r="F67" s="394"/>
      <c r="G67" s="394"/>
      <c r="H67" s="394"/>
      <c r="I67" s="394"/>
      <c r="J67" s="394"/>
      <c r="K67" s="270"/>
    </row>
    <row r="68" spans="2:11" ht="15" customHeight="1">
      <c r="B68" s="269"/>
      <c r="C68" s="274"/>
      <c r="D68" s="394" t="s">
        <v>1397</v>
      </c>
      <c r="E68" s="394"/>
      <c r="F68" s="394"/>
      <c r="G68" s="394"/>
      <c r="H68" s="394"/>
      <c r="I68" s="394"/>
      <c r="J68" s="394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2" t="s">
        <v>92</v>
      </c>
      <c r="D73" s="392"/>
      <c r="E73" s="392"/>
      <c r="F73" s="392"/>
      <c r="G73" s="392"/>
      <c r="H73" s="392"/>
      <c r="I73" s="392"/>
      <c r="J73" s="392"/>
      <c r="K73" s="287"/>
    </row>
    <row r="74" spans="2:11" ht="17.25" customHeight="1">
      <c r="B74" s="286"/>
      <c r="C74" s="288" t="s">
        <v>1398</v>
      </c>
      <c r="D74" s="288"/>
      <c r="E74" s="288"/>
      <c r="F74" s="288" t="s">
        <v>1399</v>
      </c>
      <c r="G74" s="289"/>
      <c r="H74" s="288" t="s">
        <v>132</v>
      </c>
      <c r="I74" s="288" t="s">
        <v>56</v>
      </c>
      <c r="J74" s="288" t="s">
        <v>1400</v>
      </c>
      <c r="K74" s="287"/>
    </row>
    <row r="75" spans="2:11" ht="17.25" customHeight="1">
      <c r="B75" s="286"/>
      <c r="C75" s="290" t="s">
        <v>1401</v>
      </c>
      <c r="D75" s="290"/>
      <c r="E75" s="290"/>
      <c r="F75" s="291" t="s">
        <v>1402</v>
      </c>
      <c r="G75" s="292"/>
      <c r="H75" s="290"/>
      <c r="I75" s="290"/>
      <c r="J75" s="290" t="s">
        <v>1403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52</v>
      </c>
      <c r="D77" s="293"/>
      <c r="E77" s="293"/>
      <c r="F77" s="295" t="s">
        <v>1404</v>
      </c>
      <c r="G77" s="294"/>
      <c r="H77" s="276" t="s">
        <v>1405</v>
      </c>
      <c r="I77" s="276" t="s">
        <v>1406</v>
      </c>
      <c r="J77" s="276">
        <v>20</v>
      </c>
      <c r="K77" s="287"/>
    </row>
    <row r="78" spans="2:11" ht="15" customHeight="1">
      <c r="B78" s="286"/>
      <c r="C78" s="276" t="s">
        <v>1407</v>
      </c>
      <c r="D78" s="276"/>
      <c r="E78" s="276"/>
      <c r="F78" s="295" t="s">
        <v>1404</v>
      </c>
      <c r="G78" s="294"/>
      <c r="H78" s="276" t="s">
        <v>1408</v>
      </c>
      <c r="I78" s="276" t="s">
        <v>1406</v>
      </c>
      <c r="J78" s="276">
        <v>120</v>
      </c>
      <c r="K78" s="287"/>
    </row>
    <row r="79" spans="2:11" ht="15" customHeight="1">
      <c r="B79" s="296"/>
      <c r="C79" s="276" t="s">
        <v>1409</v>
      </c>
      <c r="D79" s="276"/>
      <c r="E79" s="276"/>
      <c r="F79" s="295" t="s">
        <v>1410</v>
      </c>
      <c r="G79" s="294"/>
      <c r="H79" s="276" t="s">
        <v>1411</v>
      </c>
      <c r="I79" s="276" t="s">
        <v>1406</v>
      </c>
      <c r="J79" s="276">
        <v>50</v>
      </c>
      <c r="K79" s="287"/>
    </row>
    <row r="80" spans="2:11" ht="15" customHeight="1">
      <c r="B80" s="296"/>
      <c r="C80" s="276" t="s">
        <v>1412</v>
      </c>
      <c r="D80" s="276"/>
      <c r="E80" s="276"/>
      <c r="F80" s="295" t="s">
        <v>1404</v>
      </c>
      <c r="G80" s="294"/>
      <c r="H80" s="276" t="s">
        <v>1413</v>
      </c>
      <c r="I80" s="276" t="s">
        <v>1414</v>
      </c>
      <c r="J80" s="276"/>
      <c r="K80" s="287"/>
    </row>
    <row r="81" spans="2:11" ht="15" customHeight="1">
      <c r="B81" s="296"/>
      <c r="C81" s="297" t="s">
        <v>1415</v>
      </c>
      <c r="D81" s="297"/>
      <c r="E81" s="297"/>
      <c r="F81" s="298" t="s">
        <v>1410</v>
      </c>
      <c r="G81" s="297"/>
      <c r="H81" s="297" t="s">
        <v>1416</v>
      </c>
      <c r="I81" s="297" t="s">
        <v>1406</v>
      </c>
      <c r="J81" s="297">
        <v>15</v>
      </c>
      <c r="K81" s="287"/>
    </row>
    <row r="82" spans="2:11" ht="15" customHeight="1">
      <c r="B82" s="296"/>
      <c r="C82" s="297" t="s">
        <v>1417</v>
      </c>
      <c r="D82" s="297"/>
      <c r="E82" s="297"/>
      <c r="F82" s="298" t="s">
        <v>1410</v>
      </c>
      <c r="G82" s="297"/>
      <c r="H82" s="297" t="s">
        <v>1418</v>
      </c>
      <c r="I82" s="297" t="s">
        <v>1406</v>
      </c>
      <c r="J82" s="297">
        <v>15</v>
      </c>
      <c r="K82" s="287"/>
    </row>
    <row r="83" spans="2:11" ht="15" customHeight="1">
      <c r="B83" s="296"/>
      <c r="C83" s="297" t="s">
        <v>1419</v>
      </c>
      <c r="D83" s="297"/>
      <c r="E83" s="297"/>
      <c r="F83" s="298" t="s">
        <v>1410</v>
      </c>
      <c r="G83" s="297"/>
      <c r="H83" s="297" t="s">
        <v>1420</v>
      </c>
      <c r="I83" s="297" t="s">
        <v>1406</v>
      </c>
      <c r="J83" s="297">
        <v>20</v>
      </c>
      <c r="K83" s="287"/>
    </row>
    <row r="84" spans="2:11" ht="15" customHeight="1">
      <c r="B84" s="296"/>
      <c r="C84" s="297" t="s">
        <v>1421</v>
      </c>
      <c r="D84" s="297"/>
      <c r="E84" s="297"/>
      <c r="F84" s="298" t="s">
        <v>1410</v>
      </c>
      <c r="G84" s="297"/>
      <c r="H84" s="297" t="s">
        <v>1422</v>
      </c>
      <c r="I84" s="297" t="s">
        <v>1406</v>
      </c>
      <c r="J84" s="297">
        <v>20</v>
      </c>
      <c r="K84" s="287"/>
    </row>
    <row r="85" spans="2:11" ht="15" customHeight="1">
      <c r="B85" s="296"/>
      <c r="C85" s="276" t="s">
        <v>1423</v>
      </c>
      <c r="D85" s="276"/>
      <c r="E85" s="276"/>
      <c r="F85" s="295" t="s">
        <v>1410</v>
      </c>
      <c r="G85" s="294"/>
      <c r="H85" s="276" t="s">
        <v>1424</v>
      </c>
      <c r="I85" s="276" t="s">
        <v>1406</v>
      </c>
      <c r="J85" s="276">
        <v>50</v>
      </c>
      <c r="K85" s="287"/>
    </row>
    <row r="86" spans="2:11" ht="15" customHeight="1">
      <c r="B86" s="296"/>
      <c r="C86" s="276" t="s">
        <v>1425</v>
      </c>
      <c r="D86" s="276"/>
      <c r="E86" s="276"/>
      <c r="F86" s="295" t="s">
        <v>1410</v>
      </c>
      <c r="G86" s="294"/>
      <c r="H86" s="276" t="s">
        <v>1426</v>
      </c>
      <c r="I86" s="276" t="s">
        <v>1406</v>
      </c>
      <c r="J86" s="276">
        <v>20</v>
      </c>
      <c r="K86" s="287"/>
    </row>
    <row r="87" spans="2:11" ht="15" customHeight="1">
      <c r="B87" s="296"/>
      <c r="C87" s="276" t="s">
        <v>1427</v>
      </c>
      <c r="D87" s="276"/>
      <c r="E87" s="276"/>
      <c r="F87" s="295" t="s">
        <v>1410</v>
      </c>
      <c r="G87" s="294"/>
      <c r="H87" s="276" t="s">
        <v>1428</v>
      </c>
      <c r="I87" s="276" t="s">
        <v>1406</v>
      </c>
      <c r="J87" s="276">
        <v>20</v>
      </c>
      <c r="K87" s="287"/>
    </row>
    <row r="88" spans="2:11" ht="15" customHeight="1">
      <c r="B88" s="296"/>
      <c r="C88" s="276" t="s">
        <v>1429</v>
      </c>
      <c r="D88" s="276"/>
      <c r="E88" s="276"/>
      <c r="F88" s="295" t="s">
        <v>1410</v>
      </c>
      <c r="G88" s="294"/>
      <c r="H88" s="276" t="s">
        <v>1430</v>
      </c>
      <c r="I88" s="276" t="s">
        <v>1406</v>
      </c>
      <c r="J88" s="276">
        <v>50</v>
      </c>
      <c r="K88" s="287"/>
    </row>
    <row r="89" spans="2:11" ht="15" customHeight="1">
      <c r="B89" s="296"/>
      <c r="C89" s="276" t="s">
        <v>1431</v>
      </c>
      <c r="D89" s="276"/>
      <c r="E89" s="276"/>
      <c r="F89" s="295" t="s">
        <v>1410</v>
      </c>
      <c r="G89" s="294"/>
      <c r="H89" s="276" t="s">
        <v>1431</v>
      </c>
      <c r="I89" s="276" t="s">
        <v>1406</v>
      </c>
      <c r="J89" s="276">
        <v>50</v>
      </c>
      <c r="K89" s="287"/>
    </row>
    <row r="90" spans="2:11" ht="15" customHeight="1">
      <c r="B90" s="296"/>
      <c r="C90" s="276" t="s">
        <v>137</v>
      </c>
      <c r="D90" s="276"/>
      <c r="E90" s="276"/>
      <c r="F90" s="295" t="s">
        <v>1410</v>
      </c>
      <c r="G90" s="294"/>
      <c r="H90" s="276" t="s">
        <v>1432</v>
      </c>
      <c r="I90" s="276" t="s">
        <v>1406</v>
      </c>
      <c r="J90" s="276">
        <v>255</v>
      </c>
      <c r="K90" s="287"/>
    </row>
    <row r="91" spans="2:11" ht="15" customHeight="1">
      <c r="B91" s="296"/>
      <c r="C91" s="276" t="s">
        <v>1433</v>
      </c>
      <c r="D91" s="276"/>
      <c r="E91" s="276"/>
      <c r="F91" s="295" t="s">
        <v>1404</v>
      </c>
      <c r="G91" s="294"/>
      <c r="H91" s="276" t="s">
        <v>1434</v>
      </c>
      <c r="I91" s="276" t="s">
        <v>1435</v>
      </c>
      <c r="J91" s="276"/>
      <c r="K91" s="287"/>
    </row>
    <row r="92" spans="2:11" ht="15" customHeight="1">
      <c r="B92" s="296"/>
      <c r="C92" s="276" t="s">
        <v>1436</v>
      </c>
      <c r="D92" s="276"/>
      <c r="E92" s="276"/>
      <c r="F92" s="295" t="s">
        <v>1404</v>
      </c>
      <c r="G92" s="294"/>
      <c r="H92" s="276" t="s">
        <v>1437</v>
      </c>
      <c r="I92" s="276" t="s">
        <v>1438</v>
      </c>
      <c r="J92" s="276"/>
      <c r="K92" s="287"/>
    </row>
    <row r="93" spans="2:11" ht="15" customHeight="1">
      <c r="B93" s="296"/>
      <c r="C93" s="276" t="s">
        <v>1439</v>
      </c>
      <c r="D93" s="276"/>
      <c r="E93" s="276"/>
      <c r="F93" s="295" t="s">
        <v>1404</v>
      </c>
      <c r="G93" s="294"/>
      <c r="H93" s="276" t="s">
        <v>1439</v>
      </c>
      <c r="I93" s="276" t="s">
        <v>1438</v>
      </c>
      <c r="J93" s="276"/>
      <c r="K93" s="287"/>
    </row>
    <row r="94" spans="2:11" ht="15" customHeight="1">
      <c r="B94" s="296"/>
      <c r="C94" s="276" t="s">
        <v>37</v>
      </c>
      <c r="D94" s="276"/>
      <c r="E94" s="276"/>
      <c r="F94" s="295" t="s">
        <v>1404</v>
      </c>
      <c r="G94" s="294"/>
      <c r="H94" s="276" t="s">
        <v>1440</v>
      </c>
      <c r="I94" s="276" t="s">
        <v>1438</v>
      </c>
      <c r="J94" s="276"/>
      <c r="K94" s="287"/>
    </row>
    <row r="95" spans="2:11" ht="15" customHeight="1">
      <c r="B95" s="296"/>
      <c r="C95" s="276" t="s">
        <v>47</v>
      </c>
      <c r="D95" s="276"/>
      <c r="E95" s="276"/>
      <c r="F95" s="295" t="s">
        <v>1404</v>
      </c>
      <c r="G95" s="294"/>
      <c r="H95" s="276" t="s">
        <v>1441</v>
      </c>
      <c r="I95" s="276" t="s">
        <v>1438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2" t="s">
        <v>1442</v>
      </c>
      <c r="D100" s="392"/>
      <c r="E100" s="392"/>
      <c r="F100" s="392"/>
      <c r="G100" s="392"/>
      <c r="H100" s="392"/>
      <c r="I100" s="392"/>
      <c r="J100" s="392"/>
      <c r="K100" s="287"/>
    </row>
    <row r="101" spans="2:11" ht="17.25" customHeight="1">
      <c r="B101" s="286"/>
      <c r="C101" s="288" t="s">
        <v>1398</v>
      </c>
      <c r="D101" s="288"/>
      <c r="E101" s="288"/>
      <c r="F101" s="288" t="s">
        <v>1399</v>
      </c>
      <c r="G101" s="289"/>
      <c r="H101" s="288" t="s">
        <v>132</v>
      </c>
      <c r="I101" s="288" t="s">
        <v>56</v>
      </c>
      <c r="J101" s="288" t="s">
        <v>1400</v>
      </c>
      <c r="K101" s="287"/>
    </row>
    <row r="102" spans="2:11" ht="17.25" customHeight="1">
      <c r="B102" s="286"/>
      <c r="C102" s="290" t="s">
        <v>1401</v>
      </c>
      <c r="D102" s="290"/>
      <c r="E102" s="290"/>
      <c r="F102" s="291" t="s">
        <v>1402</v>
      </c>
      <c r="G102" s="292"/>
      <c r="H102" s="290"/>
      <c r="I102" s="290"/>
      <c r="J102" s="290" t="s">
        <v>1403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52</v>
      </c>
      <c r="D104" s="293"/>
      <c r="E104" s="293"/>
      <c r="F104" s="295" t="s">
        <v>1404</v>
      </c>
      <c r="G104" s="304"/>
      <c r="H104" s="276" t="s">
        <v>1443</v>
      </c>
      <c r="I104" s="276" t="s">
        <v>1406</v>
      </c>
      <c r="J104" s="276">
        <v>20</v>
      </c>
      <c r="K104" s="287"/>
    </row>
    <row r="105" spans="2:11" ht="15" customHeight="1">
      <c r="B105" s="286"/>
      <c r="C105" s="276" t="s">
        <v>1407</v>
      </c>
      <c r="D105" s="276"/>
      <c r="E105" s="276"/>
      <c r="F105" s="295" t="s">
        <v>1404</v>
      </c>
      <c r="G105" s="276"/>
      <c r="H105" s="276" t="s">
        <v>1443</v>
      </c>
      <c r="I105" s="276" t="s">
        <v>1406</v>
      </c>
      <c r="J105" s="276">
        <v>120</v>
      </c>
      <c r="K105" s="287"/>
    </row>
    <row r="106" spans="2:11" ht="15" customHeight="1">
      <c r="B106" s="296"/>
      <c r="C106" s="276" t="s">
        <v>1409</v>
      </c>
      <c r="D106" s="276"/>
      <c r="E106" s="276"/>
      <c r="F106" s="295" t="s">
        <v>1410</v>
      </c>
      <c r="G106" s="276"/>
      <c r="H106" s="276" t="s">
        <v>1443</v>
      </c>
      <c r="I106" s="276" t="s">
        <v>1406</v>
      </c>
      <c r="J106" s="276">
        <v>50</v>
      </c>
      <c r="K106" s="287"/>
    </row>
    <row r="107" spans="2:11" ht="15" customHeight="1">
      <c r="B107" s="296"/>
      <c r="C107" s="276" t="s">
        <v>1412</v>
      </c>
      <c r="D107" s="276"/>
      <c r="E107" s="276"/>
      <c r="F107" s="295" t="s">
        <v>1404</v>
      </c>
      <c r="G107" s="276"/>
      <c r="H107" s="276" t="s">
        <v>1443</v>
      </c>
      <c r="I107" s="276" t="s">
        <v>1414</v>
      </c>
      <c r="J107" s="276"/>
      <c r="K107" s="287"/>
    </row>
    <row r="108" spans="2:11" ht="15" customHeight="1">
      <c r="B108" s="296"/>
      <c r="C108" s="276" t="s">
        <v>1423</v>
      </c>
      <c r="D108" s="276"/>
      <c r="E108" s="276"/>
      <c r="F108" s="295" t="s">
        <v>1410</v>
      </c>
      <c r="G108" s="276"/>
      <c r="H108" s="276" t="s">
        <v>1443</v>
      </c>
      <c r="I108" s="276" t="s">
        <v>1406</v>
      </c>
      <c r="J108" s="276">
        <v>50</v>
      </c>
      <c r="K108" s="287"/>
    </row>
    <row r="109" spans="2:11" ht="15" customHeight="1">
      <c r="B109" s="296"/>
      <c r="C109" s="276" t="s">
        <v>1431</v>
      </c>
      <c r="D109" s="276"/>
      <c r="E109" s="276"/>
      <c r="F109" s="295" t="s">
        <v>1410</v>
      </c>
      <c r="G109" s="276"/>
      <c r="H109" s="276" t="s">
        <v>1443</v>
      </c>
      <c r="I109" s="276" t="s">
        <v>1406</v>
      </c>
      <c r="J109" s="276">
        <v>50</v>
      </c>
      <c r="K109" s="287"/>
    </row>
    <row r="110" spans="2:11" ht="15" customHeight="1">
      <c r="B110" s="296"/>
      <c r="C110" s="276" t="s">
        <v>1429</v>
      </c>
      <c r="D110" s="276"/>
      <c r="E110" s="276"/>
      <c r="F110" s="295" t="s">
        <v>1410</v>
      </c>
      <c r="G110" s="276"/>
      <c r="H110" s="276" t="s">
        <v>1443</v>
      </c>
      <c r="I110" s="276" t="s">
        <v>1406</v>
      </c>
      <c r="J110" s="276">
        <v>50</v>
      </c>
      <c r="K110" s="287"/>
    </row>
    <row r="111" spans="2:11" ht="15" customHeight="1">
      <c r="B111" s="296"/>
      <c r="C111" s="276" t="s">
        <v>52</v>
      </c>
      <c r="D111" s="276"/>
      <c r="E111" s="276"/>
      <c r="F111" s="295" t="s">
        <v>1404</v>
      </c>
      <c r="G111" s="276"/>
      <c r="H111" s="276" t="s">
        <v>1444</v>
      </c>
      <c r="I111" s="276" t="s">
        <v>1406</v>
      </c>
      <c r="J111" s="276">
        <v>20</v>
      </c>
      <c r="K111" s="287"/>
    </row>
    <row r="112" spans="2:11" ht="15" customHeight="1">
      <c r="B112" s="296"/>
      <c r="C112" s="276" t="s">
        <v>1445</v>
      </c>
      <c r="D112" s="276"/>
      <c r="E112" s="276"/>
      <c r="F112" s="295" t="s">
        <v>1404</v>
      </c>
      <c r="G112" s="276"/>
      <c r="H112" s="276" t="s">
        <v>1446</v>
      </c>
      <c r="I112" s="276" t="s">
        <v>1406</v>
      </c>
      <c r="J112" s="276">
        <v>120</v>
      </c>
      <c r="K112" s="287"/>
    </row>
    <row r="113" spans="2:11" ht="15" customHeight="1">
      <c r="B113" s="296"/>
      <c r="C113" s="276" t="s">
        <v>37</v>
      </c>
      <c r="D113" s="276"/>
      <c r="E113" s="276"/>
      <c r="F113" s="295" t="s">
        <v>1404</v>
      </c>
      <c r="G113" s="276"/>
      <c r="H113" s="276" t="s">
        <v>1447</v>
      </c>
      <c r="I113" s="276" t="s">
        <v>1438</v>
      </c>
      <c r="J113" s="276"/>
      <c r="K113" s="287"/>
    </row>
    <row r="114" spans="2:11" ht="15" customHeight="1">
      <c r="B114" s="296"/>
      <c r="C114" s="276" t="s">
        <v>47</v>
      </c>
      <c r="D114" s="276"/>
      <c r="E114" s="276"/>
      <c r="F114" s="295" t="s">
        <v>1404</v>
      </c>
      <c r="G114" s="276"/>
      <c r="H114" s="276" t="s">
        <v>1448</v>
      </c>
      <c r="I114" s="276" t="s">
        <v>1438</v>
      </c>
      <c r="J114" s="276"/>
      <c r="K114" s="287"/>
    </row>
    <row r="115" spans="2:11" ht="15" customHeight="1">
      <c r="B115" s="296"/>
      <c r="C115" s="276" t="s">
        <v>56</v>
      </c>
      <c r="D115" s="276"/>
      <c r="E115" s="276"/>
      <c r="F115" s="295" t="s">
        <v>1404</v>
      </c>
      <c r="G115" s="276"/>
      <c r="H115" s="276" t="s">
        <v>1449</v>
      </c>
      <c r="I115" s="276" t="s">
        <v>1450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1451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1398</v>
      </c>
      <c r="D121" s="288"/>
      <c r="E121" s="288"/>
      <c r="F121" s="288" t="s">
        <v>1399</v>
      </c>
      <c r="G121" s="289"/>
      <c r="H121" s="288" t="s">
        <v>132</v>
      </c>
      <c r="I121" s="288" t="s">
        <v>56</v>
      </c>
      <c r="J121" s="288" t="s">
        <v>1400</v>
      </c>
      <c r="K121" s="314"/>
    </row>
    <row r="122" spans="2:11" ht="17.25" customHeight="1">
      <c r="B122" s="313"/>
      <c r="C122" s="290" t="s">
        <v>1401</v>
      </c>
      <c r="D122" s="290"/>
      <c r="E122" s="290"/>
      <c r="F122" s="291" t="s">
        <v>1402</v>
      </c>
      <c r="G122" s="292"/>
      <c r="H122" s="290"/>
      <c r="I122" s="290"/>
      <c r="J122" s="290" t="s">
        <v>1403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1407</v>
      </c>
      <c r="D124" s="293"/>
      <c r="E124" s="293"/>
      <c r="F124" s="295" t="s">
        <v>1404</v>
      </c>
      <c r="G124" s="276"/>
      <c r="H124" s="276" t="s">
        <v>1443</v>
      </c>
      <c r="I124" s="276" t="s">
        <v>1406</v>
      </c>
      <c r="J124" s="276">
        <v>120</v>
      </c>
      <c r="K124" s="317"/>
    </row>
    <row r="125" spans="2:11" ht="15" customHeight="1">
      <c r="B125" s="315"/>
      <c r="C125" s="276" t="s">
        <v>1452</v>
      </c>
      <c r="D125" s="276"/>
      <c r="E125" s="276"/>
      <c r="F125" s="295" t="s">
        <v>1404</v>
      </c>
      <c r="G125" s="276"/>
      <c r="H125" s="276" t="s">
        <v>1453</v>
      </c>
      <c r="I125" s="276" t="s">
        <v>1406</v>
      </c>
      <c r="J125" s="276" t="s">
        <v>1454</v>
      </c>
      <c r="K125" s="317"/>
    </row>
    <row r="126" spans="2:11" ht="15" customHeight="1">
      <c r="B126" s="315"/>
      <c r="C126" s="276" t="s">
        <v>1353</v>
      </c>
      <c r="D126" s="276"/>
      <c r="E126" s="276"/>
      <c r="F126" s="295" t="s">
        <v>1404</v>
      </c>
      <c r="G126" s="276"/>
      <c r="H126" s="276" t="s">
        <v>1455</v>
      </c>
      <c r="I126" s="276" t="s">
        <v>1406</v>
      </c>
      <c r="J126" s="276" t="s">
        <v>1454</v>
      </c>
      <c r="K126" s="317"/>
    </row>
    <row r="127" spans="2:11" ht="15" customHeight="1">
      <c r="B127" s="315"/>
      <c r="C127" s="276" t="s">
        <v>1415</v>
      </c>
      <c r="D127" s="276"/>
      <c r="E127" s="276"/>
      <c r="F127" s="295" t="s">
        <v>1410</v>
      </c>
      <c r="G127" s="276"/>
      <c r="H127" s="276" t="s">
        <v>1416</v>
      </c>
      <c r="I127" s="276" t="s">
        <v>1406</v>
      </c>
      <c r="J127" s="276">
        <v>15</v>
      </c>
      <c r="K127" s="317"/>
    </row>
    <row r="128" spans="2:11" ht="15" customHeight="1">
      <c r="B128" s="315"/>
      <c r="C128" s="297" t="s">
        <v>1417</v>
      </c>
      <c r="D128" s="297"/>
      <c r="E128" s="297"/>
      <c r="F128" s="298" t="s">
        <v>1410</v>
      </c>
      <c r="G128" s="297"/>
      <c r="H128" s="297" t="s">
        <v>1418</v>
      </c>
      <c r="I128" s="297" t="s">
        <v>1406</v>
      </c>
      <c r="J128" s="297">
        <v>15</v>
      </c>
      <c r="K128" s="317"/>
    </row>
    <row r="129" spans="2:11" ht="15" customHeight="1">
      <c r="B129" s="315"/>
      <c r="C129" s="297" t="s">
        <v>1419</v>
      </c>
      <c r="D129" s="297"/>
      <c r="E129" s="297"/>
      <c r="F129" s="298" t="s">
        <v>1410</v>
      </c>
      <c r="G129" s="297"/>
      <c r="H129" s="297" t="s">
        <v>1420</v>
      </c>
      <c r="I129" s="297" t="s">
        <v>1406</v>
      </c>
      <c r="J129" s="297">
        <v>20</v>
      </c>
      <c r="K129" s="317"/>
    </row>
    <row r="130" spans="2:11" ht="15" customHeight="1">
      <c r="B130" s="315"/>
      <c r="C130" s="297" t="s">
        <v>1421</v>
      </c>
      <c r="D130" s="297"/>
      <c r="E130" s="297"/>
      <c r="F130" s="298" t="s">
        <v>1410</v>
      </c>
      <c r="G130" s="297"/>
      <c r="H130" s="297" t="s">
        <v>1422</v>
      </c>
      <c r="I130" s="297" t="s">
        <v>1406</v>
      </c>
      <c r="J130" s="297">
        <v>20</v>
      </c>
      <c r="K130" s="317"/>
    </row>
    <row r="131" spans="2:11" ht="15" customHeight="1">
      <c r="B131" s="315"/>
      <c r="C131" s="276" t="s">
        <v>1409</v>
      </c>
      <c r="D131" s="276"/>
      <c r="E131" s="276"/>
      <c r="F131" s="295" t="s">
        <v>1410</v>
      </c>
      <c r="G131" s="276"/>
      <c r="H131" s="276" t="s">
        <v>1443</v>
      </c>
      <c r="I131" s="276" t="s">
        <v>1406</v>
      </c>
      <c r="J131" s="276">
        <v>50</v>
      </c>
      <c r="K131" s="317"/>
    </row>
    <row r="132" spans="2:11" ht="15" customHeight="1">
      <c r="B132" s="315"/>
      <c r="C132" s="276" t="s">
        <v>1423</v>
      </c>
      <c r="D132" s="276"/>
      <c r="E132" s="276"/>
      <c r="F132" s="295" t="s">
        <v>1410</v>
      </c>
      <c r="G132" s="276"/>
      <c r="H132" s="276" t="s">
        <v>1443</v>
      </c>
      <c r="I132" s="276" t="s">
        <v>1406</v>
      </c>
      <c r="J132" s="276">
        <v>50</v>
      </c>
      <c r="K132" s="317"/>
    </row>
    <row r="133" spans="2:11" ht="15" customHeight="1">
      <c r="B133" s="315"/>
      <c r="C133" s="276" t="s">
        <v>1429</v>
      </c>
      <c r="D133" s="276"/>
      <c r="E133" s="276"/>
      <c r="F133" s="295" t="s">
        <v>1410</v>
      </c>
      <c r="G133" s="276"/>
      <c r="H133" s="276" t="s">
        <v>1443</v>
      </c>
      <c r="I133" s="276" t="s">
        <v>1406</v>
      </c>
      <c r="J133" s="276">
        <v>50</v>
      </c>
      <c r="K133" s="317"/>
    </row>
    <row r="134" spans="2:11" ht="15" customHeight="1">
      <c r="B134" s="315"/>
      <c r="C134" s="276" t="s">
        <v>1431</v>
      </c>
      <c r="D134" s="276"/>
      <c r="E134" s="276"/>
      <c r="F134" s="295" t="s">
        <v>1410</v>
      </c>
      <c r="G134" s="276"/>
      <c r="H134" s="276" t="s">
        <v>1443</v>
      </c>
      <c r="I134" s="276" t="s">
        <v>1406</v>
      </c>
      <c r="J134" s="276">
        <v>50</v>
      </c>
      <c r="K134" s="317"/>
    </row>
    <row r="135" spans="2:11" ht="15" customHeight="1">
      <c r="B135" s="315"/>
      <c r="C135" s="276" t="s">
        <v>137</v>
      </c>
      <c r="D135" s="276"/>
      <c r="E135" s="276"/>
      <c r="F135" s="295" t="s">
        <v>1410</v>
      </c>
      <c r="G135" s="276"/>
      <c r="H135" s="276" t="s">
        <v>1456</v>
      </c>
      <c r="I135" s="276" t="s">
        <v>1406</v>
      </c>
      <c r="J135" s="276">
        <v>255</v>
      </c>
      <c r="K135" s="317"/>
    </row>
    <row r="136" spans="2:11" ht="15" customHeight="1">
      <c r="B136" s="315"/>
      <c r="C136" s="276" t="s">
        <v>1433</v>
      </c>
      <c r="D136" s="276"/>
      <c r="E136" s="276"/>
      <c r="F136" s="295" t="s">
        <v>1404</v>
      </c>
      <c r="G136" s="276"/>
      <c r="H136" s="276" t="s">
        <v>1457</v>
      </c>
      <c r="I136" s="276" t="s">
        <v>1435</v>
      </c>
      <c r="J136" s="276"/>
      <c r="K136" s="317"/>
    </row>
    <row r="137" spans="2:11" ht="15" customHeight="1">
      <c r="B137" s="315"/>
      <c r="C137" s="276" t="s">
        <v>1436</v>
      </c>
      <c r="D137" s="276"/>
      <c r="E137" s="276"/>
      <c r="F137" s="295" t="s">
        <v>1404</v>
      </c>
      <c r="G137" s="276"/>
      <c r="H137" s="276" t="s">
        <v>1458</v>
      </c>
      <c r="I137" s="276" t="s">
        <v>1438</v>
      </c>
      <c r="J137" s="276"/>
      <c r="K137" s="317"/>
    </row>
    <row r="138" spans="2:11" ht="15" customHeight="1">
      <c r="B138" s="315"/>
      <c r="C138" s="276" t="s">
        <v>1439</v>
      </c>
      <c r="D138" s="276"/>
      <c r="E138" s="276"/>
      <c r="F138" s="295" t="s">
        <v>1404</v>
      </c>
      <c r="G138" s="276"/>
      <c r="H138" s="276" t="s">
        <v>1439</v>
      </c>
      <c r="I138" s="276" t="s">
        <v>1438</v>
      </c>
      <c r="J138" s="276"/>
      <c r="K138" s="317"/>
    </row>
    <row r="139" spans="2:11" ht="15" customHeight="1">
      <c r="B139" s="315"/>
      <c r="C139" s="276" t="s">
        <v>37</v>
      </c>
      <c r="D139" s="276"/>
      <c r="E139" s="276"/>
      <c r="F139" s="295" t="s">
        <v>1404</v>
      </c>
      <c r="G139" s="276"/>
      <c r="H139" s="276" t="s">
        <v>1459</v>
      </c>
      <c r="I139" s="276" t="s">
        <v>1438</v>
      </c>
      <c r="J139" s="276"/>
      <c r="K139" s="317"/>
    </row>
    <row r="140" spans="2:11" ht="15" customHeight="1">
      <c r="B140" s="315"/>
      <c r="C140" s="276" t="s">
        <v>1460</v>
      </c>
      <c r="D140" s="276"/>
      <c r="E140" s="276"/>
      <c r="F140" s="295" t="s">
        <v>1404</v>
      </c>
      <c r="G140" s="276"/>
      <c r="H140" s="276" t="s">
        <v>1461</v>
      </c>
      <c r="I140" s="276" t="s">
        <v>1438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2" t="s">
        <v>1462</v>
      </c>
      <c r="D145" s="392"/>
      <c r="E145" s="392"/>
      <c r="F145" s="392"/>
      <c r="G145" s="392"/>
      <c r="H145" s="392"/>
      <c r="I145" s="392"/>
      <c r="J145" s="392"/>
      <c r="K145" s="287"/>
    </row>
    <row r="146" spans="2:11" ht="17.25" customHeight="1">
      <c r="B146" s="286"/>
      <c r="C146" s="288" t="s">
        <v>1398</v>
      </c>
      <c r="D146" s="288"/>
      <c r="E146" s="288"/>
      <c r="F146" s="288" t="s">
        <v>1399</v>
      </c>
      <c r="G146" s="289"/>
      <c r="H146" s="288" t="s">
        <v>132</v>
      </c>
      <c r="I146" s="288" t="s">
        <v>56</v>
      </c>
      <c r="J146" s="288" t="s">
        <v>1400</v>
      </c>
      <c r="K146" s="287"/>
    </row>
    <row r="147" spans="2:11" ht="17.25" customHeight="1">
      <c r="B147" s="286"/>
      <c r="C147" s="290" t="s">
        <v>1401</v>
      </c>
      <c r="D147" s="290"/>
      <c r="E147" s="290"/>
      <c r="F147" s="291" t="s">
        <v>1402</v>
      </c>
      <c r="G147" s="292"/>
      <c r="H147" s="290"/>
      <c r="I147" s="290"/>
      <c r="J147" s="290" t="s">
        <v>1403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1407</v>
      </c>
      <c r="D149" s="276"/>
      <c r="E149" s="276"/>
      <c r="F149" s="322" t="s">
        <v>1404</v>
      </c>
      <c r="G149" s="276"/>
      <c r="H149" s="321" t="s">
        <v>1443</v>
      </c>
      <c r="I149" s="321" t="s">
        <v>1406</v>
      </c>
      <c r="J149" s="321">
        <v>120</v>
      </c>
      <c r="K149" s="317"/>
    </row>
    <row r="150" spans="2:11" ht="15" customHeight="1">
      <c r="B150" s="296"/>
      <c r="C150" s="321" t="s">
        <v>1452</v>
      </c>
      <c r="D150" s="276"/>
      <c r="E150" s="276"/>
      <c r="F150" s="322" t="s">
        <v>1404</v>
      </c>
      <c r="G150" s="276"/>
      <c r="H150" s="321" t="s">
        <v>1463</v>
      </c>
      <c r="I150" s="321" t="s">
        <v>1406</v>
      </c>
      <c r="J150" s="321" t="s">
        <v>1454</v>
      </c>
      <c r="K150" s="317"/>
    </row>
    <row r="151" spans="2:11" ht="15" customHeight="1">
      <c r="B151" s="296"/>
      <c r="C151" s="321" t="s">
        <v>1353</v>
      </c>
      <c r="D151" s="276"/>
      <c r="E151" s="276"/>
      <c r="F151" s="322" t="s">
        <v>1404</v>
      </c>
      <c r="G151" s="276"/>
      <c r="H151" s="321" t="s">
        <v>1464</v>
      </c>
      <c r="I151" s="321" t="s">
        <v>1406</v>
      </c>
      <c r="J151" s="321" t="s">
        <v>1454</v>
      </c>
      <c r="K151" s="317"/>
    </row>
    <row r="152" spans="2:11" ht="15" customHeight="1">
      <c r="B152" s="296"/>
      <c r="C152" s="321" t="s">
        <v>1409</v>
      </c>
      <c r="D152" s="276"/>
      <c r="E152" s="276"/>
      <c r="F152" s="322" t="s">
        <v>1410</v>
      </c>
      <c r="G152" s="276"/>
      <c r="H152" s="321" t="s">
        <v>1443</v>
      </c>
      <c r="I152" s="321" t="s">
        <v>1406</v>
      </c>
      <c r="J152" s="321">
        <v>50</v>
      </c>
      <c r="K152" s="317"/>
    </row>
    <row r="153" spans="2:11" ht="15" customHeight="1">
      <c r="B153" s="296"/>
      <c r="C153" s="321" t="s">
        <v>1412</v>
      </c>
      <c r="D153" s="276"/>
      <c r="E153" s="276"/>
      <c r="F153" s="322" t="s">
        <v>1404</v>
      </c>
      <c r="G153" s="276"/>
      <c r="H153" s="321" t="s">
        <v>1443</v>
      </c>
      <c r="I153" s="321" t="s">
        <v>1414</v>
      </c>
      <c r="J153" s="321"/>
      <c r="K153" s="317"/>
    </row>
    <row r="154" spans="2:11" ht="15" customHeight="1">
      <c r="B154" s="296"/>
      <c r="C154" s="321" t="s">
        <v>1423</v>
      </c>
      <c r="D154" s="276"/>
      <c r="E154" s="276"/>
      <c r="F154" s="322" t="s">
        <v>1410</v>
      </c>
      <c r="G154" s="276"/>
      <c r="H154" s="321" t="s">
        <v>1443</v>
      </c>
      <c r="I154" s="321" t="s">
        <v>1406</v>
      </c>
      <c r="J154" s="321">
        <v>50</v>
      </c>
      <c r="K154" s="317"/>
    </row>
    <row r="155" spans="2:11" ht="15" customHeight="1">
      <c r="B155" s="296"/>
      <c r="C155" s="321" t="s">
        <v>1431</v>
      </c>
      <c r="D155" s="276"/>
      <c r="E155" s="276"/>
      <c r="F155" s="322" t="s">
        <v>1410</v>
      </c>
      <c r="G155" s="276"/>
      <c r="H155" s="321" t="s">
        <v>1443</v>
      </c>
      <c r="I155" s="321" t="s">
        <v>1406</v>
      </c>
      <c r="J155" s="321">
        <v>50</v>
      </c>
      <c r="K155" s="317"/>
    </row>
    <row r="156" spans="2:11" ht="15" customHeight="1">
      <c r="B156" s="296"/>
      <c r="C156" s="321" t="s">
        <v>1429</v>
      </c>
      <c r="D156" s="276"/>
      <c r="E156" s="276"/>
      <c r="F156" s="322" t="s">
        <v>1410</v>
      </c>
      <c r="G156" s="276"/>
      <c r="H156" s="321" t="s">
        <v>1443</v>
      </c>
      <c r="I156" s="321" t="s">
        <v>1406</v>
      </c>
      <c r="J156" s="321">
        <v>50</v>
      </c>
      <c r="K156" s="317"/>
    </row>
    <row r="157" spans="2:11" ht="15" customHeight="1">
      <c r="B157" s="296"/>
      <c r="C157" s="321" t="s">
        <v>98</v>
      </c>
      <c r="D157" s="276"/>
      <c r="E157" s="276"/>
      <c r="F157" s="322" t="s">
        <v>1404</v>
      </c>
      <c r="G157" s="276"/>
      <c r="H157" s="321" t="s">
        <v>1465</v>
      </c>
      <c r="I157" s="321" t="s">
        <v>1406</v>
      </c>
      <c r="J157" s="321" t="s">
        <v>1466</v>
      </c>
      <c r="K157" s="317"/>
    </row>
    <row r="158" spans="2:11" ht="15" customHeight="1">
      <c r="B158" s="296"/>
      <c r="C158" s="321" t="s">
        <v>1467</v>
      </c>
      <c r="D158" s="276"/>
      <c r="E158" s="276"/>
      <c r="F158" s="322" t="s">
        <v>1404</v>
      </c>
      <c r="G158" s="276"/>
      <c r="H158" s="321" t="s">
        <v>1468</v>
      </c>
      <c r="I158" s="321" t="s">
        <v>1438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1469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1398</v>
      </c>
      <c r="D164" s="288"/>
      <c r="E164" s="288"/>
      <c r="F164" s="288" t="s">
        <v>1399</v>
      </c>
      <c r="G164" s="325"/>
      <c r="H164" s="326" t="s">
        <v>132</v>
      </c>
      <c r="I164" s="326" t="s">
        <v>56</v>
      </c>
      <c r="J164" s="288" t="s">
        <v>1400</v>
      </c>
      <c r="K164" s="268"/>
    </row>
    <row r="165" spans="2:11" ht="17.25" customHeight="1">
      <c r="B165" s="269"/>
      <c r="C165" s="290" t="s">
        <v>1401</v>
      </c>
      <c r="D165" s="290"/>
      <c r="E165" s="290"/>
      <c r="F165" s="291" t="s">
        <v>1402</v>
      </c>
      <c r="G165" s="327"/>
      <c r="H165" s="328"/>
      <c r="I165" s="328"/>
      <c r="J165" s="290" t="s">
        <v>1403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1407</v>
      </c>
      <c r="D167" s="276"/>
      <c r="E167" s="276"/>
      <c r="F167" s="295" t="s">
        <v>1404</v>
      </c>
      <c r="G167" s="276"/>
      <c r="H167" s="276" t="s">
        <v>1443</v>
      </c>
      <c r="I167" s="276" t="s">
        <v>1406</v>
      </c>
      <c r="J167" s="276">
        <v>120</v>
      </c>
      <c r="K167" s="317"/>
    </row>
    <row r="168" spans="2:11" ht="15" customHeight="1">
      <c r="B168" s="296"/>
      <c r="C168" s="276" t="s">
        <v>1452</v>
      </c>
      <c r="D168" s="276"/>
      <c r="E168" s="276"/>
      <c r="F168" s="295" t="s">
        <v>1404</v>
      </c>
      <c r="G168" s="276"/>
      <c r="H168" s="276" t="s">
        <v>1453</v>
      </c>
      <c r="I168" s="276" t="s">
        <v>1406</v>
      </c>
      <c r="J168" s="276" t="s">
        <v>1454</v>
      </c>
      <c r="K168" s="317"/>
    </row>
    <row r="169" spans="2:11" ht="15" customHeight="1">
      <c r="B169" s="296"/>
      <c r="C169" s="276" t="s">
        <v>1353</v>
      </c>
      <c r="D169" s="276"/>
      <c r="E169" s="276"/>
      <c r="F169" s="295" t="s">
        <v>1404</v>
      </c>
      <c r="G169" s="276"/>
      <c r="H169" s="276" t="s">
        <v>1470</v>
      </c>
      <c r="I169" s="276" t="s">
        <v>1406</v>
      </c>
      <c r="J169" s="276" t="s">
        <v>1454</v>
      </c>
      <c r="K169" s="317"/>
    </row>
    <row r="170" spans="2:11" ht="15" customHeight="1">
      <c r="B170" s="296"/>
      <c r="C170" s="276" t="s">
        <v>1409</v>
      </c>
      <c r="D170" s="276"/>
      <c r="E170" s="276"/>
      <c r="F170" s="295" t="s">
        <v>1410</v>
      </c>
      <c r="G170" s="276"/>
      <c r="H170" s="276" t="s">
        <v>1470</v>
      </c>
      <c r="I170" s="276" t="s">
        <v>1406</v>
      </c>
      <c r="J170" s="276">
        <v>50</v>
      </c>
      <c r="K170" s="317"/>
    </row>
    <row r="171" spans="2:11" ht="15" customHeight="1">
      <c r="B171" s="296"/>
      <c r="C171" s="276" t="s">
        <v>1412</v>
      </c>
      <c r="D171" s="276"/>
      <c r="E171" s="276"/>
      <c r="F171" s="295" t="s">
        <v>1404</v>
      </c>
      <c r="G171" s="276"/>
      <c r="H171" s="276" t="s">
        <v>1470</v>
      </c>
      <c r="I171" s="276" t="s">
        <v>1414</v>
      </c>
      <c r="J171" s="276"/>
      <c r="K171" s="317"/>
    </row>
    <row r="172" spans="2:11" ht="15" customHeight="1">
      <c r="B172" s="296"/>
      <c r="C172" s="276" t="s">
        <v>1423</v>
      </c>
      <c r="D172" s="276"/>
      <c r="E172" s="276"/>
      <c r="F172" s="295" t="s">
        <v>1410</v>
      </c>
      <c r="G172" s="276"/>
      <c r="H172" s="276" t="s">
        <v>1470</v>
      </c>
      <c r="I172" s="276" t="s">
        <v>1406</v>
      </c>
      <c r="J172" s="276">
        <v>50</v>
      </c>
      <c r="K172" s="317"/>
    </row>
    <row r="173" spans="2:11" ht="15" customHeight="1">
      <c r="B173" s="296"/>
      <c r="C173" s="276" t="s">
        <v>1431</v>
      </c>
      <c r="D173" s="276"/>
      <c r="E173" s="276"/>
      <c r="F173" s="295" t="s">
        <v>1410</v>
      </c>
      <c r="G173" s="276"/>
      <c r="H173" s="276" t="s">
        <v>1470</v>
      </c>
      <c r="I173" s="276" t="s">
        <v>1406</v>
      </c>
      <c r="J173" s="276">
        <v>50</v>
      </c>
      <c r="K173" s="317"/>
    </row>
    <row r="174" spans="2:11" ht="15" customHeight="1">
      <c r="B174" s="296"/>
      <c r="C174" s="276" t="s">
        <v>1429</v>
      </c>
      <c r="D174" s="276"/>
      <c r="E174" s="276"/>
      <c r="F174" s="295" t="s">
        <v>1410</v>
      </c>
      <c r="G174" s="276"/>
      <c r="H174" s="276" t="s">
        <v>1470</v>
      </c>
      <c r="I174" s="276" t="s">
        <v>1406</v>
      </c>
      <c r="J174" s="276">
        <v>50</v>
      </c>
      <c r="K174" s="317"/>
    </row>
    <row r="175" spans="2:11" ht="15" customHeight="1">
      <c r="B175" s="296"/>
      <c r="C175" s="276" t="s">
        <v>131</v>
      </c>
      <c r="D175" s="276"/>
      <c r="E175" s="276"/>
      <c r="F175" s="295" t="s">
        <v>1404</v>
      </c>
      <c r="G175" s="276"/>
      <c r="H175" s="276" t="s">
        <v>1471</v>
      </c>
      <c r="I175" s="276" t="s">
        <v>1472</v>
      </c>
      <c r="J175" s="276"/>
      <c r="K175" s="317"/>
    </row>
    <row r="176" spans="2:11" ht="15" customHeight="1">
      <c r="B176" s="296"/>
      <c r="C176" s="276" t="s">
        <v>56</v>
      </c>
      <c r="D176" s="276"/>
      <c r="E176" s="276"/>
      <c r="F176" s="295" t="s">
        <v>1404</v>
      </c>
      <c r="G176" s="276"/>
      <c r="H176" s="276" t="s">
        <v>1473</v>
      </c>
      <c r="I176" s="276" t="s">
        <v>1474</v>
      </c>
      <c r="J176" s="276">
        <v>1</v>
      </c>
      <c r="K176" s="317"/>
    </row>
    <row r="177" spans="2:11" ht="15" customHeight="1">
      <c r="B177" s="296"/>
      <c r="C177" s="276" t="s">
        <v>52</v>
      </c>
      <c r="D177" s="276"/>
      <c r="E177" s="276"/>
      <c r="F177" s="295" t="s">
        <v>1404</v>
      </c>
      <c r="G177" s="276"/>
      <c r="H177" s="276" t="s">
        <v>1475</v>
      </c>
      <c r="I177" s="276" t="s">
        <v>1406</v>
      </c>
      <c r="J177" s="276">
        <v>20</v>
      </c>
      <c r="K177" s="317"/>
    </row>
    <row r="178" spans="2:11" ht="15" customHeight="1">
      <c r="B178" s="296"/>
      <c r="C178" s="276" t="s">
        <v>132</v>
      </c>
      <c r="D178" s="276"/>
      <c r="E178" s="276"/>
      <c r="F178" s="295" t="s">
        <v>1404</v>
      </c>
      <c r="G178" s="276"/>
      <c r="H178" s="276" t="s">
        <v>1476</v>
      </c>
      <c r="I178" s="276" t="s">
        <v>1406</v>
      </c>
      <c r="J178" s="276">
        <v>255</v>
      </c>
      <c r="K178" s="317"/>
    </row>
    <row r="179" spans="2:11" ht="15" customHeight="1">
      <c r="B179" s="296"/>
      <c r="C179" s="276" t="s">
        <v>133</v>
      </c>
      <c r="D179" s="276"/>
      <c r="E179" s="276"/>
      <c r="F179" s="295" t="s">
        <v>1404</v>
      </c>
      <c r="G179" s="276"/>
      <c r="H179" s="276" t="s">
        <v>1369</v>
      </c>
      <c r="I179" s="276" t="s">
        <v>1406</v>
      </c>
      <c r="J179" s="276">
        <v>10</v>
      </c>
      <c r="K179" s="317"/>
    </row>
    <row r="180" spans="2:11" ht="15" customHeight="1">
      <c r="B180" s="296"/>
      <c r="C180" s="276" t="s">
        <v>134</v>
      </c>
      <c r="D180" s="276"/>
      <c r="E180" s="276"/>
      <c r="F180" s="295" t="s">
        <v>1404</v>
      </c>
      <c r="G180" s="276"/>
      <c r="H180" s="276" t="s">
        <v>1477</v>
      </c>
      <c r="I180" s="276" t="s">
        <v>1438</v>
      </c>
      <c r="J180" s="276"/>
      <c r="K180" s="317"/>
    </row>
    <row r="181" spans="2:11" ht="15" customHeight="1">
      <c r="B181" s="296"/>
      <c r="C181" s="276" t="s">
        <v>1478</v>
      </c>
      <c r="D181" s="276"/>
      <c r="E181" s="276"/>
      <c r="F181" s="295" t="s">
        <v>1404</v>
      </c>
      <c r="G181" s="276"/>
      <c r="H181" s="276" t="s">
        <v>1479</v>
      </c>
      <c r="I181" s="276" t="s">
        <v>1438</v>
      </c>
      <c r="J181" s="276"/>
      <c r="K181" s="317"/>
    </row>
    <row r="182" spans="2:11" ht="15" customHeight="1">
      <c r="B182" s="296"/>
      <c r="C182" s="276" t="s">
        <v>1467</v>
      </c>
      <c r="D182" s="276"/>
      <c r="E182" s="276"/>
      <c r="F182" s="295" t="s">
        <v>1404</v>
      </c>
      <c r="G182" s="276"/>
      <c r="H182" s="276" t="s">
        <v>1480</v>
      </c>
      <c r="I182" s="276" t="s">
        <v>1438</v>
      </c>
      <c r="J182" s="276"/>
      <c r="K182" s="317"/>
    </row>
    <row r="183" spans="2:11" ht="15" customHeight="1">
      <c r="B183" s="296"/>
      <c r="C183" s="276" t="s">
        <v>136</v>
      </c>
      <c r="D183" s="276"/>
      <c r="E183" s="276"/>
      <c r="F183" s="295" t="s">
        <v>1410</v>
      </c>
      <c r="G183" s="276"/>
      <c r="H183" s="276" t="s">
        <v>1481</v>
      </c>
      <c r="I183" s="276" t="s">
        <v>1406</v>
      </c>
      <c r="J183" s="276">
        <v>50</v>
      </c>
      <c r="K183" s="317"/>
    </row>
    <row r="184" spans="2:11" ht="15" customHeight="1">
      <c r="B184" s="296"/>
      <c r="C184" s="276" t="s">
        <v>1482</v>
      </c>
      <c r="D184" s="276"/>
      <c r="E184" s="276"/>
      <c r="F184" s="295" t="s">
        <v>1410</v>
      </c>
      <c r="G184" s="276"/>
      <c r="H184" s="276" t="s">
        <v>1483</v>
      </c>
      <c r="I184" s="276" t="s">
        <v>1484</v>
      </c>
      <c r="J184" s="276"/>
      <c r="K184" s="317"/>
    </row>
    <row r="185" spans="2:11" ht="15" customHeight="1">
      <c r="B185" s="296"/>
      <c r="C185" s="276" t="s">
        <v>1485</v>
      </c>
      <c r="D185" s="276"/>
      <c r="E185" s="276"/>
      <c r="F185" s="295" t="s">
        <v>1410</v>
      </c>
      <c r="G185" s="276"/>
      <c r="H185" s="276" t="s">
        <v>1486</v>
      </c>
      <c r="I185" s="276" t="s">
        <v>1484</v>
      </c>
      <c r="J185" s="276"/>
      <c r="K185" s="317"/>
    </row>
    <row r="186" spans="2:11" ht="15" customHeight="1">
      <c r="B186" s="296"/>
      <c r="C186" s="276" t="s">
        <v>1487</v>
      </c>
      <c r="D186" s="276"/>
      <c r="E186" s="276"/>
      <c r="F186" s="295" t="s">
        <v>1410</v>
      </c>
      <c r="G186" s="276"/>
      <c r="H186" s="276" t="s">
        <v>1488</v>
      </c>
      <c r="I186" s="276" t="s">
        <v>1484</v>
      </c>
      <c r="J186" s="276"/>
      <c r="K186" s="317"/>
    </row>
    <row r="187" spans="2:11" ht="15" customHeight="1">
      <c r="B187" s="296"/>
      <c r="C187" s="329" t="s">
        <v>1489</v>
      </c>
      <c r="D187" s="276"/>
      <c r="E187" s="276"/>
      <c r="F187" s="295" t="s">
        <v>1410</v>
      </c>
      <c r="G187" s="276"/>
      <c r="H187" s="276" t="s">
        <v>1490</v>
      </c>
      <c r="I187" s="276" t="s">
        <v>1491</v>
      </c>
      <c r="J187" s="330" t="s">
        <v>1492</v>
      </c>
      <c r="K187" s="317"/>
    </row>
    <row r="188" spans="2:11" ht="15" customHeight="1">
      <c r="B188" s="296"/>
      <c r="C188" s="281" t="s">
        <v>41</v>
      </c>
      <c r="D188" s="276"/>
      <c r="E188" s="276"/>
      <c r="F188" s="295" t="s">
        <v>1404</v>
      </c>
      <c r="G188" s="276"/>
      <c r="H188" s="272" t="s">
        <v>1493</v>
      </c>
      <c r="I188" s="276" t="s">
        <v>1494</v>
      </c>
      <c r="J188" s="276"/>
      <c r="K188" s="317"/>
    </row>
    <row r="189" spans="2:11" ht="15" customHeight="1">
      <c r="B189" s="296"/>
      <c r="C189" s="281" t="s">
        <v>1495</v>
      </c>
      <c r="D189" s="276"/>
      <c r="E189" s="276"/>
      <c r="F189" s="295" t="s">
        <v>1404</v>
      </c>
      <c r="G189" s="276"/>
      <c r="H189" s="276" t="s">
        <v>1496</v>
      </c>
      <c r="I189" s="276" t="s">
        <v>1438</v>
      </c>
      <c r="J189" s="276"/>
      <c r="K189" s="317"/>
    </row>
    <row r="190" spans="2:11" ht="15" customHeight="1">
      <c r="B190" s="296"/>
      <c r="C190" s="281" t="s">
        <v>1497</v>
      </c>
      <c r="D190" s="276"/>
      <c r="E190" s="276"/>
      <c r="F190" s="295" t="s">
        <v>1404</v>
      </c>
      <c r="G190" s="276"/>
      <c r="H190" s="276" t="s">
        <v>1498</v>
      </c>
      <c r="I190" s="276" t="s">
        <v>1438</v>
      </c>
      <c r="J190" s="276"/>
      <c r="K190" s="317"/>
    </row>
    <row r="191" spans="2:11" ht="15" customHeight="1">
      <c r="B191" s="296"/>
      <c r="C191" s="281" t="s">
        <v>1499</v>
      </c>
      <c r="D191" s="276"/>
      <c r="E191" s="276"/>
      <c r="F191" s="295" t="s">
        <v>1410</v>
      </c>
      <c r="G191" s="276"/>
      <c r="H191" s="276" t="s">
        <v>1500</v>
      </c>
      <c r="I191" s="276" t="s">
        <v>1438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1" t="s">
        <v>1501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1502</v>
      </c>
      <c r="D198" s="332"/>
      <c r="E198" s="332"/>
      <c r="F198" s="332" t="s">
        <v>1503</v>
      </c>
      <c r="G198" s="333"/>
      <c r="H198" s="390" t="s">
        <v>1504</v>
      </c>
      <c r="I198" s="390"/>
      <c r="J198" s="390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1494</v>
      </c>
      <c r="D200" s="276"/>
      <c r="E200" s="276"/>
      <c r="F200" s="295" t="s">
        <v>42</v>
      </c>
      <c r="G200" s="276"/>
      <c r="H200" s="388" t="s">
        <v>1505</v>
      </c>
      <c r="I200" s="388"/>
      <c r="J200" s="388"/>
      <c r="K200" s="317"/>
    </row>
    <row r="201" spans="2:11" ht="15" customHeight="1">
      <c r="B201" s="296"/>
      <c r="C201" s="302"/>
      <c r="D201" s="276"/>
      <c r="E201" s="276"/>
      <c r="F201" s="295" t="s">
        <v>43</v>
      </c>
      <c r="G201" s="276"/>
      <c r="H201" s="388" t="s">
        <v>1506</v>
      </c>
      <c r="I201" s="388"/>
      <c r="J201" s="388"/>
      <c r="K201" s="317"/>
    </row>
    <row r="202" spans="2:11" ht="15" customHeight="1">
      <c r="B202" s="296"/>
      <c r="C202" s="302"/>
      <c r="D202" s="276"/>
      <c r="E202" s="276"/>
      <c r="F202" s="295" t="s">
        <v>46</v>
      </c>
      <c r="G202" s="276"/>
      <c r="H202" s="388" t="s">
        <v>1507</v>
      </c>
      <c r="I202" s="388"/>
      <c r="J202" s="388"/>
      <c r="K202" s="317"/>
    </row>
    <row r="203" spans="2:11" ht="15" customHeight="1">
      <c r="B203" s="296"/>
      <c r="C203" s="276"/>
      <c r="D203" s="276"/>
      <c r="E203" s="276"/>
      <c r="F203" s="295" t="s">
        <v>44</v>
      </c>
      <c r="G203" s="276"/>
      <c r="H203" s="388" t="s">
        <v>1508</v>
      </c>
      <c r="I203" s="388"/>
      <c r="J203" s="388"/>
      <c r="K203" s="317"/>
    </row>
    <row r="204" spans="2:11" ht="15" customHeight="1">
      <c r="B204" s="296"/>
      <c r="C204" s="276"/>
      <c r="D204" s="276"/>
      <c r="E204" s="276"/>
      <c r="F204" s="295" t="s">
        <v>45</v>
      </c>
      <c r="G204" s="276"/>
      <c r="H204" s="388" t="s">
        <v>1509</v>
      </c>
      <c r="I204" s="388"/>
      <c r="J204" s="388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1450</v>
      </c>
      <c r="D206" s="276"/>
      <c r="E206" s="276"/>
      <c r="F206" s="295" t="s">
        <v>78</v>
      </c>
      <c r="G206" s="276"/>
      <c r="H206" s="388" t="s">
        <v>1510</v>
      </c>
      <c r="I206" s="388"/>
      <c r="J206" s="388"/>
      <c r="K206" s="317"/>
    </row>
    <row r="207" spans="2:11" ht="15" customHeight="1">
      <c r="B207" s="296"/>
      <c r="C207" s="302"/>
      <c r="D207" s="276"/>
      <c r="E207" s="276"/>
      <c r="F207" s="295" t="s">
        <v>1348</v>
      </c>
      <c r="G207" s="276"/>
      <c r="H207" s="388" t="s">
        <v>1349</v>
      </c>
      <c r="I207" s="388"/>
      <c r="J207" s="388"/>
      <c r="K207" s="317"/>
    </row>
    <row r="208" spans="2:11" ht="15" customHeight="1">
      <c r="B208" s="296"/>
      <c r="C208" s="276"/>
      <c r="D208" s="276"/>
      <c r="E208" s="276"/>
      <c r="F208" s="295" t="s">
        <v>1346</v>
      </c>
      <c r="G208" s="276"/>
      <c r="H208" s="388" t="s">
        <v>1511</v>
      </c>
      <c r="I208" s="388"/>
      <c r="J208" s="388"/>
      <c r="K208" s="317"/>
    </row>
    <row r="209" spans="2:11" ht="15" customHeight="1">
      <c r="B209" s="334"/>
      <c r="C209" s="302"/>
      <c r="D209" s="302"/>
      <c r="E209" s="302"/>
      <c r="F209" s="295" t="s">
        <v>1350</v>
      </c>
      <c r="G209" s="281"/>
      <c r="H209" s="389" t="s">
        <v>1351</v>
      </c>
      <c r="I209" s="389"/>
      <c r="J209" s="389"/>
      <c r="K209" s="335"/>
    </row>
    <row r="210" spans="2:11" ht="15" customHeight="1">
      <c r="B210" s="334"/>
      <c r="C210" s="302"/>
      <c r="D210" s="302"/>
      <c r="E210" s="302"/>
      <c r="F210" s="295" t="s">
        <v>1352</v>
      </c>
      <c r="G210" s="281"/>
      <c r="H210" s="389" t="s">
        <v>1512</v>
      </c>
      <c r="I210" s="389"/>
      <c r="J210" s="389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1474</v>
      </c>
      <c r="D212" s="302"/>
      <c r="E212" s="302"/>
      <c r="F212" s="295">
        <v>1</v>
      </c>
      <c r="G212" s="281"/>
      <c r="H212" s="389" t="s">
        <v>1513</v>
      </c>
      <c r="I212" s="389"/>
      <c r="J212" s="389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9" t="s">
        <v>1514</v>
      </c>
      <c r="I213" s="389"/>
      <c r="J213" s="389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9" t="s">
        <v>1515</v>
      </c>
      <c r="I214" s="389"/>
      <c r="J214" s="389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9" t="s">
        <v>1516</v>
      </c>
      <c r="I215" s="389"/>
      <c r="J215" s="389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2018-06-08T10:31:29Z</dcterms:created>
  <dcterms:modified xsi:type="dcterms:W3CDTF">2018-06-08T10:33:03Z</dcterms:modified>
  <cp:category/>
  <cp:version/>
  <cp:contentType/>
  <cp:contentStatus/>
</cp:coreProperties>
</file>