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10 - SO 101 - Komunikace" sheetId="2" r:id="rId2"/>
    <sheet name="20 - SO 431 - Objekty veř..." sheetId="3" r:id="rId3"/>
    <sheet name="25 - SO 431 - Datové chrá..." sheetId="4" r:id="rId4"/>
    <sheet name="30 - Ochrana topného rozvodu" sheetId="5" r:id="rId5"/>
    <sheet name="Pokyny pro vyplnění" sheetId="6" r:id="rId6"/>
  </sheets>
  <definedNames>
    <definedName name="_xlnm.Print_Area" localSheetId="0">'Rekapitulace stavby'!$D$4:$AO$33,'Rekapitulace stavby'!$C$39:$AQ$56</definedName>
    <definedName name="_xlnm._FilterDatabase" localSheetId="1" hidden="1">'10 - SO 101 - Komunikace'!$C$90:$K$296</definedName>
    <definedName name="_xlnm.Print_Area" localSheetId="1">'10 - SO 101 - Komunikace'!$C$4:$J$36,'10 - SO 101 - Komunikace'!$C$42:$J$72,'10 - SO 101 - Komunikace'!$C$78:$K$296</definedName>
    <definedName name="_xlnm._FilterDatabase" localSheetId="2" hidden="1">'20 - SO 431 - Objekty veř...'!$C$77:$K$158</definedName>
    <definedName name="_xlnm.Print_Area" localSheetId="2">'20 - SO 431 - Objekty veř...'!$C$4:$J$36,'20 - SO 431 - Objekty veř...'!$C$42:$J$59,'20 - SO 431 - Objekty veř...'!$C$65:$K$158</definedName>
    <definedName name="_xlnm._FilterDatabase" localSheetId="3" hidden="1">'25 - SO 431 - Datové chrá...'!$C$77:$K$114</definedName>
    <definedName name="_xlnm.Print_Area" localSheetId="3">'25 - SO 431 - Datové chrá...'!$C$4:$J$36,'25 - SO 431 - Datové chrá...'!$C$42:$J$59,'25 - SO 431 - Datové chrá...'!$C$65:$K$114</definedName>
    <definedName name="_xlnm._FilterDatabase" localSheetId="4" hidden="1">'30 - Ochrana topného rozvodu'!$C$86:$K$133</definedName>
    <definedName name="_xlnm.Print_Area" localSheetId="4">'30 - Ochrana topného rozvodu'!$C$4:$J$36,'30 - Ochrana topného rozvodu'!$C$42:$J$68,'30 - Ochrana topného rozvodu'!$C$74:$K$133</definedName>
    <definedName name="_xlnm.Print_Area" localSheetId="5">'Pokyny pro vyplnění'!$B$2:$K$69,'Pokyny pro vyplnění'!$B$72:$K$116,'Pokyny pro vyplnění'!$B$119:$K$188,'Pokyny pro vyplnění'!$B$196:$K$216</definedName>
    <definedName name="_xlnm.Print_Titles" localSheetId="0">'Rekapitulace stavby'!$49:$49</definedName>
    <definedName name="_xlnm.Print_Titles" localSheetId="1">'10 - SO 101 - Komunikace'!$90:$90</definedName>
    <definedName name="_xlnm.Print_Titles" localSheetId="2">'20 - SO 431 - Objekty veř...'!$77:$77</definedName>
    <definedName name="_xlnm.Print_Titles" localSheetId="3">'25 - SO 431 - Datové chrá...'!$77:$77</definedName>
    <definedName name="_xlnm.Print_Titles" localSheetId="4">'30 - Ochrana topného rozvodu'!$86:$86</definedName>
  </definedNames>
  <calcPr fullCalcOnLoad="1"/>
</workbook>
</file>

<file path=xl/sharedStrings.xml><?xml version="1.0" encoding="utf-8"?>
<sst xmlns="http://schemas.openxmlformats.org/spreadsheetml/2006/main" count="5748" uniqueCount="1146">
  <si>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</si>
  <si>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</si>
  <si>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</si>
  <si>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</si>
  <si>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</si>
  <si>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</si>
  <si>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</si>
  <si>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{1512fb0e-2041-48da-8e62-d83dd0e3673e}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</si>
  <si>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</si>
  <si>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</si>
  <si>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</si>
  <si>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</si>
  <si>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</si>
  <si>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</si>
  <si>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</si>
  <si>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</si>
  <si>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Y194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</si>
  <si>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</si>
  <si>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</si>
  <si>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komunikace v ulici Valdštejnova, Cheb</t>
  </si>
  <si>
    <t>KSO:</t>
  </si>
  <si>
    <t/>
  </si>
  <si>
    <t>CC-CZ:</t>
  </si>
  <si>
    <t>Místo:</t>
  </si>
  <si>
    <t>Cheb</t>
  </si>
  <si>
    <t>Datum:</t>
  </si>
  <si>
    <t>17. 4. 2018</t>
  </si>
  <si>
    <t>Zadavatel:</t>
  </si>
  <si>
    <t>IČ:</t>
  </si>
  <si>
    <t>Město Cheb</t>
  </si>
  <si>
    <t>DIČ:</t>
  </si>
  <si>
    <t>Uchazeč:</t>
  </si>
  <si>
    <t>Vyplň údaj</t>
  </si>
  <si>
    <t>Projektant:</t>
  </si>
  <si>
    <t>Bc.Pašava Michal</t>
  </si>
  <si>
    <t>True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</si>
  <si>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</si>
  <si>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</si>
  <si>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</si>
  <si>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</si>
  <si>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</si>
  <si>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</si>
  <si>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</si>
  <si>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</si>
  <si>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</si>
  <si>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</si>
  <si>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</si>
  <si>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</si>
  <si>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</si>
  <si>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</si>
  <si>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</si>
  <si>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</si>
  <si>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</si>
  <si>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</si>
  <si>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</si>
  <si>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</si>
  <si>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</si>
  <si>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</si>
  <si>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</si>
  <si>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</si>
  <si>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</si>
  <si>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</si>
  <si>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</si>
  <si>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</si>
  <si>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</si>
  <si>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</si>
  <si>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</si>
  <si>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</si>
  <si>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</si>
  <si>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</si>
  <si>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</si>
  <si>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</si>
  <si>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</si>
  <si>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</si>
  <si>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</si>
  <si>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</si>
  <si>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10</t>
  </si>
  <si>
    <t>SO 101 - Komunikace</t>
  </si>
  <si>
    <t>STA</t>
  </si>
  <si>
    <t>1</t>
  </si>
  <si>
    <t>{1b3d5b40-9c07-47a7-b6c3-8e5918c73570}</t>
  </si>
  <si>
    <t>2</t>
  </si>
  <si>
    <t>20</t>
  </si>
  <si>
    <t>SO 431 - Objekty veřejného osvětlení</t>
  </si>
  <si>
    <t>{e33fa771-54da-43da-b65b-73a394fd1fbd}</t>
  </si>
  <si>
    <t>25</t>
  </si>
  <si>
    <t>SO 431 - Datové chráničky</t>
  </si>
  <si>
    <t>{32d74d5e-04c6-491c-b1db-ff1321bdf049}</t>
  </si>
  <si>
    <t>30</t>
  </si>
  <si>
    <t>Ochrana topného rozvodu</t>
  </si>
  <si>
    <t>{37023f60-aaa0-454f-88d2-7b7286e9f6c7}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</si>
  <si>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</si>
  <si>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</si>
  <si>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</si>
  <si>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</si>
  <si>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</si>
  <si>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</si>
  <si>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</si>
  <si>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10 - SO 101 - Komunikace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</si>
  <si>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</si>
  <si>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</si>
  <si>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</si>
  <si>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</si>
  <si>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</si>
  <si>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</si>
  <si>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</si>
  <si>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</si>
  <si>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</si>
  <si>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</si>
  <si>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</si>
  <si>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</si>
  <si>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</si>
  <si>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</si>
  <si>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</si>
  <si>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</si>
  <si>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</si>
  <si>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>M - Práce a dodávky M</t>
  </si>
  <si>
    <t xml:space="preserve">    21-M - Elektromontáže</t>
  </si>
  <si>
    <t>VRN - Vedlejší rozpočtové náklady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</si>
  <si>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</si>
  <si>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</si>
  <si>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</si>
  <si>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</si>
  <si>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</si>
  <si>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</si>
  <si>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</si>
  <si>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</si>
  <si>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</si>
  <si>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</si>
  <si>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</si>
  <si>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</si>
  <si>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</si>
  <si>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</si>
  <si>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</si>
  <si>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</si>
  <si>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</si>
  <si>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Zemní práce</t>
  </si>
  <si>
    <t>K</t>
  </si>
  <si>
    <t>113106161</t>
  </si>
  <si>
    <t>Rozebrání dlažeb vozovek z drobných kostek s ložem z kameniva ručně</t>
  </si>
  <si>
    <t>m2</t>
  </si>
  <si>
    <t>CS ÚRS 2018 01</t>
  </si>
  <si>
    <t>4</t>
  </si>
  <si>
    <t>2124399821</t>
  </si>
  <si>
    <t>3</t>
  </si>
  <si>
    <t>113107225</t>
  </si>
  <si>
    <t>Odstranění podkladu z kameniva drceného tl 500 mm strojně pl přes 200 m2</t>
  </si>
  <si>
    <t>-1094380519</t>
  </si>
  <si>
    <t>113106171</t>
  </si>
  <si>
    <t>Rozebrání dlažeb vozovek ze zámkové dlažby s ložem z kameniva ručně</t>
  </si>
  <si>
    <t>1107403461</t>
  </si>
  <si>
    <t>113107242</t>
  </si>
  <si>
    <t>Odstranění podkladu živičného tl 100 mm strojně pl přes 200 m2</t>
  </si>
  <si>
    <t>-1664652445</t>
  </si>
  <si>
    <t>5</t>
  </si>
  <si>
    <t>113154113</t>
  </si>
  <si>
    <t>Frézování živičného krytu tl 50 mm pruh š 0,5 m pl do 500 m2 bez překážek v trase</t>
  </si>
  <si>
    <t>-1541191813</t>
  </si>
  <si>
    <t>VV</t>
  </si>
  <si>
    <t>29 "oprava ACO</t>
  </si>
  <si>
    <t>2 "oprava ACO - parkoviště</t>
  </si>
  <si>
    <t>6</t>
  </si>
  <si>
    <t>113154224</t>
  </si>
  <si>
    <t>Frézování živičného krytu tl 100 mm pruh š 1 m pl do 1000 m2 bez překážek v trase</t>
  </si>
  <si>
    <t>1325264690</t>
  </si>
  <si>
    <t>7</t>
  </si>
  <si>
    <t>113201111</t>
  </si>
  <si>
    <t>Vytrhání obrub chodníkových ležatých</t>
  </si>
  <si>
    <t>m</t>
  </si>
  <si>
    <t>-2138917018</t>
  </si>
  <si>
    <t>8</t>
  </si>
  <si>
    <t>113201112</t>
  </si>
  <si>
    <t>Vytrhání obrub silničních ležatých</t>
  </si>
  <si>
    <t>688593077</t>
  </si>
  <si>
    <t>314+91</t>
  </si>
  <si>
    <t>9</t>
  </si>
  <si>
    <t>122201102</t>
  </si>
  <si>
    <t>Odkopávky a prokopávky nezapažené v hornině tř. 3 objem do 1000 m3</t>
  </si>
  <si>
    <t>m3</t>
  </si>
  <si>
    <t>-1982034149</t>
  </si>
  <si>
    <t>1429*0,25 "asfalt - sanace pláně</t>
  </si>
  <si>
    <t>132201101</t>
  </si>
  <si>
    <t>Hloubení rýh š do 600 mm v hornině tř. 3 objemu do 100 m3</t>
  </si>
  <si>
    <t>-333689389</t>
  </si>
  <si>
    <t>40*0,6*1,2</t>
  </si>
  <si>
    <t>266*0,3*0,3</t>
  </si>
  <si>
    <t>11</t>
  </si>
  <si>
    <t>161101101</t>
  </si>
  <si>
    <t>Svislé přemístění výkopku z horniny tř. 1 až 4 hl výkopu do 2,5 m</t>
  </si>
  <si>
    <t>1227197729</t>
  </si>
  <si>
    <t>357,25+52,74</t>
  </si>
  <si>
    <t>12</t>
  </si>
  <si>
    <t>162701105</t>
  </si>
  <si>
    <t>Vodorovné přemístění do 10000 m výkopku/sypaniny z horniny tř. 1 až 4</t>
  </si>
  <si>
    <t>369767335</t>
  </si>
  <si>
    <t>13</t>
  </si>
  <si>
    <t>171201201</t>
  </si>
  <si>
    <t>Uložení sypaniny na skládky</t>
  </si>
  <si>
    <t>1249293517</t>
  </si>
  <si>
    <t>14</t>
  </si>
  <si>
    <t>171201211</t>
  </si>
  <si>
    <t>Poplatek za uložení odpadu ze sypaniny na skládce (skládkovné)</t>
  </si>
  <si>
    <t>t</t>
  </si>
  <si>
    <t>480678469</t>
  </si>
  <si>
    <t>409,99*2 'Přepočtené koeficientem množství</t>
  </si>
  <si>
    <t>175111101</t>
  </si>
  <si>
    <t>Obsypání potrubí ručně sypaninou bez prohození sítem, uloženou do 3 m</t>
  </si>
  <si>
    <t>1411893431</t>
  </si>
  <si>
    <t>40*0,6*1,1</t>
  </si>
  <si>
    <t>16</t>
  </si>
  <si>
    <t>M</t>
  </si>
  <si>
    <t>58331200</t>
  </si>
  <si>
    <t>štěrkopísek netříděný zásypový materiál</t>
  </si>
  <si>
    <t>-1146979951</t>
  </si>
  <si>
    <t>26,4*2 'Přepočtené koeficientem množství</t>
  </si>
  <si>
    <t>17</t>
  </si>
  <si>
    <t>181411131</t>
  </si>
  <si>
    <t>Založení parkového trávníku výsevem plochy do 1000 m2 v rovině a ve svahu do 1:5</t>
  </si>
  <si>
    <t>1337432516</t>
  </si>
  <si>
    <t>115 "trávník</t>
  </si>
  <si>
    <t>18</t>
  </si>
  <si>
    <t>005724100</t>
  </si>
  <si>
    <t>osivo směs travní parková</t>
  </si>
  <si>
    <t>kg</t>
  </si>
  <si>
    <t>-773767777</t>
  </si>
  <si>
    <t>115*0,015 'Přepočtené koeficientem množství</t>
  </si>
  <si>
    <t>19</t>
  </si>
  <si>
    <t>181951101</t>
  </si>
  <si>
    <t>Úprava pláně v hornině tř. 1 až 4 bez zhutnění</t>
  </si>
  <si>
    <t>-924944791</t>
  </si>
  <si>
    <t>6 "mulč</t>
  </si>
  <si>
    <t>181951102</t>
  </si>
  <si>
    <t>Úprava pláně v hornině tř. 1 až 4 se zhutněním</t>
  </si>
  <si>
    <t>-2073081474</t>
  </si>
  <si>
    <t>1429 "asfalt</t>
  </si>
  <si>
    <t>57 "asfalt - parkoviště</t>
  </si>
  <si>
    <t>341 "dlažba 8 cm - parkoviště</t>
  </si>
  <si>
    <t>22 "sjezd 8 cm</t>
  </si>
  <si>
    <t>1183 "chodník 6 cm</t>
  </si>
  <si>
    <t>52 "chodník 6cm - okrasná dlažba</t>
  </si>
  <si>
    <t>81 "signální pás</t>
  </si>
  <si>
    <t>182301121</t>
  </si>
  <si>
    <t>Rozprostření ornice pl do 500 m2 ve svahu přes 1:5 tl vrstvy do 100 mm</t>
  </si>
  <si>
    <t>319671643</t>
  </si>
  <si>
    <t>22</t>
  </si>
  <si>
    <t>103211000</t>
  </si>
  <si>
    <t>zahradní substrát pro výsadbu VL</t>
  </si>
  <si>
    <t>1369254321</t>
  </si>
  <si>
    <t>115*0,1 'Přepočtené koeficientem množství</t>
  </si>
  <si>
    <t>23</t>
  </si>
  <si>
    <t>184911421</t>
  </si>
  <si>
    <t>Mulčování rostlin kůrou tl. do 0,1 m v rovině a svahu do 1:5</t>
  </si>
  <si>
    <t>-156458872</t>
  </si>
  <si>
    <t>24</t>
  </si>
  <si>
    <t>10391100</t>
  </si>
  <si>
    <t>kůra mulčovací VL</t>
  </si>
  <si>
    <t>-1965511949</t>
  </si>
  <si>
    <t>6*0,1</t>
  </si>
  <si>
    <t>0,6*0,103 'Přepočtené koeficientem množství</t>
  </si>
  <si>
    <t>Zakládání</t>
  </si>
  <si>
    <t>211561111</t>
  </si>
  <si>
    <t>Výplň odvodňovacích žeber nebo trativodů kamenivem hrubým drceným frakce 4 až 16 mm</t>
  </si>
  <si>
    <t>152335409</t>
  </si>
  <si>
    <t>26</t>
  </si>
  <si>
    <t>211971110</t>
  </si>
  <si>
    <t>Zřízení opláštění žeber nebo trativodů geotextilií v rýze nebo zářezu sklonu do 1:2</t>
  </si>
  <si>
    <t>859083540</t>
  </si>
  <si>
    <t>266*1</t>
  </si>
  <si>
    <t>27</t>
  </si>
  <si>
    <t>69311172</t>
  </si>
  <si>
    <t>textilie ÚV stabilizace 300 g/m2 do š 8,8 m</t>
  </si>
  <si>
    <t>-1577718252</t>
  </si>
  <si>
    <t>266*1,1 'Přepočtené koeficientem množství</t>
  </si>
  <si>
    <t>28</t>
  </si>
  <si>
    <t>212755214</t>
  </si>
  <si>
    <t>Trativody z drenážních trubek plastových flexibilních D 100 mm bez lože</t>
  </si>
  <si>
    <t>1433604501</t>
  </si>
  <si>
    <t>Vodorovné konstrukce</t>
  </si>
  <si>
    <t>29</t>
  </si>
  <si>
    <t>451573111</t>
  </si>
  <si>
    <t>Lože pod potrubí otevřený výkop ze štěrkopísku</t>
  </si>
  <si>
    <t>-99832618</t>
  </si>
  <si>
    <t>40*0,6*0,1</t>
  </si>
  <si>
    <t>Komunikace pozemní</t>
  </si>
  <si>
    <t>564211111</t>
  </si>
  <si>
    <t>Podklad nebo podsyp ze štěrkopísku ŠP tl 50 mm</t>
  </si>
  <si>
    <t>1684335393</t>
  </si>
  <si>
    <t>1429 "asfalt - sanace pláně</t>
  </si>
  <si>
    <t>31</t>
  </si>
  <si>
    <t>564761111</t>
  </si>
  <si>
    <t>Podklad z kameniva hrubého drceného vel. 32-63 mm tl 200 mm</t>
  </si>
  <si>
    <t>-1552472899</t>
  </si>
  <si>
    <t>32</t>
  </si>
  <si>
    <t>564861111</t>
  </si>
  <si>
    <t>Podklad ze štěrkodrtě ŠD tl 200 mm</t>
  </si>
  <si>
    <t>29295596</t>
  </si>
  <si>
    <t>33</t>
  </si>
  <si>
    <t>564962111</t>
  </si>
  <si>
    <t>Podklad z mechanicky zpevněného kameniva MZK tl 200 mm</t>
  </si>
  <si>
    <t>-1950679957</t>
  </si>
  <si>
    <t>34</t>
  </si>
  <si>
    <t>565165111</t>
  </si>
  <si>
    <t>Asfaltový beton vrstva podkladní ACP 16 (obalované kamenivo OKS) tl 80 mm š do 3 m</t>
  </si>
  <si>
    <t>-1135923879</t>
  </si>
  <si>
    <t>35</t>
  </si>
  <si>
    <t>573111113</t>
  </si>
  <si>
    <t>Postřik živičný infiltrační s posypem z asfaltu množství 1,5 kg/m2</t>
  </si>
  <si>
    <t>1244482276</t>
  </si>
  <si>
    <t>36</t>
  </si>
  <si>
    <t>573211112</t>
  </si>
  <si>
    <t>Postřik živičný spojovací z asfaltu v množství 0,70 kg/m2</t>
  </si>
  <si>
    <t>-984971823</t>
  </si>
  <si>
    <t>37</t>
  </si>
  <si>
    <t>577134111</t>
  </si>
  <si>
    <t>Asfaltový beton vrstva obrusná ACO 11 (ABS) tř. I tl 40 mm š do 3 m z nemodifikovaného asfaltu</t>
  </si>
  <si>
    <t>715897177</t>
  </si>
  <si>
    <t>38</t>
  </si>
  <si>
    <t>577144111</t>
  </si>
  <si>
    <t>Asfaltový beton vrstva obrusná ACO 11 (ABS) tř. I tl 50 mm š do 3 m z nemodifikovaného asfaltu</t>
  </si>
  <si>
    <t>1426708606</t>
  </si>
  <si>
    <t>39</t>
  </si>
  <si>
    <t>596211110</t>
  </si>
  <si>
    <t>Kladení zámkové dlažby komunikací pro pěší tl 60 mm skupiny A</t>
  </si>
  <si>
    <t>-297742755</t>
  </si>
  <si>
    <t>40</t>
  </si>
  <si>
    <t>592453080</t>
  </si>
  <si>
    <t>dlažba 20 x 10 x 6 cm přírodní</t>
  </si>
  <si>
    <t>CS ÚRS 2017 01</t>
  </si>
  <si>
    <t>-844513553</t>
  </si>
  <si>
    <t>1183*1,03 'Přepočtené koeficientem množství</t>
  </si>
  <si>
    <t>41</t>
  </si>
  <si>
    <t>592453080OKR</t>
  </si>
  <si>
    <t>dlažba okrasná</t>
  </si>
  <si>
    <t>-397488718</t>
  </si>
  <si>
    <t>52*1,03 'Přepočtené koeficientem množství</t>
  </si>
  <si>
    <t>42</t>
  </si>
  <si>
    <t>592452670</t>
  </si>
  <si>
    <t>dlažba reliéfní 20 x 10 x 6 cm</t>
  </si>
  <si>
    <t>-1147767351</t>
  </si>
  <si>
    <t>81*1,03 'Přepočtené koeficientem množství</t>
  </si>
  <si>
    <t>43</t>
  </si>
  <si>
    <t>596212210</t>
  </si>
  <si>
    <t>Kladení zámkové dlažby pozemních komunikací tl 80 mm skupiny A pl do 50 m2</t>
  </si>
  <si>
    <t>1135400996</t>
  </si>
  <si>
    <t>44</t>
  </si>
  <si>
    <t>592453170</t>
  </si>
  <si>
    <t>dlažba 20x20x8 cm přírodní</t>
  </si>
  <si>
    <t>2062118198</t>
  </si>
  <si>
    <t>363*1,03 'Přepočtené koeficientem množství</t>
  </si>
  <si>
    <t>Trubní vedení</t>
  </si>
  <si>
    <t>45</t>
  </si>
  <si>
    <t>871315211</t>
  </si>
  <si>
    <t>Kanalizační potrubí z tvrdého PVC jednovrstvé tuhost třídy SN4 DN 160</t>
  </si>
  <si>
    <t>839425148</t>
  </si>
  <si>
    <t>46</t>
  </si>
  <si>
    <t>89594-01</t>
  </si>
  <si>
    <t>Vybourání uliční vpusti</t>
  </si>
  <si>
    <t>kus</t>
  </si>
  <si>
    <t>-584662339</t>
  </si>
  <si>
    <t>47</t>
  </si>
  <si>
    <t>89594-02</t>
  </si>
  <si>
    <t>Pročistění připojovacího potrubí UV</t>
  </si>
  <si>
    <t>-1295550095</t>
  </si>
  <si>
    <t>48</t>
  </si>
  <si>
    <t>895941311</t>
  </si>
  <si>
    <t>Zřízení vpusti kanalizační uliční z betonových dílců typ UVB-50</t>
  </si>
  <si>
    <t>1727351206</t>
  </si>
  <si>
    <t>49</t>
  </si>
  <si>
    <t>59223822</t>
  </si>
  <si>
    <t>vpusť betonová uliční dno s výtokem 62,6 x 49,5 x 5 cm</t>
  </si>
  <si>
    <t>313749959</t>
  </si>
  <si>
    <t>50</t>
  </si>
  <si>
    <t>59223824</t>
  </si>
  <si>
    <t>vpusť betonová uliční /skruž/ 59x50x5 cm</t>
  </si>
  <si>
    <t>-586142211</t>
  </si>
  <si>
    <t>51</t>
  </si>
  <si>
    <t>59223821</t>
  </si>
  <si>
    <t>vpusť betonová uliční prstenec 18x66x10 cm</t>
  </si>
  <si>
    <t>-1815262110</t>
  </si>
  <si>
    <t>52</t>
  </si>
  <si>
    <t>895941311-1</t>
  </si>
  <si>
    <t>Osazení sorpční vpusti</t>
  </si>
  <si>
    <t>-672069052</t>
  </si>
  <si>
    <t>53</t>
  </si>
  <si>
    <t>592-01</t>
  </si>
  <si>
    <t>Sorpční vpust</t>
  </si>
  <si>
    <t>-2097992226</t>
  </si>
  <si>
    <t>54</t>
  </si>
  <si>
    <t>899103113</t>
  </si>
  <si>
    <t>Osazení poklopů litinových nebo ocelových bez rámů nad 100 kg do 150 kg</t>
  </si>
  <si>
    <t>-1031303110</t>
  </si>
  <si>
    <t>55</t>
  </si>
  <si>
    <t>56230625-1</t>
  </si>
  <si>
    <t>poklop pro zakrytí UV</t>
  </si>
  <si>
    <t>-1175620273</t>
  </si>
  <si>
    <t>56</t>
  </si>
  <si>
    <t>899204112</t>
  </si>
  <si>
    <t>Osazení mříží litinových včetně rámů a košů na bahno pro třídu zatížení D400, E600</t>
  </si>
  <si>
    <t>1814748111</t>
  </si>
  <si>
    <t>57</t>
  </si>
  <si>
    <t>28661938</t>
  </si>
  <si>
    <t>mříž litinová 600/40T, 420X620 D400</t>
  </si>
  <si>
    <t>835489483</t>
  </si>
  <si>
    <t>58</t>
  </si>
  <si>
    <t>59223874</t>
  </si>
  <si>
    <t>koš vysoký pro uliční vpusti, žárově zinkovaný plech,pro rám 500/300</t>
  </si>
  <si>
    <t>-1814216204</t>
  </si>
  <si>
    <t>Ostatní konstrukce a práce, bourání</t>
  </si>
  <si>
    <t>59</t>
  </si>
  <si>
    <t>914111111</t>
  </si>
  <si>
    <t>Montáž svislé dopravní značky do velikosti 1 m2 objímkami na sloupek nebo konzolu</t>
  </si>
  <si>
    <t>CS ÚRS 2015 01</t>
  </si>
  <si>
    <t>1129228465</t>
  </si>
  <si>
    <t>60</t>
  </si>
  <si>
    <t>404442570</t>
  </si>
  <si>
    <t>značka svislá reflexní - IP6</t>
  </si>
  <si>
    <t>283780743</t>
  </si>
  <si>
    <t>61</t>
  </si>
  <si>
    <t>404442030</t>
  </si>
  <si>
    <t>značka svislá reflexní - P2</t>
  </si>
  <si>
    <t>868388683</t>
  </si>
  <si>
    <t>99</t>
  </si>
  <si>
    <t>404442031.1</t>
  </si>
  <si>
    <t>značka svislá - C4a</t>
  </si>
  <si>
    <t>1177866911</t>
  </si>
  <si>
    <t>100</t>
  </si>
  <si>
    <t>404442032.1</t>
  </si>
  <si>
    <t>značka svislá - Z4b</t>
  </si>
  <si>
    <t>1479353099</t>
  </si>
  <si>
    <t>62</t>
  </si>
  <si>
    <t>914511112</t>
  </si>
  <si>
    <t>Montáž sloupku dopravních značek délky do 3,5 m s betonovým základem a patkou</t>
  </si>
  <si>
    <t>-889418105</t>
  </si>
  <si>
    <t>63</t>
  </si>
  <si>
    <t>404452250</t>
  </si>
  <si>
    <t>sloupek Zn 60 - 350</t>
  </si>
  <si>
    <t>-89912706</t>
  </si>
  <si>
    <t>64</t>
  </si>
  <si>
    <t>404452400</t>
  </si>
  <si>
    <t>patka hliníková HP 60</t>
  </si>
  <si>
    <t>1009682714</t>
  </si>
  <si>
    <t>65</t>
  </si>
  <si>
    <t>404452530</t>
  </si>
  <si>
    <t>víčko plastové na sloupek 60</t>
  </si>
  <si>
    <t>30360780</t>
  </si>
  <si>
    <t>66</t>
  </si>
  <si>
    <t>404452560</t>
  </si>
  <si>
    <t>upínací svorka na sloupek US 60</t>
  </si>
  <si>
    <t>566407027</t>
  </si>
  <si>
    <t>67</t>
  </si>
  <si>
    <t>915321111</t>
  </si>
  <si>
    <t>Předformátované vodorovné dopravní značení přechod pro chodce</t>
  </si>
  <si>
    <t>-525124179</t>
  </si>
  <si>
    <t>30 "V7a</t>
  </si>
  <si>
    <t>132 "V13a</t>
  </si>
  <si>
    <t>68</t>
  </si>
  <si>
    <t>915331111</t>
  </si>
  <si>
    <t>Předformátované vodorovné dopravní značení čára šířky 12 cm</t>
  </si>
  <si>
    <t>-1439976011</t>
  </si>
  <si>
    <t>40 "V1a</t>
  </si>
  <si>
    <t>20 "V12a</t>
  </si>
  <si>
    <t>69</t>
  </si>
  <si>
    <t>915331112</t>
  </si>
  <si>
    <t>Předformátované vodorovné dopravní značení čára šířky 25 cm</t>
  </si>
  <si>
    <t>1510685769</t>
  </si>
  <si>
    <t>30 "V10d</t>
  </si>
  <si>
    <t>286 "V4</t>
  </si>
  <si>
    <t>117,5 "V2b</t>
  </si>
  <si>
    <t>70</t>
  </si>
  <si>
    <t>915351112</t>
  </si>
  <si>
    <t>Předformátované vodorovné dopravní značení číslice nebo písmeno délky do 2,5 m</t>
  </si>
  <si>
    <t>-20816655</t>
  </si>
  <si>
    <t>71</t>
  </si>
  <si>
    <t>915611111</t>
  </si>
  <si>
    <t>Předznačení vodorovného liniového značení</t>
  </si>
  <si>
    <t>441260845</t>
  </si>
  <si>
    <t>21 "V6b</t>
  </si>
  <si>
    <t>72</t>
  </si>
  <si>
    <t>915621111</t>
  </si>
  <si>
    <t>Předznačení vodorovného plošného značení</t>
  </si>
  <si>
    <t>-1402379760</t>
  </si>
  <si>
    <t>18 "STOP</t>
  </si>
  <si>
    <t>73</t>
  </si>
  <si>
    <t>916241113</t>
  </si>
  <si>
    <t>Osazení obrubníku kamenného ležatého s boční opěrou do lože z betonu prostého</t>
  </si>
  <si>
    <t>785427200</t>
  </si>
  <si>
    <t>46+30+347</t>
  </si>
  <si>
    <t>74</t>
  </si>
  <si>
    <t>58380003</t>
  </si>
  <si>
    <t>obrubník kamenný přímý, žula, 30x20</t>
  </si>
  <si>
    <t>-100079898</t>
  </si>
  <si>
    <t>353*1,02 'Přepočtené koeficientem množství</t>
  </si>
  <si>
    <t>75</t>
  </si>
  <si>
    <t>58380422</t>
  </si>
  <si>
    <t>obrubník kamenný obloukový , žula, r=1÷3 m 30x20 - rádius dle PD</t>
  </si>
  <si>
    <t>-1221933827</t>
  </si>
  <si>
    <t>70*1,02 'Přepočtené koeficientem množství</t>
  </si>
  <si>
    <t>76</t>
  </si>
  <si>
    <t>916-01</t>
  </si>
  <si>
    <t>seříznutí obrubníků u nájezdů</t>
  </si>
  <si>
    <t>-1395290128</t>
  </si>
  <si>
    <t>77</t>
  </si>
  <si>
    <t>916331112</t>
  </si>
  <si>
    <t>Osazení zahradního obrubníku betonového do lože z betonu s boční opěrou</t>
  </si>
  <si>
    <t>1580620767</t>
  </si>
  <si>
    <t>353</t>
  </si>
  <si>
    <t>4*6</t>
  </si>
  <si>
    <t>78</t>
  </si>
  <si>
    <t>592173140</t>
  </si>
  <si>
    <t>obrubník betonový zahradní přírodní šedá ABO 50x8x25 cm</t>
  </si>
  <si>
    <t>-793125299</t>
  </si>
  <si>
    <t>754*1,02 'Přepočtené koeficientem množství</t>
  </si>
  <si>
    <t>79</t>
  </si>
  <si>
    <t>919121111</t>
  </si>
  <si>
    <t>Těsnění spár zálivkou za studena pro komůrky š 10 mm hl 20 mm s těsnicím profilem</t>
  </si>
  <si>
    <t>861074089</t>
  </si>
  <si>
    <t>80</t>
  </si>
  <si>
    <t>919721222</t>
  </si>
  <si>
    <t>Geomříž pro vyztužení asfaltového povrchu ze skelných vláken s geotextilií pevnost 50 kN/m</t>
  </si>
  <si>
    <t>-754864113</t>
  </si>
  <si>
    <t>81</t>
  </si>
  <si>
    <t>919735112</t>
  </si>
  <si>
    <t>Řezání stávajícího živičného krytu hl do 100 mm</t>
  </si>
  <si>
    <t>-1130504981</t>
  </si>
  <si>
    <t>82</t>
  </si>
  <si>
    <t>IP 01</t>
  </si>
  <si>
    <t>Přechodné dopravní značení (max. částka)</t>
  </si>
  <si>
    <t>soubor</t>
  </si>
  <si>
    <t>1367515545</t>
  </si>
  <si>
    <t>83</t>
  </si>
  <si>
    <t>IP 02</t>
  </si>
  <si>
    <t>Vytyčení stávajících inženýrských sítí (max. částka)</t>
  </si>
  <si>
    <t>532268792</t>
  </si>
  <si>
    <t>84</t>
  </si>
  <si>
    <t>IP 03</t>
  </si>
  <si>
    <t>Informační tabule s údaji stavby (max. částka)</t>
  </si>
  <si>
    <t>1665190101</t>
  </si>
  <si>
    <t>997</t>
  </si>
  <si>
    <t>Přesun sutě</t>
  </si>
  <si>
    <t>85</t>
  </si>
  <si>
    <t>997221551</t>
  </si>
  <si>
    <t>Vodorovná doprava suti ze sypkých materiálů do 1 km</t>
  </si>
  <si>
    <t>-1301503049</t>
  </si>
  <si>
    <t>86</t>
  </si>
  <si>
    <t>997221559</t>
  </si>
  <si>
    <t>Příplatek ZKD 1 km u vodorovné dopravy suti ze sypkých materiálů</t>
  </si>
  <si>
    <t>969771762</t>
  </si>
  <si>
    <t>3573,097*29 'Přepočtené koeficientem množství</t>
  </si>
  <si>
    <t>87</t>
  </si>
  <si>
    <t>997221815</t>
  </si>
  <si>
    <t>Poplatek za uložení na skládce (skládkovné) stavebního odpadu betonového kód odpadu 170 101</t>
  </si>
  <si>
    <t>-1583431665</t>
  </si>
  <si>
    <t>88</t>
  </si>
  <si>
    <t>997221845</t>
  </si>
  <si>
    <t>Poplatek za uložení odpadu z asfaltových povrchů na skládce (skládkovné)</t>
  </si>
  <si>
    <t>-1352172381</t>
  </si>
  <si>
    <t>89</t>
  </si>
  <si>
    <t>997221855</t>
  </si>
  <si>
    <t>Poplatek za uložení na skládce (skládkovné) zeminy a kameniva kód odpadu 170 504</t>
  </si>
  <si>
    <t>1634789709</t>
  </si>
  <si>
    <t>101</t>
  </si>
  <si>
    <t>99722-0001</t>
  </si>
  <si>
    <t>Paletování kamenné dlažby pro odvoz do skladu investora</t>
  </si>
  <si>
    <t>1703587077</t>
  </si>
  <si>
    <t>998</t>
  </si>
  <si>
    <t>Přesun hmot</t>
  </si>
  <si>
    <t>90</t>
  </si>
  <si>
    <t>998225111</t>
  </si>
  <si>
    <t>Přesun hmot pro pozemní komunikace s krytem z kamene, monolitickým betonovým nebo živičným</t>
  </si>
  <si>
    <t>646838966</t>
  </si>
  <si>
    <t>PSV</t>
  </si>
  <si>
    <t>Práce a dodávky PSV</t>
  </si>
  <si>
    <t>711</t>
  </si>
  <si>
    <t>Izolace proti vodě, vlhkosti a plynům</t>
  </si>
  <si>
    <t>91</t>
  </si>
  <si>
    <t>711131101</t>
  </si>
  <si>
    <t>Provedení izolace proti zemní vlhkosti pásy na sucho vodorovné AIP nebo tkaninou</t>
  </si>
  <si>
    <t>-170844780</t>
  </si>
  <si>
    <t>92</t>
  </si>
  <si>
    <t>69311175</t>
  </si>
  <si>
    <t>textilie ÚV stabilizace 500 g/m2 do š 8,8 m</t>
  </si>
  <si>
    <t>-1065951991</t>
  </si>
  <si>
    <t>1429*1,15 'Přepočtené koeficientem množství</t>
  </si>
  <si>
    <t>93</t>
  </si>
  <si>
    <t>998711201</t>
  </si>
  <si>
    <t>Přesun hmot procentní pro izolace proti vodě, vlhkosti a plynům v objektech v do 6 m</t>
  </si>
  <si>
    <t>%</t>
  </si>
  <si>
    <t>814197873</t>
  </si>
  <si>
    <t>721</t>
  </si>
  <si>
    <t>Zdravotechnika - vnitřní kanalizace</t>
  </si>
  <si>
    <t>94</t>
  </si>
  <si>
    <t>721-01</t>
  </si>
  <si>
    <t>Napojení dešťových svodů</t>
  </si>
  <si>
    <t>352182940</t>
  </si>
  <si>
    <t>Práce a dodávky M</t>
  </si>
  <si>
    <t>21-M</t>
  </si>
  <si>
    <t>Elektromontáže</t>
  </si>
  <si>
    <t>95</t>
  </si>
  <si>
    <t>210-01</t>
  </si>
  <si>
    <t>Stranová přeložka kabelu VO</t>
  </si>
  <si>
    <t>209086792</t>
  </si>
  <si>
    <t>96</t>
  </si>
  <si>
    <t>210-02</t>
  </si>
  <si>
    <t>Provedení dodatečné chráničky KOPOHALF 100 vč.obetonávky</t>
  </si>
  <si>
    <t>-1087766061</t>
  </si>
  <si>
    <t>VRN</t>
  </si>
  <si>
    <t>Vedlejší rozpočtové náklady</t>
  </si>
  <si>
    <t>97</t>
  </si>
  <si>
    <t>999010001</t>
  </si>
  <si>
    <t>Vedlejší náklady</t>
  </si>
  <si>
    <t>340842026</t>
  </si>
  <si>
    <t>98</t>
  </si>
  <si>
    <t>999010002</t>
  </si>
  <si>
    <t>Geotechnik - posouzení a vypracování opatření</t>
  </si>
  <si>
    <t>1423025214</t>
  </si>
  <si>
    <t>20 - SO 431 - Objekty veřejného osvětlení</t>
  </si>
  <si>
    <t>ELVOST</t>
  </si>
  <si>
    <t>stožár ocel. bezpatic. DOS 80V+M, manžeta, žár. Zn</t>
  </si>
  <si>
    <t>ks</t>
  </si>
  <si>
    <t>256</t>
  </si>
  <si>
    <t>-878837305</t>
  </si>
  <si>
    <t>stožár ocel. bezpatic. JB9+M s otv. pro kabel, manž, žár. Zn</t>
  </si>
  <si>
    <t>-938324691</t>
  </si>
  <si>
    <t>stožár ocel. bezpatic. SB6-Z+M, manžeta, žár. Zn</t>
  </si>
  <si>
    <t>676773489</t>
  </si>
  <si>
    <t>výložník V89-150060-1-0°, žár. Zn</t>
  </si>
  <si>
    <t>-2105007368</t>
  </si>
  <si>
    <t>výložník V89-200060-1-0°, žár. Zn</t>
  </si>
  <si>
    <t>-412845886</t>
  </si>
  <si>
    <t>výložník TRBC 2000, žár. Zn</t>
  </si>
  <si>
    <t>-920857498</t>
  </si>
  <si>
    <t>výložník ZAV 89 200060-1-0°, žár. Zn</t>
  </si>
  <si>
    <t>-2023579757</t>
  </si>
  <si>
    <t>stožárová výzbroj SV6.16.4, průběžná s pojistkou 4A</t>
  </si>
  <si>
    <t>1911786890</t>
  </si>
  <si>
    <t>stožárová výzbroj SV9.16.4, odbočná s  2 pojistkami 4A</t>
  </si>
  <si>
    <t>-2059630138</t>
  </si>
  <si>
    <t>dvojitá membránová vývodka typ DMS M25</t>
  </si>
  <si>
    <t>1169578693</t>
  </si>
  <si>
    <t>stožárová zemní svorka</t>
  </si>
  <si>
    <t>403308845</t>
  </si>
  <si>
    <t>svítidlo VO silniční se stavit. fotometrií ARC80 DCG100-2B, IP65</t>
  </si>
  <si>
    <t>1740022376</t>
  </si>
  <si>
    <t>svítidlo VO přechodové ARC RHD 150, IP65</t>
  </si>
  <si>
    <t>-1447857973</t>
  </si>
  <si>
    <t>výbojka  vysokotaký sodík - SON-T PIA PLUS 100</t>
  </si>
  <si>
    <t>-949566221</t>
  </si>
  <si>
    <t>výbojka metalhalogen 150 W-TT, E40</t>
  </si>
  <si>
    <t>-2096585892</t>
  </si>
  <si>
    <t>kabel CYKY-J 4x16</t>
  </si>
  <si>
    <t>-501925897</t>
  </si>
  <si>
    <t>kabel CYKY 3Cx1,5</t>
  </si>
  <si>
    <t>-284023950</t>
  </si>
  <si>
    <t>chránička KF 09063</t>
  </si>
  <si>
    <t>1212304281</t>
  </si>
  <si>
    <t>chránička KF 09040</t>
  </si>
  <si>
    <t>-396471126</t>
  </si>
  <si>
    <t>zemnící drát FeZn Ø 10 mm (0,62 kg/m)</t>
  </si>
  <si>
    <t>288440088</t>
  </si>
  <si>
    <t>svorka pro zemnící drát FeZn</t>
  </si>
  <si>
    <t>872848906</t>
  </si>
  <si>
    <t>výstražná folie s bleskem</t>
  </si>
  <si>
    <t>-2118346485</t>
  </si>
  <si>
    <t>krycí deska KAD 15</t>
  </si>
  <si>
    <t>1254207172</t>
  </si>
  <si>
    <t>trubka AGROSIL plastová prům. 250 mm/1,5m</t>
  </si>
  <si>
    <t>101063113</t>
  </si>
  <si>
    <t>beton pro základ ocelového stožáru 8 (0,64)</t>
  </si>
  <si>
    <t>-1108255290</t>
  </si>
  <si>
    <t>beton pro základ ocelového stožáru 6 (0,41)</t>
  </si>
  <si>
    <t>-16796522</t>
  </si>
  <si>
    <t>beton pro obetonování chrániček (0,06)</t>
  </si>
  <si>
    <t>-1651446529</t>
  </si>
  <si>
    <t>písek jemnozrnný</t>
  </si>
  <si>
    <t>-581340037</t>
  </si>
  <si>
    <t>drobný a pomocný materiál</t>
  </si>
  <si>
    <t>-1818903720</t>
  </si>
  <si>
    <t>odpojení vodičů připoj. kabelu svítidla 1,5 (žíly)</t>
  </si>
  <si>
    <t>-2093884185</t>
  </si>
  <si>
    <t>demontáž vývodu ke svítidlu, kabel pr. 1,5</t>
  </si>
  <si>
    <t>-1327252847</t>
  </si>
  <si>
    <t>odpojení vodičů napáj. kabelu ze svorkovnice AY25 žíly</t>
  </si>
  <si>
    <t>-2053462221</t>
  </si>
  <si>
    <t>demontáž svorkovnice z ocel. stožáru</t>
  </si>
  <si>
    <t>-1849964713</t>
  </si>
  <si>
    <t>odkopání stožárové patky</t>
  </si>
  <si>
    <t>372912265</t>
  </si>
  <si>
    <t>vytažení kabelu ze stožáru</t>
  </si>
  <si>
    <t>1427362409</t>
  </si>
  <si>
    <t>demontáž svítidla z ocel. stožáru 8m</t>
  </si>
  <si>
    <t>788447819</t>
  </si>
  <si>
    <t>demontáž výložníku z ocel. stožáru 8m</t>
  </si>
  <si>
    <t>837844274</t>
  </si>
  <si>
    <t>demontáž ocelového stožáru 8m</t>
  </si>
  <si>
    <t>877590985</t>
  </si>
  <si>
    <t>vybourání patky stožáru světelného bodu 8m (0,7)</t>
  </si>
  <si>
    <t>2116481750</t>
  </si>
  <si>
    <t>zahození a zhutnění vybourané patky stožáru 8 (0,7)</t>
  </si>
  <si>
    <t>2016787138</t>
  </si>
  <si>
    <t>odkopání kabelu</t>
  </si>
  <si>
    <t>1338384829</t>
  </si>
  <si>
    <t>demontáž podzemního vedení bez výkopu</t>
  </si>
  <si>
    <t>20514108</t>
  </si>
  <si>
    <t>vytýčení nových světelných bodů</t>
  </si>
  <si>
    <t>717006646</t>
  </si>
  <si>
    <t>výkop základu pro silniční ocelový stožár 8 (0,7)</t>
  </si>
  <si>
    <t>-1727853826</t>
  </si>
  <si>
    <t>stavba patky pro stožár 8</t>
  </si>
  <si>
    <t>-437867122</t>
  </si>
  <si>
    <t>instalace sloupu silničního světelného bodu (8)</t>
  </si>
  <si>
    <t>-1510694645</t>
  </si>
  <si>
    <t>instalace výložníku silničního světelného bodu (8)</t>
  </si>
  <si>
    <t>1952432700</t>
  </si>
  <si>
    <t>instalace svítidla silničního světelného bodu (8)</t>
  </si>
  <si>
    <t>1676988523</t>
  </si>
  <si>
    <t>výkop základu pro ocelový stožár 6 (0,46)</t>
  </si>
  <si>
    <t>-75980251</t>
  </si>
  <si>
    <t>stavba patky pro stožár 6</t>
  </si>
  <si>
    <t>-503726837</t>
  </si>
  <si>
    <t>instalace sloupu světelného bodu (6)</t>
  </si>
  <si>
    <t>616419572</t>
  </si>
  <si>
    <t>instalace výložníku na ocel. stožár 6m</t>
  </si>
  <si>
    <t>582214156</t>
  </si>
  <si>
    <t>instalace svítidla parkového světelného bodu (6)</t>
  </si>
  <si>
    <t>-1634228241</t>
  </si>
  <si>
    <t>instalace svorkovnice</t>
  </si>
  <si>
    <t>-1575248410</t>
  </si>
  <si>
    <t>zatažení kabelu pr. 1,5 do sloupu</t>
  </si>
  <si>
    <t>2009556184</t>
  </si>
  <si>
    <t>připojení kabelu do svorkovnice stožáru a svítidla 1,5 (žíly)</t>
  </si>
  <si>
    <t>157407947</t>
  </si>
  <si>
    <t>zavedení kabelu do pr. 16 do sloupu</t>
  </si>
  <si>
    <t>-728268206</t>
  </si>
  <si>
    <t>připojení kabelu do pr. 16 do svorkovnice (žíly)</t>
  </si>
  <si>
    <t>-1675640924</t>
  </si>
  <si>
    <t>vytýčení trasy kabelového vedení</t>
  </si>
  <si>
    <t>-697412665</t>
  </si>
  <si>
    <t>výkop v komunikaci (0,5x0,8)</t>
  </si>
  <si>
    <t>-1472242532</t>
  </si>
  <si>
    <t>výkop v zeleném pásu (0,3x0,7)</t>
  </si>
  <si>
    <t>132334882</t>
  </si>
  <si>
    <t>výkop vchodníku (0,3x0,35)</t>
  </si>
  <si>
    <t>-986864312</t>
  </si>
  <si>
    <t>pokládka zemnícího drátu</t>
  </si>
  <si>
    <t>1270714228</t>
  </si>
  <si>
    <t>pokládka kabelů do pr. 16</t>
  </si>
  <si>
    <t>-2095685837</t>
  </si>
  <si>
    <t>pokládka chrániček</t>
  </si>
  <si>
    <t>-254135668</t>
  </si>
  <si>
    <t>příplatek za zatažení kabelu do r. 16 do chráničky</t>
  </si>
  <si>
    <t>-744403732</t>
  </si>
  <si>
    <t>obetonování chrániček</t>
  </si>
  <si>
    <t>1613143324</t>
  </si>
  <si>
    <t>násyp pískového lože (0,3x0,2)</t>
  </si>
  <si>
    <t>-1541467517</t>
  </si>
  <si>
    <t>pokládka krycích desek CAD</t>
  </si>
  <si>
    <t>1323612771</t>
  </si>
  <si>
    <t>zahození a zhutnění výkopů (0,5x0,65)</t>
  </si>
  <si>
    <t>-771522636</t>
  </si>
  <si>
    <t>zahození a zhutnění výkopů (0,3x0,5)</t>
  </si>
  <si>
    <t>-1713794035</t>
  </si>
  <si>
    <t>zahození a zhutnění výkopů (0,3x0,15)</t>
  </si>
  <si>
    <t>860579010</t>
  </si>
  <si>
    <t>ostatní montážní a pomocné práce</t>
  </si>
  <si>
    <t>2052744673</t>
  </si>
  <si>
    <t>odvoz výkopku do 5 km a uložení na skládku vč. poplatku</t>
  </si>
  <si>
    <t>-864939420</t>
  </si>
  <si>
    <t>ekologická likvidace svítidel</t>
  </si>
  <si>
    <t>1243628123</t>
  </si>
  <si>
    <t>revize</t>
  </si>
  <si>
    <t>-399703512</t>
  </si>
  <si>
    <t>doprava</t>
  </si>
  <si>
    <t>1554672623</t>
  </si>
  <si>
    <t>zákres dle skutečného stavu</t>
  </si>
  <si>
    <t>1710498440</t>
  </si>
  <si>
    <t>25 - SO 431 - Datové chráničky</t>
  </si>
  <si>
    <t>1.1</t>
  </si>
  <si>
    <t>kabelová komora SGLB 1230</t>
  </si>
  <si>
    <t>R-pol.</t>
  </si>
  <si>
    <t>-1239474480</t>
  </si>
  <si>
    <t>2.1</t>
  </si>
  <si>
    <t>chránička HDPE zemní tlustostěnná 40/34 s 5xmikrotrub. 10/8</t>
  </si>
  <si>
    <t>969501770</t>
  </si>
  <si>
    <t>3.1</t>
  </si>
  <si>
    <t>chránička HDPE 40/33 zemní tlustostěnná</t>
  </si>
  <si>
    <t>1280281365</t>
  </si>
  <si>
    <t>4.1</t>
  </si>
  <si>
    <t>spojka chráničky HDPE (SPC40)</t>
  </si>
  <si>
    <t>-120127083</t>
  </si>
  <si>
    <t>5.1</t>
  </si>
  <si>
    <t>koncovka chráničky HDPE s ventilkem (KPC40V)</t>
  </si>
  <si>
    <t>1074778096</t>
  </si>
  <si>
    <t>6.1</t>
  </si>
  <si>
    <t>koncovka chráničky HDPE bez ventilku (KPC40)</t>
  </si>
  <si>
    <t>-1359986915</t>
  </si>
  <si>
    <t>7.1</t>
  </si>
  <si>
    <t>drát CY 1,5</t>
  </si>
  <si>
    <t>1838549036</t>
  </si>
  <si>
    <t>8.1</t>
  </si>
  <si>
    <t>chránička kopoflex KF09090</t>
  </si>
  <si>
    <t>305741677</t>
  </si>
  <si>
    <t>9.1</t>
  </si>
  <si>
    <t>výstražná folie oranž.</t>
  </si>
  <si>
    <t>1585588646</t>
  </si>
  <si>
    <t>10.1</t>
  </si>
  <si>
    <t>krycí deska KAD 30 oranž.</t>
  </si>
  <si>
    <t>-300465019</t>
  </si>
  <si>
    <t>11.1</t>
  </si>
  <si>
    <t>-376117913</t>
  </si>
  <si>
    <t>12.1</t>
  </si>
  <si>
    <t>2102041149</t>
  </si>
  <si>
    <t>13.1</t>
  </si>
  <si>
    <t>drobný materiál</t>
  </si>
  <si>
    <t>-474883708</t>
  </si>
  <si>
    <t>14.1</t>
  </si>
  <si>
    <t>vytýčení nových zemních boxů</t>
  </si>
  <si>
    <t>576900291</t>
  </si>
  <si>
    <t>15.1</t>
  </si>
  <si>
    <t>výkop základu pro box (0,2)</t>
  </si>
  <si>
    <t>-180249872</t>
  </si>
  <si>
    <t>16.1</t>
  </si>
  <si>
    <t>instalace zemního boxu</t>
  </si>
  <si>
    <t>1509177429</t>
  </si>
  <si>
    <t>17.1</t>
  </si>
  <si>
    <t>vytýčení trasy chrániček</t>
  </si>
  <si>
    <t>-992145861</t>
  </si>
  <si>
    <t>18.1</t>
  </si>
  <si>
    <t>-1961915265</t>
  </si>
  <si>
    <t>19.1</t>
  </si>
  <si>
    <t>1124685477</t>
  </si>
  <si>
    <t>20.1</t>
  </si>
  <si>
    <t>výkop v chodníku (0,3x0,35)</t>
  </si>
  <si>
    <t>2061556425</t>
  </si>
  <si>
    <t>21.1</t>
  </si>
  <si>
    <t>pokládka HDPE chrániček</t>
  </si>
  <si>
    <t>504926843</t>
  </si>
  <si>
    <t>22.1</t>
  </si>
  <si>
    <t>pokládka chrániček KF</t>
  </si>
  <si>
    <t>-1349914606</t>
  </si>
  <si>
    <t>23.1</t>
  </si>
  <si>
    <t>pokládka zaměřovacího vodiče</t>
  </si>
  <si>
    <t>233597530</t>
  </si>
  <si>
    <t>24.1</t>
  </si>
  <si>
    <t>obetonování chrániček (500)</t>
  </si>
  <si>
    <t>2141441632</t>
  </si>
  <si>
    <t>25.1</t>
  </si>
  <si>
    <t>-1905145241</t>
  </si>
  <si>
    <t>26.1</t>
  </si>
  <si>
    <t>-817903251</t>
  </si>
  <si>
    <t>27.1</t>
  </si>
  <si>
    <t>-18702762</t>
  </si>
  <si>
    <t>28.1</t>
  </si>
  <si>
    <t>928845048</t>
  </si>
  <si>
    <t>29.1</t>
  </si>
  <si>
    <t>zavedení chráničky HDPE do boxu</t>
  </si>
  <si>
    <t>982709718</t>
  </si>
  <si>
    <t>30.1</t>
  </si>
  <si>
    <t>532682379</t>
  </si>
  <si>
    <t>31.1</t>
  </si>
  <si>
    <t>odvoz výkopku a uložení na skládku</t>
  </si>
  <si>
    <t>-1418176966</t>
  </si>
  <si>
    <t>32.1</t>
  </si>
  <si>
    <t>zkouška</t>
  </si>
  <si>
    <t>-986068928</t>
  </si>
  <si>
    <t>33.1</t>
  </si>
  <si>
    <t>1602455298</t>
  </si>
  <si>
    <t>34.1</t>
  </si>
  <si>
    <t>-1774698776</t>
  </si>
  <si>
    <t>30 - Ochrana topného rozvodu</t>
  </si>
  <si>
    <t>13 - Zemní práce</t>
  </si>
  <si>
    <t>27 - Základy</t>
  </si>
  <si>
    <t>31 - Zdi podpěrné a volné</t>
  </si>
  <si>
    <t>58 - Kryty pozemních komunikací, letišť a ploch z betonu a ostatních hmot</t>
  </si>
  <si>
    <t>89 - Ostatní konstrukce a práce na trubním vedení</t>
  </si>
  <si>
    <t>95 - Přechodné dopravní značení</t>
  </si>
  <si>
    <t>96 - Bourání konstrukcí</t>
  </si>
  <si>
    <t>H27 - Vedení trubní dálková a přípojná</t>
  </si>
  <si>
    <t>M21 - Elektromontáže</t>
  </si>
  <si>
    <t>OST - Ostatní</t>
  </si>
  <si>
    <t xml:space="preserve">    VRN - Vedlejší rozpočtové náklady</t>
  </si>
  <si>
    <t>132201210R00</t>
  </si>
  <si>
    <t>Hloubení rýh š.do 200 cm hor.3 do 50 m3,STROJNĚ</t>
  </si>
  <si>
    <t>RTS II / 2017</t>
  </si>
  <si>
    <t>174101101R00</t>
  </si>
  <si>
    <t>Zásyp jam, rýh, šachet se zhutněním - vyplnění v komunikacích do nivelity</t>
  </si>
  <si>
    <t>58344010</t>
  </si>
  <si>
    <t>Kamenivo přírodní drcené - MZK Směs pro výrobu</t>
  </si>
  <si>
    <t>162701105R00</t>
  </si>
  <si>
    <t>Vodorovné přemístění výkopku z hor.1-4 do 10000 m</t>
  </si>
  <si>
    <t>162701109R00</t>
  </si>
  <si>
    <t>Příplatek k vod. přemístění hor.1-4 za další 1 km</t>
  </si>
  <si>
    <t>171201201R00</t>
  </si>
  <si>
    <t>Uložení sypaniny na skládku.-sypanina na výšku přes 2m</t>
  </si>
  <si>
    <t>199000002R00</t>
  </si>
  <si>
    <t>Poplatek za skládku horniny 1- 4</t>
  </si>
  <si>
    <t>Základy</t>
  </si>
  <si>
    <t>274313621R00</t>
  </si>
  <si>
    <t>Beton základových pasů prostý C 20/25</t>
  </si>
  <si>
    <t>Zdi podpěrné a volné</t>
  </si>
  <si>
    <t>311112330RT2</t>
  </si>
  <si>
    <t>Stěna z tvárnic ztraceného bednění Best, tl. 30 cm</t>
  </si>
  <si>
    <t>317121102RT2</t>
  </si>
  <si>
    <t>Osazení překladu světlost otvoru do 180 cm - včetně dodávky RZP 2/10 149x14x14</t>
  </si>
  <si>
    <t>Kryty pozemních komunikací, letišť a ploch z betonu a ostatních hmot</t>
  </si>
  <si>
    <t>584121111R00</t>
  </si>
  <si>
    <t>Osazení silničních panelů,lože z kameniva tl. 4 cm</t>
  </si>
  <si>
    <t>59381184</t>
  </si>
  <si>
    <t>Panel silniční IZD 85/10 300x150x21,5 cm</t>
  </si>
  <si>
    <t>59381136</t>
  </si>
  <si>
    <t>Panel silniční IZD 37/10 200x100x15 cm</t>
  </si>
  <si>
    <t>59381186</t>
  </si>
  <si>
    <t>Panel silniční IZD 87/10 200x150x21,5 cm</t>
  </si>
  <si>
    <t>Ostatní konstrukce a práce na trubním vedení</t>
  </si>
  <si>
    <t>894402211R00</t>
  </si>
  <si>
    <t>Osazení beton. skruží přechodových 60/100/70/9</t>
  </si>
  <si>
    <t>59224126</t>
  </si>
  <si>
    <t>Skruž přechodová TBR-Q 625/600/90/SPK (SLK)</t>
  </si>
  <si>
    <t>899102111R00</t>
  </si>
  <si>
    <t>Osazení poklopu s rámem do 100 kg</t>
  </si>
  <si>
    <t>55243345.A</t>
  </si>
  <si>
    <t>Poklop litinový průměr 610 mm, 40 tun -</t>
  </si>
  <si>
    <t>899721112R00</t>
  </si>
  <si>
    <t>Fólie výstražná z PVC, šířka 30 cm</t>
  </si>
  <si>
    <t>Přechodné dopravní značení</t>
  </si>
  <si>
    <t>950 03VD</t>
  </si>
  <si>
    <t>soub</t>
  </si>
  <si>
    <t>Bourání konstrukcí</t>
  </si>
  <si>
    <t>919735112R00</t>
  </si>
  <si>
    <t>Řezání stávajícího živičného krytu tl. 5 - 10 cm</t>
  </si>
  <si>
    <t>960111221R00</t>
  </si>
  <si>
    <t>Bourání konstrukcí z dílců prefa. betonových a ŽB</t>
  </si>
  <si>
    <t>976085311R00</t>
  </si>
  <si>
    <t>Vybourání kanal.rámů a poklopů plochy do 0,6 m2</t>
  </si>
  <si>
    <t>113106221R00</t>
  </si>
  <si>
    <t>Rozebrání dlažeb z drobných kostek v kam. těženém</t>
  </si>
  <si>
    <t>113108310R00</t>
  </si>
  <si>
    <t>Odstranění asfaltové vrstvy pl. do 50 m2, tl.10 cm</t>
  </si>
  <si>
    <t>979082113R00</t>
  </si>
  <si>
    <t>Vodorovná doprava suti po suchu do 1000 m</t>
  </si>
  <si>
    <t>979082119R00</t>
  </si>
  <si>
    <t>Příplatek k přesunu suti za každých dalších 1000 m</t>
  </si>
  <si>
    <t>979990103R00</t>
  </si>
  <si>
    <t>Poplatek za skládku suti - beton + kostky</t>
  </si>
  <si>
    <t>979990112R00</t>
  </si>
  <si>
    <t>Poplatek za skládku suti - obalované kam. - asfalt</t>
  </si>
  <si>
    <t>H27</t>
  </si>
  <si>
    <t>Vedení trubní dálková a přípojná</t>
  </si>
  <si>
    <t>998272201R00</t>
  </si>
  <si>
    <t>Přesun hmot, trubní vedení ocelové, otevřený výkop</t>
  </si>
  <si>
    <t>M21</t>
  </si>
  <si>
    <t>001 01VD</t>
  </si>
  <si>
    <t>Chránička dělená KOPOHALF 110mm - červená typ 06110/2</t>
  </si>
  <si>
    <t>210010125R00</t>
  </si>
  <si>
    <t>Trubka ochranná z PE, uložená volně, DN do 100 mm</t>
  </si>
  <si>
    <t>OST</t>
  </si>
  <si>
    <t>Ostatní</t>
  </si>
  <si>
    <t>999-01</t>
  </si>
  <si>
    <t>Vytýčení sítí</t>
  </si>
  <si>
    <t>-1802609756</t>
  </si>
  <si>
    <t>999-02</t>
  </si>
  <si>
    <t>Vytýčení stavby</t>
  </si>
  <si>
    <t>887092558</t>
  </si>
  <si>
    <t>999-03</t>
  </si>
  <si>
    <t>Zařízení staveniště</t>
  </si>
  <si>
    <t>-488961321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</si>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</sst>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35" fillId="2" borderId="0" xfId="20" applyFill="1"/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Border="1" applyAlignment="1" applyProtection="1">
      <alignment horizontal="left" vertical="top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19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4" fontId="19" fillId="0" borderId="7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0" xfId="0" applyFont="1" applyFill="1" applyBorder="1" applyAlignment="1" applyProtection="1">
      <alignment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4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1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2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0" fontId="3" fillId="5" borderId="10" xfId="0" applyFont="1" applyFill="1" applyBorder="1" applyAlignment="1" applyProtection="1">
      <alignment horizontal="center" vertical="center"/>
      <protection/>
    </xf>
    <xf numFmtId="0" fontId="17" fillId="0" borderId="19" xfId="0" applyFont="1" applyBorder="1" applyAlignment="1" applyProtection="1">
      <alignment horizontal="center" vertical="center" wrapText="1"/>
      <protection/>
    </xf>
    <xf numFmtId="0" fontId="17" fillId="0" borderId="20" xfId="0" applyFont="1" applyBorder="1" applyAlignment="1" applyProtection="1">
      <alignment horizontal="center" vertical="center" wrapText="1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8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28" fillId="0" borderId="17" xfId="0" applyNumberFormat="1" applyFont="1" applyBorder="1" applyAlignment="1" applyProtection="1">
      <alignment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166" fontId="28" fillId="0" borderId="0" xfId="0" applyNumberFormat="1" applyFont="1" applyBorder="1" applyAlignment="1" applyProtection="1">
      <alignment vertical="center"/>
      <protection/>
    </xf>
    <xf numFmtId="4" fontId="28" fillId="0" borderId="18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28" fillId="0" borderId="22" xfId="0" applyNumberFormat="1" applyFont="1" applyBorder="1" applyAlignment="1" applyProtection="1">
      <alignment vertical="center"/>
      <protection/>
    </xf>
    <xf numFmtId="4" fontId="28" fillId="0" borderId="23" xfId="0" applyNumberFormat="1" applyFont="1" applyBorder="1" applyAlignment="1" applyProtection="1">
      <alignment vertical="center"/>
      <protection/>
    </xf>
    <xf numFmtId="166" fontId="28" fillId="0" borderId="23" xfId="0" applyNumberFormat="1" applyFont="1" applyBorder="1" applyAlignment="1" applyProtection="1">
      <alignment vertical="center"/>
      <protection/>
    </xf>
    <xf numFmtId="4" fontId="28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/>
    </xf>
    <xf numFmtId="0" fontId="29" fillId="2" borderId="0" xfId="20" applyFont="1" applyFill="1" applyAlignment="1">
      <alignment vertical="center"/>
    </xf>
    <xf numFmtId="0" fontId="11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7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left" vertical="center" wrapText="1"/>
      <protection/>
    </xf>
    <xf numFmtId="0" fontId="17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5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  <protection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/>
    </xf>
    <xf numFmtId="0" fontId="3" fillId="5" borderId="20" xfId="0" applyFont="1" applyFill="1" applyBorder="1" applyAlignment="1" applyProtection="1">
      <alignment horizontal="center" vertical="center" wrapText="1"/>
      <protection locked="0"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166" fontId="31" fillId="0" borderId="15" xfId="0" applyNumberFormat="1" applyFont="1" applyBorder="1" applyAlignment="1" applyProtection="1">
      <alignment/>
      <protection/>
    </xf>
    <xf numFmtId="166" fontId="31" fillId="0" borderId="16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8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8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8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4" fillId="0" borderId="27" xfId="0" applyFont="1" applyBorder="1" applyAlignment="1" applyProtection="1">
      <alignment horizontal="center" vertical="center"/>
      <protection/>
    </xf>
    <xf numFmtId="49" fontId="34" fillId="0" borderId="27" xfId="0" applyNumberFormat="1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left" vertical="center" wrapText="1"/>
      <protection/>
    </xf>
    <xf numFmtId="0" fontId="34" fillId="0" borderId="27" xfId="0" applyFont="1" applyBorder="1" applyAlignment="1" applyProtection="1">
      <alignment horizontal="center" vertical="center" wrapText="1"/>
      <protection/>
    </xf>
    <xf numFmtId="167" fontId="34" fillId="0" borderId="27" xfId="0" applyNumberFormat="1" applyFont="1" applyBorder="1" applyAlignment="1" applyProtection="1">
      <alignment vertical="center"/>
      <protection/>
    </xf>
    <xf numFmtId="4" fontId="34" fillId="3" borderId="27" xfId="0" applyNumberFormat="1" applyFont="1" applyFill="1" applyBorder="1" applyAlignment="1" applyProtection="1">
      <alignment vertical="center"/>
      <protection locked="0"/>
    </xf>
    <xf numFmtId="4" fontId="34" fillId="0" borderId="27" xfId="0" applyNumberFormat="1" applyFont="1" applyBorder="1" applyAlignment="1" applyProtection="1">
      <alignment vertical="center"/>
      <protection/>
    </xf>
    <xf numFmtId="0" fontId="34" fillId="0" borderId="4" xfId="0" applyFont="1" applyBorder="1" applyAlignment="1">
      <alignment vertical="center"/>
    </xf>
    <xf numFmtId="0" fontId="34" fillId="3" borderId="27" xfId="0" applyFont="1" applyFill="1" applyBorder="1" applyAlignment="1" applyProtection="1">
      <alignment horizontal="left" vertical="center"/>
      <protection locked="0"/>
    </xf>
    <xf numFmtId="0" fontId="34" fillId="0" borderId="0" xfId="0" applyFont="1" applyBorder="1" applyAlignment="1" applyProtection="1">
      <alignment horizontal="center"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27" fillId="0" borderId="33" xfId="0" applyFont="1" applyBorder="1" applyAlignment="1" applyProtection="1">
      <alignment horizontal="left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4" xfId="0" applyFont="1" applyBorder="1" applyAlignment="1" applyProtection="1">
      <alignment vertical="center" wrapText="1"/>
      <protection locked="0"/>
    </xf>
    <xf numFmtId="0" fontId="11" fillId="0" borderId="33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27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left" vertical="center"/>
      <protection locked="0"/>
    </xf>
    <xf numFmtId="0" fontId="27" fillId="0" borderId="33" xfId="0" applyFont="1" applyBorder="1" applyAlignment="1" applyProtection="1">
      <alignment horizontal="center" vertical="center"/>
      <protection locked="0"/>
    </xf>
    <xf numFmtId="0" fontId="5" fillId="0" borderId="33" xfId="0" applyFont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4" xfId="0" applyFont="1" applyBorder="1" applyAlignment="1" applyProtection="1">
      <alignment horizontal="left" vertical="center"/>
      <protection locked="0"/>
    </xf>
    <xf numFmtId="0" fontId="11" fillId="0" borderId="33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27" fillId="0" borderId="0" xfId="0" applyFont="1" applyBorder="1" applyAlignment="1" applyProtection="1">
      <alignment vertical="center"/>
      <protection locked="0"/>
    </xf>
    <xf numFmtId="0" fontId="5" fillId="0" borderId="33" xfId="0" applyFont="1" applyBorder="1" applyAlignment="1" applyProtection="1">
      <alignment vertical="center"/>
      <protection locked="0"/>
    </xf>
    <xf numFmtId="0" fontId="27" fillId="0" borderId="33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3" xfId="0" applyBorder="1" applyAlignment="1" applyProtection="1">
      <alignment vertical="top"/>
      <protection locked="0"/>
    </xf>
    <xf numFmtId="0" fontId="27" fillId="0" borderId="33" xfId="0" applyFont="1" applyBorder="1" applyAlignment="1" applyProtection="1">
      <alignment horizontal="left"/>
      <protection locked="0"/>
    </xf>
    <xf numFmtId="0" fontId="5" fillId="0" borderId="33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35" customHeight="1">
      <c r="A1" s="13" t="s">
        <v>0</v>
      </c>
      <c r="B1" s="14"/>
      <c r="C1" s="14"/>
      <c r="D1" s="15" t="s">
        <v>1</v>
      </c>
      <c r="E1" s="14"/>
      <c r="F1" s="14"/>
      <c r="G1" s="14"/>
      <c r="H1" s="14"/>
      <c r="I1" s="14"/>
      <c r="J1" s="14"/>
      <c r="K1" s="16" t="s">
        <v>2</v>
      </c>
      <c r="L1" s="16"/>
      <c r="M1" s="16"/>
      <c r="N1" s="16"/>
      <c r="O1" s="16"/>
      <c r="P1" s="16"/>
      <c r="Q1" s="16"/>
      <c r="R1" s="16"/>
      <c r="S1" s="16"/>
      <c r="T1" s="14"/>
      <c r="U1" s="14"/>
      <c r="V1" s="14"/>
      <c r="W1" s="16" t="s">
        <v>3</v>
      </c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7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9" t="s">
        <v>4</v>
      </c>
      <c r="BB1" s="19" t="s">
        <v>5</v>
      </c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T1" s="20" t="s">
        <v>6</v>
      </c>
      <c r="BU1" s="20" t="s">
        <v>6</v>
      </c>
      <c r="BV1" s="20" t="s">
        <v>7</v>
      </c>
    </row>
    <row r="2" spans="3:72" ht="36.95" customHeight="1">
      <c r="BS2" s="21" t="s">
        <v>8</v>
      </c>
      <c r="BT2" s="21" t="s">
        <v>9</v>
      </c>
    </row>
    <row r="3" spans="2:72" ht="6.95" customHeight="1">
      <c r="B3" s="22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4"/>
      <c r="BS3" s="21" t="s">
        <v>8</v>
      </c>
      <c r="BT3" s="21" t="s">
        <v>10</v>
      </c>
    </row>
    <row r="4" spans="2:71" ht="36.95" customHeight="1">
      <c r="B4" s="25"/>
      <c r="C4" s="26"/>
      <c r="D4" s="27" t="s">
        <v>11</v>
      </c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8"/>
      <c r="AS4" s="29" t="s">
        <v>12</v>
      </c>
      <c r="BE4" s="30" t="s">
        <v>13</v>
      </c>
      <c r="BS4" s="21" t="s">
        <v>14</v>
      </c>
    </row>
    <row r="5" spans="2:71" ht="14.4" customHeight="1">
      <c r="B5" s="25"/>
      <c r="C5" s="26"/>
      <c r="D5" s="31" t="s">
        <v>15</v>
      </c>
      <c r="E5" s="26"/>
      <c r="F5" s="26"/>
      <c r="G5" s="26"/>
      <c r="H5" s="26"/>
      <c r="I5" s="26"/>
      <c r="J5" s="26"/>
      <c r="K5" s="32" t="s">
        <v>16</v>
      </c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8"/>
      <c r="BE5" s="33" t="s">
        <v>17</v>
      </c>
      <c r="BS5" s="21" t="s">
        <v>8</v>
      </c>
    </row>
    <row r="6" spans="2:71" ht="36.95" customHeight="1">
      <c r="B6" s="25"/>
      <c r="C6" s="26"/>
      <c r="D6" s="34" t="s">
        <v>18</v>
      </c>
      <c r="E6" s="26"/>
      <c r="F6" s="26"/>
      <c r="G6" s="26"/>
      <c r="H6" s="26"/>
      <c r="I6" s="26"/>
      <c r="J6" s="26"/>
      <c r="K6" s="35" t="s">
        <v>19</v>
      </c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8"/>
      <c r="BE6" s="36"/>
      <c r="BS6" s="21" t="s">
        <v>8</v>
      </c>
    </row>
    <row r="7" spans="2:71" ht="14.4" customHeight="1">
      <c r="B7" s="25"/>
      <c r="C7" s="26"/>
      <c r="D7" s="37" t="s">
        <v>20</v>
      </c>
      <c r="E7" s="26"/>
      <c r="F7" s="26"/>
      <c r="G7" s="26"/>
      <c r="H7" s="26"/>
      <c r="I7" s="26"/>
      <c r="J7" s="26"/>
      <c r="K7" s="32" t="s">
        <v>21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7" t="s">
        <v>22</v>
      </c>
      <c r="AL7" s="26"/>
      <c r="AM7" s="26"/>
      <c r="AN7" s="32" t="s">
        <v>21</v>
      </c>
      <c r="AO7" s="26"/>
      <c r="AP7" s="26"/>
      <c r="AQ7" s="28"/>
      <c r="BE7" s="36"/>
      <c r="BS7" s="21" t="s">
        <v>8</v>
      </c>
    </row>
    <row r="8" spans="2:71" ht="14.4" customHeight="1">
      <c r="B8" s="25"/>
      <c r="C8" s="26"/>
      <c r="D8" s="37" t="s">
        <v>23</v>
      </c>
      <c r="E8" s="26"/>
      <c r="F8" s="26"/>
      <c r="G8" s="26"/>
      <c r="H8" s="26"/>
      <c r="I8" s="26"/>
      <c r="J8" s="26"/>
      <c r="K8" s="32" t="s">
        <v>24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7" t="s">
        <v>25</v>
      </c>
      <c r="AL8" s="26"/>
      <c r="AM8" s="26"/>
      <c r="AN8" s="38" t="s">
        <v>26</v>
      </c>
      <c r="AO8" s="26"/>
      <c r="AP8" s="26"/>
      <c r="AQ8" s="28"/>
      <c r="BE8" s="36"/>
      <c r="BS8" s="21" t="s">
        <v>8</v>
      </c>
    </row>
    <row r="9" spans="2:71" ht="14.4" customHeight="1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8"/>
      <c r="BE9" s="36"/>
      <c r="BS9" s="21" t="s">
        <v>8</v>
      </c>
    </row>
    <row r="10" spans="2:71" ht="14.4" customHeight="1">
      <c r="B10" s="25"/>
      <c r="C10" s="26"/>
      <c r="D10" s="37" t="s">
        <v>27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7" t="s">
        <v>28</v>
      </c>
      <c r="AL10" s="26"/>
      <c r="AM10" s="26"/>
      <c r="AN10" s="32" t="s">
        <v>21</v>
      </c>
      <c r="AO10" s="26"/>
      <c r="AP10" s="26"/>
      <c r="AQ10" s="28"/>
      <c r="BE10" s="36"/>
      <c r="BS10" s="21" t="s">
        <v>8</v>
      </c>
    </row>
    <row r="11" spans="2:71" ht="18.45" customHeight="1">
      <c r="B11" s="25"/>
      <c r="C11" s="26"/>
      <c r="D11" s="26"/>
      <c r="E11" s="32" t="s">
        <v>29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7" t="s">
        <v>30</v>
      </c>
      <c r="AL11" s="26"/>
      <c r="AM11" s="26"/>
      <c r="AN11" s="32" t="s">
        <v>21</v>
      </c>
      <c r="AO11" s="26"/>
      <c r="AP11" s="26"/>
      <c r="AQ11" s="28"/>
      <c r="BE11" s="36"/>
      <c r="BS11" s="21" t="s">
        <v>8</v>
      </c>
    </row>
    <row r="12" spans="2:71" ht="6.95" customHeight="1">
      <c r="B12" s="25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8"/>
      <c r="BE12" s="36"/>
      <c r="BS12" s="21" t="s">
        <v>8</v>
      </c>
    </row>
    <row r="13" spans="2:71" ht="14.4" customHeight="1">
      <c r="B13" s="25"/>
      <c r="C13" s="26"/>
      <c r="D13" s="37" t="s">
        <v>31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7" t="s">
        <v>28</v>
      </c>
      <c r="AL13" s="26"/>
      <c r="AM13" s="26"/>
      <c r="AN13" s="39" t="s">
        <v>32</v>
      </c>
      <c r="AO13" s="26"/>
      <c r="AP13" s="26"/>
      <c r="AQ13" s="28"/>
      <c r="BE13" s="36"/>
      <c r="BS13" s="21" t="s">
        <v>8</v>
      </c>
    </row>
    <row r="14" spans="2:71" ht="13.5">
      <c r="B14" s="25"/>
      <c r="C14" s="26"/>
      <c r="D14" s="26"/>
      <c r="E14" s="39" t="s">
        <v>32</v>
      </c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37" t="s">
        <v>30</v>
      </c>
      <c r="AL14" s="26"/>
      <c r="AM14" s="26"/>
      <c r="AN14" s="39" t="s">
        <v>32</v>
      </c>
      <c r="AO14" s="26"/>
      <c r="AP14" s="26"/>
      <c r="AQ14" s="28"/>
      <c r="BE14" s="36"/>
      <c r="BS14" s="21" t="s">
        <v>8</v>
      </c>
    </row>
    <row r="15" spans="2:71" ht="6.95" customHeight="1">
      <c r="B15" s="25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8"/>
      <c r="BE15" s="36"/>
      <c r="BS15" s="21" t="s">
        <v>6</v>
      </c>
    </row>
    <row r="16" spans="2:71" ht="14.4" customHeight="1">
      <c r="B16" s="25"/>
      <c r="C16" s="26"/>
      <c r="D16" s="37" t="s">
        <v>33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7" t="s">
        <v>28</v>
      </c>
      <c r="AL16" s="26"/>
      <c r="AM16" s="26"/>
      <c r="AN16" s="32" t="s">
        <v>21</v>
      </c>
      <c r="AO16" s="26"/>
      <c r="AP16" s="26"/>
      <c r="AQ16" s="28"/>
      <c r="BE16" s="36"/>
      <c r="BS16" s="21" t="s">
        <v>6</v>
      </c>
    </row>
    <row r="17" spans="2:71" ht="18.45" customHeight="1">
      <c r="B17" s="25"/>
      <c r="C17" s="26"/>
      <c r="D17" s="26"/>
      <c r="E17" s="32" t="s">
        <v>34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7" t="s">
        <v>30</v>
      </c>
      <c r="AL17" s="26"/>
      <c r="AM17" s="26"/>
      <c r="AN17" s="32" t="s">
        <v>21</v>
      </c>
      <c r="AO17" s="26"/>
      <c r="AP17" s="26"/>
      <c r="AQ17" s="28"/>
      <c r="BE17" s="36"/>
      <c r="BS17" s="21" t="s">
        <v>35</v>
      </c>
    </row>
    <row r="18" spans="2:71" ht="6.95" customHeight="1">
      <c r="B18" s="25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8"/>
      <c r="BE18" s="36"/>
      <c r="BS18" s="21" t="s">
        <v>8</v>
      </c>
    </row>
    <row r="19" spans="2:71" ht="14.4" customHeight="1">
      <c r="B19" s="25"/>
      <c r="C19" s="26"/>
      <c r="D19" s="37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8"/>
      <c r="BE19" s="36"/>
      <c r="BS19" s="21" t="s">
        <v>8</v>
      </c>
    </row>
    <row r="20" spans="2:71" ht="16.5" customHeight="1">
      <c r="B20" s="25"/>
      <c r="C20" s="26"/>
      <c r="D20" s="26"/>
      <c r="E20" s="41" t="s">
        <v>21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26"/>
      <c r="AP20" s="26"/>
      <c r="AQ20" s="28"/>
      <c r="BE20" s="36"/>
      <c r="BS20" s="21" t="s">
        <v>35</v>
      </c>
    </row>
    <row r="21" spans="2:57" ht="6.95" customHeight="1">
      <c r="B21" s="25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8"/>
      <c r="BE21" s="36"/>
    </row>
    <row r="22" spans="2:57" ht="6.95" customHeight="1">
      <c r="B22" s="25"/>
      <c r="C22" s="26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26"/>
      <c r="AQ22" s="28"/>
      <c r="BE22" s="36"/>
    </row>
    <row r="23" spans="2:57" s="1" customFormat="1" ht="25.9" customHeight="1">
      <c r="B23" s="43"/>
      <c r="C23" s="44"/>
      <c r="D23" s="45" t="s">
        <v>37</v>
      </c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7">
        <f>ROUND(AG51,2)</f>
        <v>0</v>
      </c>
      <c r="AL23" s="46"/>
      <c r="AM23" s="46"/>
      <c r="AN23" s="46"/>
      <c r="AO23" s="46"/>
      <c r="AP23" s="44"/>
      <c r="AQ23" s="48"/>
      <c r="BE23" s="36"/>
    </row>
    <row r="24" spans="2:57" s="1" customFormat="1" ht="6.95" customHeight="1">
      <c r="B24" s="43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8"/>
      <c r="BE24" s="36"/>
    </row>
    <row r="25" spans="2:57" s="1" customFormat="1" ht="13.5">
      <c r="B25" s="43"/>
      <c r="C25" s="44"/>
      <c r="D25" s="44"/>
      <c r="E25" s="44"/>
      <c r="F25" s="44"/>
      <c r="G25" s="44"/>
      <c r="H25" s="44"/>
      <c r="I25" s="44"/>
      <c r="J25" s="44"/>
      <c r="K25" s="44"/>
      <c r="L25" s="49" t="s">
        <v>38</v>
      </c>
      <c r="M25" s="49"/>
      <c r="N25" s="49"/>
      <c r="O25" s="49"/>
      <c r="P25" s="44"/>
      <c r="Q25" s="44"/>
      <c r="R25" s="44"/>
      <c r="S25" s="44"/>
      <c r="T25" s="44"/>
      <c r="U25" s="44"/>
      <c r="V25" s="44"/>
      <c r="W25" s="49" t="s">
        <v>39</v>
      </c>
      <c r="X25" s="49"/>
      <c r="Y25" s="49"/>
      <c r="Z25" s="49"/>
      <c r="AA25" s="49"/>
      <c r="AB25" s="49"/>
      <c r="AC25" s="49"/>
      <c r="AD25" s="49"/>
      <c r="AE25" s="49"/>
      <c r="AF25" s="44"/>
      <c r="AG25" s="44"/>
      <c r="AH25" s="44"/>
      <c r="AI25" s="44"/>
      <c r="AJ25" s="44"/>
      <c r="AK25" s="49" t="s">
        <v>40</v>
      </c>
      <c r="AL25" s="49"/>
      <c r="AM25" s="49"/>
      <c r="AN25" s="49"/>
      <c r="AO25" s="49"/>
      <c r="AP25" s="44"/>
      <c r="AQ25" s="48"/>
      <c r="BE25" s="36"/>
    </row>
    <row r="26" spans="2:57" s="2" customFormat="1" ht="14.4" customHeight="1">
      <c r="B26" s="50"/>
      <c r="C26" s="51"/>
      <c r="D26" s="52" t="s">
        <v>41</v>
      </c>
      <c r="E26" s="51"/>
      <c r="F26" s="52" t="s">
        <v>42</v>
      </c>
      <c r="G26" s="51"/>
      <c r="H26" s="51"/>
      <c r="I26" s="51"/>
      <c r="J26" s="51"/>
      <c r="K26" s="51"/>
      <c r="L26" s="53">
        <v>0.21</v>
      </c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4">
        <f>ROUND(AZ51,2)</f>
        <v>0</v>
      </c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4">
        <f>ROUND(AV51,2)</f>
        <v>0</v>
      </c>
      <c r="AL26" s="51"/>
      <c r="AM26" s="51"/>
      <c r="AN26" s="51"/>
      <c r="AO26" s="51"/>
      <c r="AP26" s="51"/>
      <c r="AQ26" s="55"/>
      <c r="BE26" s="36"/>
    </row>
    <row r="27" spans="2:57" s="2" customFormat="1" ht="14.4" customHeight="1">
      <c r="B27" s="50"/>
      <c r="C27" s="51"/>
      <c r="D27" s="51"/>
      <c r="E27" s="51"/>
      <c r="F27" s="52" t="s">
        <v>43</v>
      </c>
      <c r="G27" s="51"/>
      <c r="H27" s="51"/>
      <c r="I27" s="51"/>
      <c r="J27" s="51"/>
      <c r="K27" s="51"/>
      <c r="L27" s="53">
        <v>0.15</v>
      </c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4">
        <f>ROUND(BA51,2)</f>
        <v>0</v>
      </c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4">
        <f>ROUND(AW51,2)</f>
        <v>0</v>
      </c>
      <c r="AL27" s="51"/>
      <c r="AM27" s="51"/>
      <c r="AN27" s="51"/>
      <c r="AO27" s="51"/>
      <c r="AP27" s="51"/>
      <c r="AQ27" s="55"/>
      <c r="BE27" s="36"/>
    </row>
    <row r="28" spans="2:57" s="2" customFormat="1" ht="14.4" customHeight="1" hidden="1">
      <c r="B28" s="50"/>
      <c r="C28" s="51"/>
      <c r="D28" s="51"/>
      <c r="E28" s="51"/>
      <c r="F28" s="52" t="s">
        <v>44</v>
      </c>
      <c r="G28" s="51"/>
      <c r="H28" s="51"/>
      <c r="I28" s="51"/>
      <c r="J28" s="51"/>
      <c r="K28" s="51"/>
      <c r="L28" s="53">
        <v>0.21</v>
      </c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4">
        <f>ROUND(BB51,2)</f>
        <v>0</v>
      </c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4">
        <v>0</v>
      </c>
      <c r="AL28" s="51"/>
      <c r="AM28" s="51"/>
      <c r="AN28" s="51"/>
      <c r="AO28" s="51"/>
      <c r="AP28" s="51"/>
      <c r="AQ28" s="55"/>
      <c r="BE28" s="36"/>
    </row>
    <row r="29" spans="2:57" s="2" customFormat="1" ht="14.4" customHeight="1" hidden="1">
      <c r="B29" s="50"/>
      <c r="C29" s="51"/>
      <c r="D29" s="51"/>
      <c r="E29" s="51"/>
      <c r="F29" s="52" t="s">
        <v>45</v>
      </c>
      <c r="G29" s="51"/>
      <c r="H29" s="51"/>
      <c r="I29" s="51"/>
      <c r="J29" s="51"/>
      <c r="K29" s="51"/>
      <c r="L29" s="53">
        <v>0.15</v>
      </c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4">
        <f>ROUND(BC51,2)</f>
        <v>0</v>
      </c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4">
        <v>0</v>
      </c>
      <c r="AL29" s="51"/>
      <c r="AM29" s="51"/>
      <c r="AN29" s="51"/>
      <c r="AO29" s="51"/>
      <c r="AP29" s="51"/>
      <c r="AQ29" s="55"/>
      <c r="BE29" s="36"/>
    </row>
    <row r="30" spans="2:57" s="2" customFormat="1" ht="14.4" customHeight="1" hidden="1">
      <c r="B30" s="50"/>
      <c r="C30" s="51"/>
      <c r="D30" s="51"/>
      <c r="E30" s="51"/>
      <c r="F30" s="52" t="s">
        <v>46</v>
      </c>
      <c r="G30" s="51"/>
      <c r="H30" s="51"/>
      <c r="I30" s="51"/>
      <c r="J30" s="51"/>
      <c r="K30" s="51"/>
      <c r="L30" s="53">
        <v>0</v>
      </c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4">
        <f>ROUND(BD51,2)</f>
        <v>0</v>
      </c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4">
        <v>0</v>
      </c>
      <c r="AL30" s="51"/>
      <c r="AM30" s="51"/>
      <c r="AN30" s="51"/>
      <c r="AO30" s="51"/>
      <c r="AP30" s="51"/>
      <c r="AQ30" s="55"/>
      <c r="BE30" s="36"/>
    </row>
    <row r="31" spans="2:57" s="1" customFormat="1" ht="6.95" customHeight="1">
      <c r="B31" s="43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8"/>
      <c r="BE31" s="36"/>
    </row>
    <row r="32" spans="2:57" s="1" customFormat="1" ht="25.9" customHeight="1">
      <c r="B32" s="43"/>
      <c r="C32" s="56"/>
      <c r="D32" s="57" t="s">
        <v>47</v>
      </c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9" t="s">
        <v>48</v>
      </c>
      <c r="U32" s="58"/>
      <c r="V32" s="58"/>
      <c r="W32" s="58"/>
      <c r="X32" s="60" t="s">
        <v>49</v>
      </c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61">
        <f>SUM(AK23:AK30)</f>
        <v>0</v>
      </c>
      <c r="AL32" s="58"/>
      <c r="AM32" s="58"/>
      <c r="AN32" s="58"/>
      <c r="AO32" s="62"/>
      <c r="AP32" s="56"/>
      <c r="AQ32" s="63"/>
      <c r="BE32" s="36"/>
    </row>
    <row r="33" spans="2:43" s="1" customFormat="1" ht="6.95" customHeight="1">
      <c r="B33" s="43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8"/>
    </row>
    <row r="34" spans="2:43" s="1" customFormat="1" ht="6.95" customHeight="1">
      <c r="B34" s="64"/>
      <c r="C34" s="65"/>
      <c r="D34" s="65"/>
      <c r="E34" s="65"/>
      <c r="F34" s="65"/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5"/>
      <c r="U34" s="65"/>
      <c r="V34" s="65"/>
      <c r="W34" s="65"/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66"/>
    </row>
    <row r="38" spans="2:44" s="1" customFormat="1" ht="6.95" customHeight="1">
      <c r="B38" s="67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9"/>
    </row>
    <row r="39" spans="2:44" s="1" customFormat="1" ht="36.95" customHeight="1">
      <c r="B39" s="43"/>
      <c r="C39" s="70" t="s">
        <v>50</v>
      </c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69"/>
    </row>
    <row r="40" spans="2:44" s="1" customFormat="1" ht="6.95" customHeight="1">
      <c r="B40" s="43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69"/>
    </row>
    <row r="41" spans="2:44" s="3" customFormat="1" ht="14.4" customHeight="1">
      <c r="B41" s="72"/>
      <c r="C41" s="73" t="s">
        <v>15</v>
      </c>
      <c r="D41" s="74"/>
      <c r="E41" s="74"/>
      <c r="F41" s="74"/>
      <c r="G41" s="74"/>
      <c r="H41" s="74"/>
      <c r="I41" s="74"/>
      <c r="J41" s="74"/>
      <c r="K41" s="74"/>
      <c r="L41" s="74" t="str">
        <f>K5</f>
        <v>Y194</v>
      </c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4"/>
      <c r="AP41" s="74"/>
      <c r="AQ41" s="74"/>
      <c r="AR41" s="75"/>
    </row>
    <row r="42" spans="2:44" s="4" customFormat="1" ht="36.95" customHeight="1">
      <c r="B42" s="76"/>
      <c r="C42" s="77" t="s">
        <v>18</v>
      </c>
      <c r="D42" s="78"/>
      <c r="E42" s="78"/>
      <c r="F42" s="78"/>
      <c r="G42" s="78"/>
      <c r="H42" s="78"/>
      <c r="I42" s="78"/>
      <c r="J42" s="78"/>
      <c r="K42" s="78"/>
      <c r="L42" s="79" t="str">
        <f>K6</f>
        <v>Stavební úpravy komunikace v ulici Valdštejnova, Cheb</v>
      </c>
      <c r="M42" s="78"/>
      <c r="N42" s="78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  <c r="AP42" s="78"/>
      <c r="AQ42" s="78"/>
      <c r="AR42" s="80"/>
    </row>
    <row r="43" spans="2:44" s="1" customFormat="1" ht="6.95" customHeight="1">
      <c r="B43" s="43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71"/>
      <c r="AG43" s="71"/>
      <c r="AH43" s="71"/>
      <c r="AI43" s="71"/>
      <c r="AJ43" s="71"/>
      <c r="AK43" s="71"/>
      <c r="AL43" s="71"/>
      <c r="AM43" s="71"/>
      <c r="AN43" s="71"/>
      <c r="AO43" s="71"/>
      <c r="AP43" s="71"/>
      <c r="AQ43" s="71"/>
      <c r="AR43" s="69"/>
    </row>
    <row r="44" spans="2:44" s="1" customFormat="1" ht="13.5">
      <c r="B44" s="43"/>
      <c r="C44" s="73" t="s">
        <v>23</v>
      </c>
      <c r="D44" s="71"/>
      <c r="E44" s="71"/>
      <c r="F44" s="71"/>
      <c r="G44" s="71"/>
      <c r="H44" s="71"/>
      <c r="I44" s="71"/>
      <c r="J44" s="71"/>
      <c r="K44" s="71"/>
      <c r="L44" s="81" t="str">
        <f>IF(K8="","",K8)</f>
        <v>Cheb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3" t="s">
        <v>25</v>
      </c>
      <c r="AJ44" s="71"/>
      <c r="AK44" s="71"/>
      <c r="AL44" s="71"/>
      <c r="AM44" s="82" t="str">
        <f>IF(AN8="","",AN8)</f>
        <v>17. 4. 2018</v>
      </c>
      <c r="AN44" s="82"/>
      <c r="AO44" s="71"/>
      <c r="AP44" s="71"/>
      <c r="AQ44" s="71"/>
      <c r="AR44" s="69"/>
    </row>
    <row r="45" spans="2:44" s="1" customFormat="1" ht="6.95" customHeight="1">
      <c r="B45" s="43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69"/>
    </row>
    <row r="46" spans="2:56" s="1" customFormat="1" ht="13.5">
      <c r="B46" s="43"/>
      <c r="C46" s="73" t="s">
        <v>27</v>
      </c>
      <c r="D46" s="71"/>
      <c r="E46" s="71"/>
      <c r="F46" s="71"/>
      <c r="G46" s="71"/>
      <c r="H46" s="71"/>
      <c r="I46" s="71"/>
      <c r="J46" s="71"/>
      <c r="K46" s="71"/>
      <c r="L46" s="74" t="str">
        <f>IF(E11="","",E11)</f>
        <v>Město Cheb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3" t="s">
        <v>33</v>
      </c>
      <c r="AJ46" s="71"/>
      <c r="AK46" s="71"/>
      <c r="AL46" s="71"/>
      <c r="AM46" s="74" t="str">
        <f>IF(E17="","",E17)</f>
        <v>Bc.Pašava Michal</v>
      </c>
      <c r="AN46" s="74"/>
      <c r="AO46" s="74"/>
      <c r="AP46" s="74"/>
      <c r="AQ46" s="71"/>
      <c r="AR46" s="69"/>
      <c r="AS46" s="83" t="s">
        <v>51</v>
      </c>
      <c r="AT46" s="84"/>
      <c r="AU46" s="85"/>
      <c r="AV46" s="85"/>
      <c r="AW46" s="85"/>
      <c r="AX46" s="85"/>
      <c r="AY46" s="85"/>
      <c r="AZ46" s="85"/>
      <c r="BA46" s="85"/>
      <c r="BB46" s="85"/>
      <c r="BC46" s="85"/>
      <c r="BD46" s="86"/>
    </row>
    <row r="47" spans="2:56" s="1" customFormat="1" ht="13.5">
      <c r="B47" s="43"/>
      <c r="C47" s="73" t="s">
        <v>31</v>
      </c>
      <c r="D47" s="71"/>
      <c r="E47" s="71"/>
      <c r="F47" s="71"/>
      <c r="G47" s="71"/>
      <c r="H47" s="71"/>
      <c r="I47" s="71"/>
      <c r="J47" s="71"/>
      <c r="K47" s="71"/>
      <c r="L47" s="74" t="str">
        <f>IF(E14="Vyplň údaj","",E14)</f>
        <v/>
      </c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1"/>
      <c r="X47" s="71"/>
      <c r="Y47" s="71"/>
      <c r="Z47" s="71"/>
      <c r="AA47" s="71"/>
      <c r="AB47" s="71"/>
      <c r="AC47" s="71"/>
      <c r="AD47" s="71"/>
      <c r="AE47" s="71"/>
      <c r="AF47" s="71"/>
      <c r="AG47" s="71"/>
      <c r="AH47" s="71"/>
      <c r="AI47" s="71"/>
      <c r="AJ47" s="71"/>
      <c r="AK47" s="71"/>
      <c r="AL47" s="71"/>
      <c r="AM47" s="71"/>
      <c r="AN47" s="71"/>
      <c r="AO47" s="71"/>
      <c r="AP47" s="71"/>
      <c r="AQ47" s="71"/>
      <c r="AR47" s="69"/>
      <c r="AS47" s="87"/>
      <c r="AT47" s="88"/>
      <c r="AU47" s="89"/>
      <c r="AV47" s="89"/>
      <c r="AW47" s="89"/>
      <c r="AX47" s="89"/>
      <c r="AY47" s="89"/>
      <c r="AZ47" s="89"/>
      <c r="BA47" s="89"/>
      <c r="BB47" s="89"/>
      <c r="BC47" s="89"/>
      <c r="BD47" s="90"/>
    </row>
    <row r="48" spans="2:56" s="1" customFormat="1" ht="10.8" customHeight="1">
      <c r="B48" s="43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1"/>
      <c r="W48" s="71"/>
      <c r="X48" s="71"/>
      <c r="Y48" s="71"/>
      <c r="Z48" s="71"/>
      <c r="AA48" s="71"/>
      <c r="AB48" s="71"/>
      <c r="AC48" s="71"/>
      <c r="AD48" s="71"/>
      <c r="AE48" s="71"/>
      <c r="AF48" s="71"/>
      <c r="AG48" s="71"/>
      <c r="AH48" s="71"/>
      <c r="AI48" s="71"/>
      <c r="AJ48" s="71"/>
      <c r="AK48" s="71"/>
      <c r="AL48" s="71"/>
      <c r="AM48" s="71"/>
      <c r="AN48" s="71"/>
      <c r="AO48" s="71"/>
      <c r="AP48" s="71"/>
      <c r="AQ48" s="71"/>
      <c r="AR48" s="69"/>
      <c r="AS48" s="91"/>
      <c r="AT48" s="52"/>
      <c r="AU48" s="44"/>
      <c r="AV48" s="44"/>
      <c r="AW48" s="44"/>
      <c r="AX48" s="44"/>
      <c r="AY48" s="44"/>
      <c r="AZ48" s="44"/>
      <c r="BA48" s="44"/>
      <c r="BB48" s="44"/>
      <c r="BC48" s="44"/>
      <c r="BD48" s="92"/>
    </row>
    <row r="49" spans="2:56" s="1" customFormat="1" ht="29.25" customHeight="1">
      <c r="B49" s="43"/>
      <c r="C49" s="93" t="s">
        <v>52</v>
      </c>
      <c r="D49" s="94"/>
      <c r="E49" s="94"/>
      <c r="F49" s="94"/>
      <c r="G49" s="94"/>
      <c r="H49" s="95"/>
      <c r="I49" s="96" t="s">
        <v>53</v>
      </c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7" t="s">
        <v>54</v>
      </c>
      <c r="AH49" s="94"/>
      <c r="AI49" s="94"/>
      <c r="AJ49" s="94"/>
      <c r="AK49" s="94"/>
      <c r="AL49" s="94"/>
      <c r="AM49" s="94"/>
      <c r="AN49" s="96" t="s">
        <v>55</v>
      </c>
      <c r="AO49" s="94"/>
      <c r="AP49" s="94"/>
      <c r="AQ49" s="98" t="s">
        <v>56</v>
      </c>
      <c r="AR49" s="69"/>
      <c r="AS49" s="99" t="s">
        <v>57</v>
      </c>
      <c r="AT49" s="100" t="s">
        <v>58</v>
      </c>
      <c r="AU49" s="100" t="s">
        <v>59</v>
      </c>
      <c r="AV49" s="100" t="s">
        <v>60</v>
      </c>
      <c r="AW49" s="100" t="s">
        <v>61</v>
      </c>
      <c r="AX49" s="100" t="s">
        <v>62</v>
      </c>
      <c r="AY49" s="100" t="s">
        <v>63</v>
      </c>
      <c r="AZ49" s="100" t="s">
        <v>64</v>
      </c>
      <c r="BA49" s="100" t="s">
        <v>65</v>
      </c>
      <c r="BB49" s="100" t="s">
        <v>66</v>
      </c>
      <c r="BC49" s="100" t="s">
        <v>67</v>
      </c>
      <c r="BD49" s="101" t="s">
        <v>68</v>
      </c>
    </row>
    <row r="50" spans="2:56" s="1" customFormat="1" ht="10.8" customHeight="1">
      <c r="B50" s="43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69"/>
      <c r="AS50" s="102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  <c r="BD50" s="104"/>
    </row>
    <row r="51" spans="2:90" s="4" customFormat="1" ht="32.4" customHeight="1">
      <c r="B51" s="76"/>
      <c r="C51" s="105" t="s">
        <v>69</v>
      </c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  <c r="V51" s="106"/>
      <c r="W51" s="106"/>
      <c r="X51" s="106"/>
      <c r="Y51" s="106"/>
      <c r="Z51" s="106"/>
      <c r="AA51" s="106"/>
      <c r="AB51" s="106"/>
      <c r="AC51" s="106"/>
      <c r="AD51" s="106"/>
      <c r="AE51" s="106"/>
      <c r="AF51" s="106"/>
      <c r="AG51" s="107">
        <f>ROUND(SUM(AG52:AG55),2)</f>
        <v>0</v>
      </c>
      <c r="AH51" s="107"/>
      <c r="AI51" s="107"/>
      <c r="AJ51" s="107"/>
      <c r="AK51" s="107"/>
      <c r="AL51" s="107"/>
      <c r="AM51" s="107"/>
      <c r="AN51" s="108">
        <f>SUM(AG51,AT51)</f>
        <v>0</v>
      </c>
      <c r="AO51" s="108"/>
      <c r="AP51" s="108"/>
      <c r="AQ51" s="109" t="s">
        <v>21</v>
      </c>
      <c r="AR51" s="80"/>
      <c r="AS51" s="110">
        <f>ROUND(SUM(AS52:AS55),2)</f>
        <v>0</v>
      </c>
      <c r="AT51" s="111">
        <f>ROUND(SUM(AV51:AW51),2)</f>
        <v>0</v>
      </c>
      <c r="AU51" s="112">
        <f>ROUND(SUM(AU52:AU55),5)</f>
        <v>0</v>
      </c>
      <c r="AV51" s="111">
        <f>ROUND(AZ51*L26,2)</f>
        <v>0</v>
      </c>
      <c r="AW51" s="111">
        <f>ROUND(BA51*L27,2)</f>
        <v>0</v>
      </c>
      <c r="AX51" s="111">
        <f>ROUND(BB51*L26,2)</f>
        <v>0</v>
      </c>
      <c r="AY51" s="111">
        <f>ROUND(BC51*L27,2)</f>
        <v>0</v>
      </c>
      <c r="AZ51" s="111">
        <f>ROUND(SUM(AZ52:AZ55),2)</f>
        <v>0</v>
      </c>
      <c r="BA51" s="111">
        <f>ROUND(SUM(BA52:BA55),2)</f>
        <v>0</v>
      </c>
      <c r="BB51" s="111">
        <f>ROUND(SUM(BB52:BB55),2)</f>
        <v>0</v>
      </c>
      <c r="BC51" s="111">
        <f>ROUND(SUM(BC52:BC55),2)</f>
        <v>0</v>
      </c>
      <c r="BD51" s="113">
        <f>ROUND(SUM(BD52:BD55),2)</f>
        <v>0</v>
      </c>
      <c r="BS51" s="114" t="s">
        <v>70</v>
      </c>
      <c r="BT51" s="114" t="s">
        <v>71</v>
      </c>
      <c r="BU51" s="115" t="s">
        <v>72</v>
      </c>
      <c r="BV51" s="114" t="s">
        <v>73</v>
      </c>
      <c r="BW51" s="114" t="s">
        <v>7</v>
      </c>
      <c r="BX51" s="114" t="s">
        <v>74</v>
      </c>
      <c r="CL51" s="114" t="s">
        <v>21</v>
      </c>
    </row>
    <row r="52" spans="1:91" s="5" customFormat="1" ht="16.5" customHeight="1">
      <c r="A52" s="116" t="s">
        <v>75</v>
      </c>
      <c r="B52" s="117"/>
      <c r="C52" s="118"/>
      <c r="D52" s="119" t="s">
        <v>76</v>
      </c>
      <c r="E52" s="119"/>
      <c r="F52" s="119"/>
      <c r="G52" s="119"/>
      <c r="H52" s="119"/>
      <c r="I52" s="120"/>
      <c r="J52" s="119" t="s">
        <v>77</v>
      </c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21">
        <f>'10 - SO 101 - Komunikace'!J27</f>
        <v>0</v>
      </c>
      <c r="AH52" s="120"/>
      <c r="AI52" s="120"/>
      <c r="AJ52" s="120"/>
      <c r="AK52" s="120"/>
      <c r="AL52" s="120"/>
      <c r="AM52" s="120"/>
      <c r="AN52" s="121">
        <f>SUM(AG52,AT52)</f>
        <v>0</v>
      </c>
      <c r="AO52" s="120"/>
      <c r="AP52" s="120"/>
      <c r="AQ52" s="122" t="s">
        <v>78</v>
      </c>
      <c r="AR52" s="123"/>
      <c r="AS52" s="124">
        <v>0</v>
      </c>
      <c r="AT52" s="125">
        <f>ROUND(SUM(AV52:AW52),2)</f>
        <v>0</v>
      </c>
      <c r="AU52" s="126">
        <f>'10 - SO 101 - Komunikace'!P91</f>
        <v>0</v>
      </c>
      <c r="AV52" s="125">
        <f>'10 - SO 101 - Komunikace'!J30</f>
        <v>0</v>
      </c>
      <c r="AW52" s="125">
        <f>'10 - SO 101 - Komunikace'!J31</f>
        <v>0</v>
      </c>
      <c r="AX52" s="125">
        <f>'10 - SO 101 - Komunikace'!J32</f>
        <v>0</v>
      </c>
      <c r="AY52" s="125">
        <f>'10 - SO 101 - Komunikace'!J33</f>
        <v>0</v>
      </c>
      <c r="AZ52" s="125">
        <f>'10 - SO 101 - Komunikace'!F30</f>
        <v>0</v>
      </c>
      <c r="BA52" s="125">
        <f>'10 - SO 101 - Komunikace'!F31</f>
        <v>0</v>
      </c>
      <c r="BB52" s="125">
        <f>'10 - SO 101 - Komunikace'!F32</f>
        <v>0</v>
      </c>
      <c r="BC52" s="125">
        <f>'10 - SO 101 - Komunikace'!F33</f>
        <v>0</v>
      </c>
      <c r="BD52" s="127">
        <f>'10 - SO 101 - Komunikace'!F34</f>
        <v>0</v>
      </c>
      <c r="BT52" s="128" t="s">
        <v>79</v>
      </c>
      <c r="BV52" s="128" t="s">
        <v>73</v>
      </c>
      <c r="BW52" s="128" t="s">
        <v>80</v>
      </c>
      <c r="BX52" s="128" t="s">
        <v>7</v>
      </c>
      <c r="CL52" s="128" t="s">
        <v>21</v>
      </c>
      <c r="CM52" s="128" t="s">
        <v>81</v>
      </c>
    </row>
    <row r="53" spans="1:91" s="5" customFormat="1" ht="31.5" customHeight="1">
      <c r="A53" s="116" t="s">
        <v>75</v>
      </c>
      <c r="B53" s="117"/>
      <c r="C53" s="118"/>
      <c r="D53" s="119" t="s">
        <v>82</v>
      </c>
      <c r="E53" s="119"/>
      <c r="F53" s="119"/>
      <c r="G53" s="119"/>
      <c r="H53" s="119"/>
      <c r="I53" s="120"/>
      <c r="J53" s="119" t="s">
        <v>83</v>
      </c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21">
        <f>'20 - SO 431 - Objekty veř...'!J27</f>
        <v>0</v>
      </c>
      <c r="AH53" s="120"/>
      <c r="AI53" s="120"/>
      <c r="AJ53" s="120"/>
      <c r="AK53" s="120"/>
      <c r="AL53" s="120"/>
      <c r="AM53" s="120"/>
      <c r="AN53" s="121">
        <f>SUM(AG53,AT53)</f>
        <v>0</v>
      </c>
      <c r="AO53" s="120"/>
      <c r="AP53" s="120"/>
      <c r="AQ53" s="122" t="s">
        <v>78</v>
      </c>
      <c r="AR53" s="123"/>
      <c r="AS53" s="124">
        <v>0</v>
      </c>
      <c r="AT53" s="125">
        <f>ROUND(SUM(AV53:AW53),2)</f>
        <v>0</v>
      </c>
      <c r="AU53" s="126">
        <f>'20 - SO 431 - Objekty veř...'!P78</f>
        <v>0</v>
      </c>
      <c r="AV53" s="125">
        <f>'20 - SO 431 - Objekty veř...'!J30</f>
        <v>0</v>
      </c>
      <c r="AW53" s="125">
        <f>'20 - SO 431 - Objekty veř...'!J31</f>
        <v>0</v>
      </c>
      <c r="AX53" s="125">
        <f>'20 - SO 431 - Objekty veř...'!J32</f>
        <v>0</v>
      </c>
      <c r="AY53" s="125">
        <f>'20 - SO 431 - Objekty veř...'!J33</f>
        <v>0</v>
      </c>
      <c r="AZ53" s="125">
        <f>'20 - SO 431 - Objekty veř...'!F30</f>
        <v>0</v>
      </c>
      <c r="BA53" s="125">
        <f>'20 - SO 431 - Objekty veř...'!F31</f>
        <v>0</v>
      </c>
      <c r="BB53" s="125">
        <f>'20 - SO 431 - Objekty veř...'!F32</f>
        <v>0</v>
      </c>
      <c r="BC53" s="125">
        <f>'20 - SO 431 - Objekty veř...'!F33</f>
        <v>0</v>
      </c>
      <c r="BD53" s="127">
        <f>'20 - SO 431 - Objekty veř...'!F34</f>
        <v>0</v>
      </c>
      <c r="BT53" s="128" t="s">
        <v>79</v>
      </c>
      <c r="BV53" s="128" t="s">
        <v>73</v>
      </c>
      <c r="BW53" s="128" t="s">
        <v>84</v>
      </c>
      <c r="BX53" s="128" t="s">
        <v>7</v>
      </c>
      <c r="CL53" s="128" t="s">
        <v>21</v>
      </c>
      <c r="CM53" s="128" t="s">
        <v>81</v>
      </c>
    </row>
    <row r="54" spans="1:91" s="5" customFormat="1" ht="16.5" customHeight="1">
      <c r="A54" s="116" t="s">
        <v>75</v>
      </c>
      <c r="B54" s="117"/>
      <c r="C54" s="118"/>
      <c r="D54" s="119" t="s">
        <v>85</v>
      </c>
      <c r="E54" s="119"/>
      <c r="F54" s="119"/>
      <c r="G54" s="119"/>
      <c r="H54" s="119"/>
      <c r="I54" s="120"/>
      <c r="J54" s="119" t="s">
        <v>86</v>
      </c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21">
        <f>'25 - SO 431 - Datové chrá...'!J27</f>
        <v>0</v>
      </c>
      <c r="AH54" s="120"/>
      <c r="AI54" s="120"/>
      <c r="AJ54" s="120"/>
      <c r="AK54" s="120"/>
      <c r="AL54" s="120"/>
      <c r="AM54" s="120"/>
      <c r="AN54" s="121">
        <f>SUM(AG54,AT54)</f>
        <v>0</v>
      </c>
      <c r="AO54" s="120"/>
      <c r="AP54" s="120"/>
      <c r="AQ54" s="122" t="s">
        <v>78</v>
      </c>
      <c r="AR54" s="123"/>
      <c r="AS54" s="124">
        <v>0</v>
      </c>
      <c r="AT54" s="125">
        <f>ROUND(SUM(AV54:AW54),2)</f>
        <v>0</v>
      </c>
      <c r="AU54" s="126">
        <f>'25 - SO 431 - Datové chrá...'!P78</f>
        <v>0</v>
      </c>
      <c r="AV54" s="125">
        <f>'25 - SO 431 - Datové chrá...'!J30</f>
        <v>0</v>
      </c>
      <c r="AW54" s="125">
        <f>'25 - SO 431 - Datové chrá...'!J31</f>
        <v>0</v>
      </c>
      <c r="AX54" s="125">
        <f>'25 - SO 431 - Datové chrá...'!J32</f>
        <v>0</v>
      </c>
      <c r="AY54" s="125">
        <f>'25 - SO 431 - Datové chrá...'!J33</f>
        <v>0</v>
      </c>
      <c r="AZ54" s="125">
        <f>'25 - SO 431 - Datové chrá...'!F30</f>
        <v>0</v>
      </c>
      <c r="BA54" s="125">
        <f>'25 - SO 431 - Datové chrá...'!F31</f>
        <v>0</v>
      </c>
      <c r="BB54" s="125">
        <f>'25 - SO 431 - Datové chrá...'!F32</f>
        <v>0</v>
      </c>
      <c r="BC54" s="125">
        <f>'25 - SO 431 - Datové chrá...'!F33</f>
        <v>0</v>
      </c>
      <c r="BD54" s="127">
        <f>'25 - SO 431 - Datové chrá...'!F34</f>
        <v>0</v>
      </c>
      <c r="BT54" s="128" t="s">
        <v>79</v>
      </c>
      <c r="BV54" s="128" t="s">
        <v>73</v>
      </c>
      <c r="BW54" s="128" t="s">
        <v>87</v>
      </c>
      <c r="BX54" s="128" t="s">
        <v>7</v>
      </c>
      <c r="CL54" s="128" t="s">
        <v>21</v>
      </c>
      <c r="CM54" s="128" t="s">
        <v>81</v>
      </c>
    </row>
    <row r="55" spans="1:91" s="5" customFormat="1" ht="16.5" customHeight="1">
      <c r="A55" s="116" t="s">
        <v>75</v>
      </c>
      <c r="B55" s="117"/>
      <c r="C55" s="118"/>
      <c r="D55" s="119" t="s">
        <v>88</v>
      </c>
      <c r="E55" s="119"/>
      <c r="F55" s="119"/>
      <c r="G55" s="119"/>
      <c r="H55" s="119"/>
      <c r="I55" s="120"/>
      <c r="J55" s="119" t="s">
        <v>89</v>
      </c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21">
        <f>'30 - Ochrana topného rozvodu'!J27</f>
        <v>0</v>
      </c>
      <c r="AH55" s="120"/>
      <c r="AI55" s="120"/>
      <c r="AJ55" s="120"/>
      <c r="AK55" s="120"/>
      <c r="AL55" s="120"/>
      <c r="AM55" s="120"/>
      <c r="AN55" s="121">
        <f>SUM(AG55,AT55)</f>
        <v>0</v>
      </c>
      <c r="AO55" s="120"/>
      <c r="AP55" s="120"/>
      <c r="AQ55" s="122" t="s">
        <v>78</v>
      </c>
      <c r="AR55" s="123"/>
      <c r="AS55" s="129">
        <v>0</v>
      </c>
      <c r="AT55" s="130">
        <f>ROUND(SUM(AV55:AW55),2)</f>
        <v>0</v>
      </c>
      <c r="AU55" s="131">
        <f>'30 - Ochrana topného rozvodu'!P87</f>
        <v>0</v>
      </c>
      <c r="AV55" s="130">
        <f>'30 - Ochrana topného rozvodu'!J30</f>
        <v>0</v>
      </c>
      <c r="AW55" s="130">
        <f>'30 - Ochrana topného rozvodu'!J31</f>
        <v>0</v>
      </c>
      <c r="AX55" s="130">
        <f>'30 - Ochrana topného rozvodu'!J32</f>
        <v>0</v>
      </c>
      <c r="AY55" s="130">
        <f>'30 - Ochrana topného rozvodu'!J33</f>
        <v>0</v>
      </c>
      <c r="AZ55" s="130">
        <f>'30 - Ochrana topného rozvodu'!F30</f>
        <v>0</v>
      </c>
      <c r="BA55" s="130">
        <f>'30 - Ochrana topného rozvodu'!F31</f>
        <v>0</v>
      </c>
      <c r="BB55" s="130">
        <f>'30 - Ochrana topného rozvodu'!F32</f>
        <v>0</v>
      </c>
      <c r="BC55" s="130">
        <f>'30 - Ochrana topného rozvodu'!F33</f>
        <v>0</v>
      </c>
      <c r="BD55" s="132">
        <f>'30 - Ochrana topného rozvodu'!F34</f>
        <v>0</v>
      </c>
      <c r="BT55" s="128" t="s">
        <v>79</v>
      </c>
      <c r="BV55" s="128" t="s">
        <v>73</v>
      </c>
      <c r="BW55" s="128" t="s">
        <v>90</v>
      </c>
      <c r="BX55" s="128" t="s">
        <v>7</v>
      </c>
      <c r="CL55" s="128" t="s">
        <v>21</v>
      </c>
      <c r="CM55" s="128" t="s">
        <v>81</v>
      </c>
    </row>
    <row r="56" spans="2:44" s="1" customFormat="1" ht="30" customHeight="1">
      <c r="B56" s="43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69"/>
    </row>
    <row r="57" spans="2:44" s="1" customFormat="1" ht="6.95" customHeight="1">
      <c r="B57" s="64"/>
      <c r="C57" s="65"/>
      <c r="D57" s="65"/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5"/>
      <c r="AB57" s="65"/>
      <c r="AC57" s="65"/>
      <c r="AD57" s="65"/>
      <c r="AE57" s="65"/>
      <c r="AF57" s="65"/>
      <c r="AG57" s="65"/>
      <c r="AH57" s="65"/>
      <c r="AI57" s="65"/>
      <c r="AJ57" s="65"/>
      <c r="AK57" s="65"/>
      <c r="AL57" s="65"/>
      <c r="AM57" s="65"/>
      <c r="AN57" s="65"/>
      <c r="AO57" s="65"/>
      <c r="AP57" s="65"/>
      <c r="AQ57" s="65"/>
      <c r="AR57" s="69"/>
    </row>
  </sheetData>
  <sheetProtection password="CC35" sheet="1" objects="1" scenarios="1" formatColumns="0" formatRows="0"/>
  <mergeCells count="53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10 - SO 101 - Komunikace'!C2" display="/"/>
    <hyperlink ref="A53" location="'20 - SO 431 - Objekty veř...'!C2" display="/"/>
    <hyperlink ref="A54" location="'25 - SO 431 - Datové chrá...'!C2" display="/"/>
    <hyperlink ref="A55" location="'30 - Ochrana topného rozvodu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97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Stavební úpravy komunikace v ulici Valdštejnova, Cheb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98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17. 4. 2018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34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ROUND(J91,2)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ROUND(SUM(BE91:BE296),2)</f>
        <v>0</v>
      </c>
      <c r="G30" s="44"/>
      <c r="H30" s="44"/>
      <c r="I30" s="155">
        <v>0.21</v>
      </c>
      <c r="J30" s="154">
        <f>ROUND(ROUND((SUM(BE91:BE296)),2)*I30,2)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ROUND(SUM(BF91:BF296),2)</f>
        <v>0</v>
      </c>
      <c r="G31" s="44"/>
      <c r="H31" s="44"/>
      <c r="I31" s="155">
        <v>0.15</v>
      </c>
      <c r="J31" s="154">
        <f>ROUND(ROUND((SUM(BF91:BF296)),2)*I31,2)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ROUND(SUM(BG91:BG296),2)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ROUND(SUM(BH91:BH296),2)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ROUND(SUM(BI91:BI296),2)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Stavební úpravy komunikace v ulici Valdštejnova, Cheb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10 - SO 101 - Komunikace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Cheb</v>
      </c>
      <c r="G49" s="44"/>
      <c r="H49" s="44"/>
      <c r="I49" s="143" t="s">
        <v>25</v>
      </c>
      <c r="J49" s="144" t="str">
        <f>IF(J12="","",J12)</f>
        <v>17. 4. 2018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Cheb</v>
      </c>
      <c r="G51" s="44"/>
      <c r="H51" s="44"/>
      <c r="I51" s="143" t="s">
        <v>33</v>
      </c>
      <c r="J51" s="41" t="str">
        <f>E21</f>
        <v>Bc.Pašava Michal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J91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104</v>
      </c>
      <c r="E57" s="177"/>
      <c r="F57" s="177"/>
      <c r="G57" s="177"/>
      <c r="H57" s="177"/>
      <c r="I57" s="178"/>
      <c r="J57" s="179">
        <f>J92</f>
        <v>0</v>
      </c>
      <c r="K57" s="180"/>
    </row>
    <row r="58" spans="2:11" s="8" customFormat="1" ht="19.9" customHeight="1">
      <c r="B58" s="181"/>
      <c r="C58" s="182"/>
      <c r="D58" s="183" t="s">
        <v>105</v>
      </c>
      <c r="E58" s="184"/>
      <c r="F58" s="184"/>
      <c r="G58" s="184"/>
      <c r="H58" s="184"/>
      <c r="I58" s="185"/>
      <c r="J58" s="186">
        <f>J93</f>
        <v>0</v>
      </c>
      <c r="K58" s="187"/>
    </row>
    <row r="59" spans="2:11" s="8" customFormat="1" ht="19.9" customHeight="1">
      <c r="B59" s="181"/>
      <c r="C59" s="182"/>
      <c r="D59" s="183" t="s">
        <v>106</v>
      </c>
      <c r="E59" s="184"/>
      <c r="F59" s="184"/>
      <c r="G59" s="184"/>
      <c r="H59" s="184"/>
      <c r="I59" s="185"/>
      <c r="J59" s="186">
        <f>J143</f>
        <v>0</v>
      </c>
      <c r="K59" s="187"/>
    </row>
    <row r="60" spans="2:11" s="8" customFormat="1" ht="19.9" customHeight="1">
      <c r="B60" s="181"/>
      <c r="C60" s="182"/>
      <c r="D60" s="183" t="s">
        <v>107</v>
      </c>
      <c r="E60" s="184"/>
      <c r="F60" s="184"/>
      <c r="G60" s="184"/>
      <c r="H60" s="184"/>
      <c r="I60" s="185"/>
      <c r="J60" s="186">
        <f>J151</f>
        <v>0</v>
      </c>
      <c r="K60" s="187"/>
    </row>
    <row r="61" spans="2:11" s="8" customFormat="1" ht="19.9" customHeight="1">
      <c r="B61" s="181"/>
      <c r="C61" s="182"/>
      <c r="D61" s="183" t="s">
        <v>108</v>
      </c>
      <c r="E61" s="184"/>
      <c r="F61" s="184"/>
      <c r="G61" s="184"/>
      <c r="H61" s="184"/>
      <c r="I61" s="185"/>
      <c r="J61" s="186">
        <f>J154</f>
        <v>0</v>
      </c>
      <c r="K61" s="187"/>
    </row>
    <row r="62" spans="2:11" s="8" customFormat="1" ht="19.9" customHeight="1">
      <c r="B62" s="181"/>
      <c r="C62" s="182"/>
      <c r="D62" s="183" t="s">
        <v>109</v>
      </c>
      <c r="E62" s="184"/>
      <c r="F62" s="184"/>
      <c r="G62" s="184"/>
      <c r="H62" s="184"/>
      <c r="I62" s="185"/>
      <c r="J62" s="186">
        <f>J205</f>
        <v>0</v>
      </c>
      <c r="K62" s="187"/>
    </row>
    <row r="63" spans="2:11" s="8" customFormat="1" ht="19.9" customHeight="1">
      <c r="B63" s="181"/>
      <c r="C63" s="182"/>
      <c r="D63" s="183" t="s">
        <v>110</v>
      </c>
      <c r="E63" s="184"/>
      <c r="F63" s="184"/>
      <c r="G63" s="184"/>
      <c r="H63" s="184"/>
      <c r="I63" s="185"/>
      <c r="J63" s="186">
        <f>J220</f>
        <v>0</v>
      </c>
      <c r="K63" s="187"/>
    </row>
    <row r="64" spans="2:11" s="8" customFormat="1" ht="19.9" customHeight="1">
      <c r="B64" s="181"/>
      <c r="C64" s="182"/>
      <c r="D64" s="183" t="s">
        <v>111</v>
      </c>
      <c r="E64" s="184"/>
      <c r="F64" s="184"/>
      <c r="G64" s="184"/>
      <c r="H64" s="184"/>
      <c r="I64" s="185"/>
      <c r="J64" s="186">
        <f>J271</f>
        <v>0</v>
      </c>
      <c r="K64" s="187"/>
    </row>
    <row r="65" spans="2:11" s="8" customFormat="1" ht="19.9" customHeight="1">
      <c r="B65" s="181"/>
      <c r="C65" s="182"/>
      <c r="D65" s="183" t="s">
        <v>112</v>
      </c>
      <c r="E65" s="184"/>
      <c r="F65" s="184"/>
      <c r="G65" s="184"/>
      <c r="H65" s="184"/>
      <c r="I65" s="185"/>
      <c r="J65" s="186">
        <f>J279</f>
        <v>0</v>
      </c>
      <c r="K65" s="187"/>
    </row>
    <row r="66" spans="2:11" s="7" customFormat="1" ht="24.95" customHeight="1">
      <c r="B66" s="174"/>
      <c r="C66" s="175"/>
      <c r="D66" s="176" t="s">
        <v>113</v>
      </c>
      <c r="E66" s="177"/>
      <c r="F66" s="177"/>
      <c r="G66" s="177"/>
      <c r="H66" s="177"/>
      <c r="I66" s="178"/>
      <c r="J66" s="179">
        <f>J281</f>
        <v>0</v>
      </c>
      <c r="K66" s="180"/>
    </row>
    <row r="67" spans="2:11" s="8" customFormat="1" ht="19.9" customHeight="1">
      <c r="B67" s="181"/>
      <c r="C67" s="182"/>
      <c r="D67" s="183" t="s">
        <v>114</v>
      </c>
      <c r="E67" s="184"/>
      <c r="F67" s="184"/>
      <c r="G67" s="184"/>
      <c r="H67" s="184"/>
      <c r="I67" s="185"/>
      <c r="J67" s="186">
        <f>J282</f>
        <v>0</v>
      </c>
      <c r="K67" s="187"/>
    </row>
    <row r="68" spans="2:11" s="8" customFormat="1" ht="19.9" customHeight="1">
      <c r="B68" s="181"/>
      <c r="C68" s="182"/>
      <c r="D68" s="183" t="s">
        <v>115</v>
      </c>
      <c r="E68" s="184"/>
      <c r="F68" s="184"/>
      <c r="G68" s="184"/>
      <c r="H68" s="184"/>
      <c r="I68" s="185"/>
      <c r="J68" s="186">
        <f>J288</f>
        <v>0</v>
      </c>
      <c r="K68" s="187"/>
    </row>
    <row r="69" spans="2:11" s="7" customFormat="1" ht="24.95" customHeight="1">
      <c r="B69" s="174"/>
      <c r="C69" s="175"/>
      <c r="D69" s="176" t="s">
        <v>116</v>
      </c>
      <c r="E69" s="177"/>
      <c r="F69" s="177"/>
      <c r="G69" s="177"/>
      <c r="H69" s="177"/>
      <c r="I69" s="178"/>
      <c r="J69" s="179">
        <f>J290</f>
        <v>0</v>
      </c>
      <c r="K69" s="180"/>
    </row>
    <row r="70" spans="2:11" s="8" customFormat="1" ht="19.9" customHeight="1">
      <c r="B70" s="181"/>
      <c r="C70" s="182"/>
      <c r="D70" s="183" t="s">
        <v>117</v>
      </c>
      <c r="E70" s="184"/>
      <c r="F70" s="184"/>
      <c r="G70" s="184"/>
      <c r="H70" s="184"/>
      <c r="I70" s="185"/>
      <c r="J70" s="186">
        <f>J291</f>
        <v>0</v>
      </c>
      <c r="K70" s="187"/>
    </row>
    <row r="71" spans="2:11" s="7" customFormat="1" ht="24.95" customHeight="1">
      <c r="B71" s="174"/>
      <c r="C71" s="175"/>
      <c r="D71" s="176" t="s">
        <v>118</v>
      </c>
      <c r="E71" s="177"/>
      <c r="F71" s="177"/>
      <c r="G71" s="177"/>
      <c r="H71" s="177"/>
      <c r="I71" s="178"/>
      <c r="J71" s="179">
        <f>J294</f>
        <v>0</v>
      </c>
      <c r="K71" s="180"/>
    </row>
    <row r="72" spans="2:11" s="1" customFormat="1" ht="21.8" customHeight="1">
      <c r="B72" s="43"/>
      <c r="C72" s="44"/>
      <c r="D72" s="44"/>
      <c r="E72" s="44"/>
      <c r="F72" s="44"/>
      <c r="G72" s="44"/>
      <c r="H72" s="44"/>
      <c r="I72" s="141"/>
      <c r="J72" s="44"/>
      <c r="K72" s="48"/>
    </row>
    <row r="73" spans="2:11" s="1" customFormat="1" ht="6.95" customHeight="1">
      <c r="B73" s="64"/>
      <c r="C73" s="65"/>
      <c r="D73" s="65"/>
      <c r="E73" s="65"/>
      <c r="F73" s="65"/>
      <c r="G73" s="65"/>
      <c r="H73" s="65"/>
      <c r="I73" s="163"/>
      <c r="J73" s="65"/>
      <c r="K73" s="66"/>
    </row>
    <row r="77" spans="2:12" s="1" customFormat="1" ht="6.95" customHeight="1">
      <c r="B77" s="67"/>
      <c r="C77" s="68"/>
      <c r="D77" s="68"/>
      <c r="E77" s="68"/>
      <c r="F77" s="68"/>
      <c r="G77" s="68"/>
      <c r="H77" s="68"/>
      <c r="I77" s="166"/>
      <c r="J77" s="68"/>
      <c r="K77" s="68"/>
      <c r="L77" s="69"/>
    </row>
    <row r="78" spans="2:12" s="1" customFormat="1" ht="36.95" customHeight="1">
      <c r="B78" s="43"/>
      <c r="C78" s="70" t="s">
        <v>119</v>
      </c>
      <c r="D78" s="71"/>
      <c r="E78" s="71"/>
      <c r="F78" s="71"/>
      <c r="G78" s="71"/>
      <c r="H78" s="71"/>
      <c r="I78" s="188"/>
      <c r="J78" s="71"/>
      <c r="K78" s="71"/>
      <c r="L78" s="69"/>
    </row>
    <row r="79" spans="2:12" s="1" customFormat="1" ht="6.95" customHeight="1">
      <c r="B79" s="43"/>
      <c r="C79" s="71"/>
      <c r="D79" s="71"/>
      <c r="E79" s="71"/>
      <c r="F79" s="71"/>
      <c r="G79" s="71"/>
      <c r="H79" s="71"/>
      <c r="I79" s="188"/>
      <c r="J79" s="71"/>
      <c r="K79" s="71"/>
      <c r="L79" s="69"/>
    </row>
    <row r="80" spans="2:12" s="1" customFormat="1" ht="14.4" customHeight="1">
      <c r="B80" s="43"/>
      <c r="C80" s="73" t="s">
        <v>18</v>
      </c>
      <c r="D80" s="71"/>
      <c r="E80" s="71"/>
      <c r="F80" s="71"/>
      <c r="G80" s="71"/>
      <c r="H80" s="71"/>
      <c r="I80" s="188"/>
      <c r="J80" s="71"/>
      <c r="K80" s="71"/>
      <c r="L80" s="69"/>
    </row>
    <row r="81" spans="2:12" s="1" customFormat="1" ht="16.5" customHeight="1">
      <c r="B81" s="43"/>
      <c r="C81" s="71"/>
      <c r="D81" s="71"/>
      <c r="E81" s="189" t="str">
        <f>E7</f>
        <v>Stavební úpravy komunikace v ulici Valdštejnova, Cheb</v>
      </c>
      <c r="F81" s="73"/>
      <c r="G81" s="73"/>
      <c r="H81" s="73"/>
      <c r="I81" s="188"/>
      <c r="J81" s="71"/>
      <c r="K81" s="71"/>
      <c r="L81" s="69"/>
    </row>
    <row r="82" spans="2:12" s="1" customFormat="1" ht="14.4" customHeight="1">
      <c r="B82" s="43"/>
      <c r="C82" s="73" t="s">
        <v>97</v>
      </c>
      <c r="D82" s="71"/>
      <c r="E82" s="71"/>
      <c r="F82" s="71"/>
      <c r="G82" s="71"/>
      <c r="H82" s="71"/>
      <c r="I82" s="188"/>
      <c r="J82" s="71"/>
      <c r="K82" s="71"/>
      <c r="L82" s="69"/>
    </row>
    <row r="83" spans="2:12" s="1" customFormat="1" ht="17.25" customHeight="1">
      <c r="B83" s="43"/>
      <c r="C83" s="71"/>
      <c r="D83" s="71"/>
      <c r="E83" s="79" t="str">
        <f>E9</f>
        <v>10 - SO 101 - Komunikace</v>
      </c>
      <c r="F83" s="71"/>
      <c r="G83" s="71"/>
      <c r="H83" s="71"/>
      <c r="I83" s="188"/>
      <c r="J83" s="71"/>
      <c r="K83" s="71"/>
      <c r="L83" s="69"/>
    </row>
    <row r="84" spans="2:12" s="1" customFormat="1" ht="6.95" customHeight="1">
      <c r="B84" s="43"/>
      <c r="C84" s="71"/>
      <c r="D84" s="71"/>
      <c r="E84" s="71"/>
      <c r="F84" s="71"/>
      <c r="G84" s="71"/>
      <c r="H84" s="71"/>
      <c r="I84" s="188"/>
      <c r="J84" s="71"/>
      <c r="K84" s="71"/>
      <c r="L84" s="69"/>
    </row>
    <row r="85" spans="2:12" s="1" customFormat="1" ht="18" customHeight="1">
      <c r="B85" s="43"/>
      <c r="C85" s="73" t="s">
        <v>23</v>
      </c>
      <c r="D85" s="71"/>
      <c r="E85" s="71"/>
      <c r="F85" s="190" t="str">
        <f>F12</f>
        <v>Cheb</v>
      </c>
      <c r="G85" s="71"/>
      <c r="H85" s="71"/>
      <c r="I85" s="191" t="s">
        <v>25</v>
      </c>
      <c r="J85" s="82" t="str">
        <f>IF(J12="","",J12)</f>
        <v>17. 4. 2018</v>
      </c>
      <c r="K85" s="71"/>
      <c r="L85" s="69"/>
    </row>
    <row r="86" spans="2:12" s="1" customFormat="1" ht="6.95" customHeight="1">
      <c r="B86" s="43"/>
      <c r="C86" s="71"/>
      <c r="D86" s="71"/>
      <c r="E86" s="71"/>
      <c r="F86" s="71"/>
      <c r="G86" s="71"/>
      <c r="H86" s="71"/>
      <c r="I86" s="188"/>
      <c r="J86" s="71"/>
      <c r="K86" s="71"/>
      <c r="L86" s="69"/>
    </row>
    <row r="87" spans="2:12" s="1" customFormat="1" ht="13.5">
      <c r="B87" s="43"/>
      <c r="C87" s="73" t="s">
        <v>27</v>
      </c>
      <c r="D87" s="71"/>
      <c r="E87" s="71"/>
      <c r="F87" s="190" t="str">
        <f>E15</f>
        <v>Město Cheb</v>
      </c>
      <c r="G87" s="71"/>
      <c r="H87" s="71"/>
      <c r="I87" s="191" t="s">
        <v>33</v>
      </c>
      <c r="J87" s="190" t="str">
        <f>E21</f>
        <v>Bc.Pašava Michal</v>
      </c>
      <c r="K87" s="71"/>
      <c r="L87" s="69"/>
    </row>
    <row r="88" spans="2:12" s="1" customFormat="1" ht="14.4" customHeight="1">
      <c r="B88" s="43"/>
      <c r="C88" s="73" t="s">
        <v>31</v>
      </c>
      <c r="D88" s="71"/>
      <c r="E88" s="71"/>
      <c r="F88" s="190" t="str">
        <f>IF(E18="","",E18)</f>
        <v/>
      </c>
      <c r="G88" s="71"/>
      <c r="H88" s="71"/>
      <c r="I88" s="188"/>
      <c r="J88" s="71"/>
      <c r="K88" s="71"/>
      <c r="L88" s="69"/>
    </row>
    <row r="89" spans="2:12" s="1" customFormat="1" ht="10.3" customHeight="1">
      <c r="B89" s="43"/>
      <c r="C89" s="71"/>
      <c r="D89" s="71"/>
      <c r="E89" s="71"/>
      <c r="F89" s="71"/>
      <c r="G89" s="71"/>
      <c r="H89" s="71"/>
      <c r="I89" s="188"/>
      <c r="J89" s="71"/>
      <c r="K89" s="71"/>
      <c r="L89" s="69"/>
    </row>
    <row r="90" spans="2:20" s="9" customFormat="1" ht="29.25" customHeight="1">
      <c r="B90" s="192"/>
      <c r="C90" s="193" t="s">
        <v>120</v>
      </c>
      <c r="D90" s="194" t="s">
        <v>56</v>
      </c>
      <c r="E90" s="194" t="s">
        <v>52</v>
      </c>
      <c r="F90" s="194" t="s">
        <v>121</v>
      </c>
      <c r="G90" s="194" t="s">
        <v>122</v>
      </c>
      <c r="H90" s="194" t="s">
        <v>123</v>
      </c>
      <c r="I90" s="195" t="s">
        <v>124</v>
      </c>
      <c r="J90" s="194" t="s">
        <v>101</v>
      </c>
      <c r="K90" s="196" t="s">
        <v>125</v>
      </c>
      <c r="L90" s="197"/>
      <c r="M90" s="99" t="s">
        <v>126</v>
      </c>
      <c r="N90" s="100" t="s">
        <v>41</v>
      </c>
      <c r="O90" s="100" t="s">
        <v>127</v>
      </c>
      <c r="P90" s="100" t="s">
        <v>128</v>
      </c>
      <c r="Q90" s="100" t="s">
        <v>129</v>
      </c>
      <c r="R90" s="100" t="s">
        <v>130</v>
      </c>
      <c r="S90" s="100" t="s">
        <v>131</v>
      </c>
      <c r="T90" s="101" t="s">
        <v>132</v>
      </c>
    </row>
    <row r="91" spans="2:63" s="1" customFormat="1" ht="29.25" customHeight="1">
      <c r="B91" s="43"/>
      <c r="C91" s="105" t="s">
        <v>102</v>
      </c>
      <c r="D91" s="71"/>
      <c r="E91" s="71"/>
      <c r="F91" s="71"/>
      <c r="G91" s="71"/>
      <c r="H91" s="71"/>
      <c r="I91" s="188"/>
      <c r="J91" s="198">
        <f>BK91</f>
        <v>0</v>
      </c>
      <c r="K91" s="71"/>
      <c r="L91" s="69"/>
      <c r="M91" s="102"/>
      <c r="N91" s="103"/>
      <c r="O91" s="103"/>
      <c r="P91" s="199">
        <f>P92+P281+P290+P294</f>
        <v>0</v>
      </c>
      <c r="Q91" s="103"/>
      <c r="R91" s="199">
        <f>R92+R281+R290+R294</f>
        <v>1995.6349790000002</v>
      </c>
      <c r="S91" s="103"/>
      <c r="T91" s="200">
        <f>T92+T281+T290+T294</f>
        <v>3573.096999999999</v>
      </c>
      <c r="AT91" s="21" t="s">
        <v>70</v>
      </c>
      <c r="AU91" s="21" t="s">
        <v>103</v>
      </c>
      <c r="BK91" s="201">
        <f>BK92+BK281+BK290+BK294</f>
        <v>0</v>
      </c>
    </row>
    <row r="92" spans="2:63" s="10" customFormat="1" ht="37.4" customHeight="1">
      <c r="B92" s="202"/>
      <c r="C92" s="203"/>
      <c r="D92" s="204" t="s">
        <v>70</v>
      </c>
      <c r="E92" s="205" t="s">
        <v>133</v>
      </c>
      <c r="F92" s="205" t="s">
        <v>134</v>
      </c>
      <c r="G92" s="203"/>
      <c r="H92" s="203"/>
      <c r="I92" s="206"/>
      <c r="J92" s="207">
        <f>BK92</f>
        <v>0</v>
      </c>
      <c r="K92" s="203"/>
      <c r="L92" s="208"/>
      <c r="M92" s="209"/>
      <c r="N92" s="210"/>
      <c r="O92" s="210"/>
      <c r="P92" s="211">
        <f>P93+P143+P151+P154+P205+P220+P271+P279</f>
        <v>0</v>
      </c>
      <c r="Q92" s="210"/>
      <c r="R92" s="211">
        <f>R93+R143+R151+R154+R205+R220+R271+R279</f>
        <v>1994.8133040000002</v>
      </c>
      <c r="S92" s="210"/>
      <c r="T92" s="212">
        <f>T93+T143+T151+T154+T205+T220+T271+T279</f>
        <v>3573.096999999999</v>
      </c>
      <c r="AR92" s="213" t="s">
        <v>79</v>
      </c>
      <c r="AT92" s="214" t="s">
        <v>70</v>
      </c>
      <c r="AU92" s="214" t="s">
        <v>71</v>
      </c>
      <c r="AY92" s="213" t="s">
        <v>135</v>
      </c>
      <c r="BK92" s="215">
        <f>BK93+BK143+BK151+BK154+BK205+BK220+BK271+BK279</f>
        <v>0</v>
      </c>
    </row>
    <row r="93" spans="2:63" s="10" customFormat="1" ht="19.9" customHeight="1">
      <c r="B93" s="202"/>
      <c r="C93" s="203"/>
      <c r="D93" s="204" t="s">
        <v>70</v>
      </c>
      <c r="E93" s="216" t="s">
        <v>79</v>
      </c>
      <c r="F93" s="216" t="s">
        <v>136</v>
      </c>
      <c r="G93" s="203"/>
      <c r="H93" s="203"/>
      <c r="I93" s="206"/>
      <c r="J93" s="217">
        <f>BK93</f>
        <v>0</v>
      </c>
      <c r="K93" s="203"/>
      <c r="L93" s="208"/>
      <c r="M93" s="209"/>
      <c r="N93" s="210"/>
      <c r="O93" s="210"/>
      <c r="P93" s="211">
        <f>SUM(P94:P142)</f>
        <v>0</v>
      </c>
      <c r="Q93" s="210"/>
      <c r="R93" s="211">
        <f>SUM(R94:R142)</f>
        <v>55.429424999999995</v>
      </c>
      <c r="S93" s="210"/>
      <c r="T93" s="212">
        <f>SUM(T94:T142)</f>
        <v>3573.096999999999</v>
      </c>
      <c r="AR93" s="213" t="s">
        <v>79</v>
      </c>
      <c r="AT93" s="214" t="s">
        <v>70</v>
      </c>
      <c r="AU93" s="214" t="s">
        <v>79</v>
      </c>
      <c r="AY93" s="213" t="s">
        <v>135</v>
      </c>
      <c r="BK93" s="215">
        <f>SUM(BK94:BK142)</f>
        <v>0</v>
      </c>
    </row>
    <row r="94" spans="2:65" s="1" customFormat="1" ht="16.5" customHeight="1">
      <c r="B94" s="43"/>
      <c r="C94" s="218" t="s">
        <v>79</v>
      </c>
      <c r="D94" s="218" t="s">
        <v>137</v>
      </c>
      <c r="E94" s="219" t="s">
        <v>138</v>
      </c>
      <c r="F94" s="220" t="s">
        <v>139</v>
      </c>
      <c r="G94" s="221" t="s">
        <v>140</v>
      </c>
      <c r="H94" s="222">
        <v>1210</v>
      </c>
      <c r="I94" s="223"/>
      <c r="J94" s="224">
        <f>ROUND(I94*H94,2)</f>
        <v>0</v>
      </c>
      <c r="K94" s="220" t="s">
        <v>141</v>
      </c>
      <c r="L94" s="69"/>
      <c r="M94" s="225" t="s">
        <v>21</v>
      </c>
      <c r="N94" s="226" t="s">
        <v>42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0.32</v>
      </c>
      <c r="T94" s="228">
        <f>S94*H94</f>
        <v>387.2</v>
      </c>
      <c r="AR94" s="21" t="s">
        <v>142</v>
      </c>
      <c r="AT94" s="21" t="s">
        <v>137</v>
      </c>
      <c r="AU94" s="21" t="s">
        <v>81</v>
      </c>
      <c r="AY94" s="21" t="s">
        <v>135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142</v>
      </c>
      <c r="BM94" s="21" t="s">
        <v>143</v>
      </c>
    </row>
    <row r="95" spans="2:65" s="1" customFormat="1" ht="25.5" customHeight="1">
      <c r="B95" s="43"/>
      <c r="C95" s="218" t="s">
        <v>144</v>
      </c>
      <c r="D95" s="218" t="s">
        <v>137</v>
      </c>
      <c r="E95" s="219" t="s">
        <v>145</v>
      </c>
      <c r="F95" s="220" t="s">
        <v>146</v>
      </c>
      <c r="G95" s="221" t="s">
        <v>140</v>
      </c>
      <c r="H95" s="222">
        <v>3352</v>
      </c>
      <c r="I95" s="223"/>
      <c r="J95" s="224">
        <f>ROUND(I95*H95,2)</f>
        <v>0</v>
      </c>
      <c r="K95" s="220" t="s">
        <v>141</v>
      </c>
      <c r="L95" s="69"/>
      <c r="M95" s="225" t="s">
        <v>21</v>
      </c>
      <c r="N95" s="226" t="s">
        <v>42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0.75</v>
      </c>
      <c r="T95" s="228">
        <f>S95*H95</f>
        <v>2514</v>
      </c>
      <c r="AR95" s="21" t="s">
        <v>142</v>
      </c>
      <c r="AT95" s="21" t="s">
        <v>137</v>
      </c>
      <c r="AU95" s="21" t="s">
        <v>81</v>
      </c>
      <c r="AY95" s="21" t="s">
        <v>135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79</v>
      </c>
      <c r="BK95" s="229">
        <f>ROUND(I95*H95,2)</f>
        <v>0</v>
      </c>
      <c r="BL95" s="21" t="s">
        <v>142</v>
      </c>
      <c r="BM95" s="21" t="s">
        <v>147</v>
      </c>
    </row>
    <row r="96" spans="2:65" s="1" customFormat="1" ht="16.5" customHeight="1">
      <c r="B96" s="43"/>
      <c r="C96" s="218" t="s">
        <v>81</v>
      </c>
      <c r="D96" s="218" t="s">
        <v>137</v>
      </c>
      <c r="E96" s="219" t="s">
        <v>148</v>
      </c>
      <c r="F96" s="220" t="s">
        <v>149</v>
      </c>
      <c r="G96" s="221" t="s">
        <v>140</v>
      </c>
      <c r="H96" s="222">
        <v>185</v>
      </c>
      <c r="I96" s="223"/>
      <c r="J96" s="224">
        <f>ROUND(I96*H96,2)</f>
        <v>0</v>
      </c>
      <c r="K96" s="220" t="s">
        <v>141</v>
      </c>
      <c r="L96" s="69"/>
      <c r="M96" s="225" t="s">
        <v>21</v>
      </c>
      <c r="N96" s="226" t="s">
        <v>42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0.295</v>
      </c>
      <c r="T96" s="228">
        <f>S96*H96</f>
        <v>54.574999999999996</v>
      </c>
      <c r="AR96" s="21" t="s">
        <v>142</v>
      </c>
      <c r="AT96" s="21" t="s">
        <v>137</v>
      </c>
      <c r="AU96" s="21" t="s">
        <v>81</v>
      </c>
      <c r="AY96" s="21" t="s">
        <v>135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79</v>
      </c>
      <c r="BK96" s="229">
        <f>ROUND(I96*H96,2)</f>
        <v>0</v>
      </c>
      <c r="BL96" s="21" t="s">
        <v>142</v>
      </c>
      <c r="BM96" s="21" t="s">
        <v>150</v>
      </c>
    </row>
    <row r="97" spans="2:65" s="1" customFormat="1" ht="16.5" customHeight="1">
      <c r="B97" s="43"/>
      <c r="C97" s="218" t="s">
        <v>142</v>
      </c>
      <c r="D97" s="218" t="s">
        <v>137</v>
      </c>
      <c r="E97" s="219" t="s">
        <v>151</v>
      </c>
      <c r="F97" s="220" t="s">
        <v>152</v>
      </c>
      <c r="G97" s="221" t="s">
        <v>140</v>
      </c>
      <c r="H97" s="222">
        <v>1023</v>
      </c>
      <c r="I97" s="223"/>
      <c r="J97" s="224">
        <f>ROUND(I97*H97,2)</f>
        <v>0</v>
      </c>
      <c r="K97" s="220" t="s">
        <v>141</v>
      </c>
      <c r="L97" s="69"/>
      <c r="M97" s="225" t="s">
        <v>21</v>
      </c>
      <c r="N97" s="226" t="s">
        <v>42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0.22</v>
      </c>
      <c r="T97" s="228">
        <f>S97*H97</f>
        <v>225.06</v>
      </c>
      <c r="AR97" s="21" t="s">
        <v>142</v>
      </c>
      <c r="AT97" s="21" t="s">
        <v>137</v>
      </c>
      <c r="AU97" s="21" t="s">
        <v>81</v>
      </c>
      <c r="AY97" s="21" t="s">
        <v>135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142</v>
      </c>
      <c r="BM97" s="21" t="s">
        <v>153</v>
      </c>
    </row>
    <row r="98" spans="2:65" s="1" customFormat="1" ht="25.5" customHeight="1">
      <c r="B98" s="43"/>
      <c r="C98" s="218" t="s">
        <v>154</v>
      </c>
      <c r="D98" s="218" t="s">
        <v>137</v>
      </c>
      <c r="E98" s="219" t="s">
        <v>155</v>
      </c>
      <c r="F98" s="220" t="s">
        <v>156</v>
      </c>
      <c r="G98" s="221" t="s">
        <v>140</v>
      </c>
      <c r="H98" s="222">
        <v>31</v>
      </c>
      <c r="I98" s="223"/>
      <c r="J98" s="224">
        <f>ROUND(I98*H98,2)</f>
        <v>0</v>
      </c>
      <c r="K98" s="220" t="s">
        <v>141</v>
      </c>
      <c r="L98" s="69"/>
      <c r="M98" s="225" t="s">
        <v>21</v>
      </c>
      <c r="N98" s="226" t="s">
        <v>42</v>
      </c>
      <c r="O98" s="44"/>
      <c r="P98" s="227">
        <f>O98*H98</f>
        <v>0</v>
      </c>
      <c r="Q98" s="227">
        <v>4E-05</v>
      </c>
      <c r="R98" s="227">
        <f>Q98*H98</f>
        <v>0.00124</v>
      </c>
      <c r="S98" s="227">
        <v>0.128</v>
      </c>
      <c r="T98" s="228">
        <f>S98*H98</f>
        <v>3.968</v>
      </c>
      <c r="AR98" s="21" t="s">
        <v>142</v>
      </c>
      <c r="AT98" s="21" t="s">
        <v>137</v>
      </c>
      <c r="AU98" s="21" t="s">
        <v>81</v>
      </c>
      <c r="AY98" s="21" t="s">
        <v>135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79</v>
      </c>
      <c r="BK98" s="229">
        <f>ROUND(I98*H98,2)</f>
        <v>0</v>
      </c>
      <c r="BL98" s="21" t="s">
        <v>142</v>
      </c>
      <c r="BM98" s="21" t="s">
        <v>157</v>
      </c>
    </row>
    <row r="99" spans="2:51" s="11" customFormat="1" ht="13.5">
      <c r="B99" s="230"/>
      <c r="C99" s="231"/>
      <c r="D99" s="232" t="s">
        <v>158</v>
      </c>
      <c r="E99" s="233" t="s">
        <v>21</v>
      </c>
      <c r="F99" s="234" t="s">
        <v>159</v>
      </c>
      <c r="G99" s="231"/>
      <c r="H99" s="235">
        <v>29</v>
      </c>
      <c r="I99" s="236"/>
      <c r="J99" s="231"/>
      <c r="K99" s="231"/>
      <c r="L99" s="237"/>
      <c r="M99" s="238"/>
      <c r="N99" s="239"/>
      <c r="O99" s="239"/>
      <c r="P99" s="239"/>
      <c r="Q99" s="239"/>
      <c r="R99" s="239"/>
      <c r="S99" s="239"/>
      <c r="T99" s="240"/>
      <c r="AT99" s="241" t="s">
        <v>158</v>
      </c>
      <c r="AU99" s="241" t="s">
        <v>81</v>
      </c>
      <c r="AV99" s="11" t="s">
        <v>81</v>
      </c>
      <c r="AW99" s="11" t="s">
        <v>35</v>
      </c>
      <c r="AX99" s="11" t="s">
        <v>71</v>
      </c>
      <c r="AY99" s="241" t="s">
        <v>135</v>
      </c>
    </row>
    <row r="100" spans="2:51" s="11" customFormat="1" ht="13.5">
      <c r="B100" s="230"/>
      <c r="C100" s="231"/>
      <c r="D100" s="232" t="s">
        <v>158</v>
      </c>
      <c r="E100" s="233" t="s">
        <v>21</v>
      </c>
      <c r="F100" s="234" t="s">
        <v>160</v>
      </c>
      <c r="G100" s="231"/>
      <c r="H100" s="235">
        <v>2</v>
      </c>
      <c r="I100" s="236"/>
      <c r="J100" s="231"/>
      <c r="K100" s="231"/>
      <c r="L100" s="237"/>
      <c r="M100" s="238"/>
      <c r="N100" s="239"/>
      <c r="O100" s="239"/>
      <c r="P100" s="239"/>
      <c r="Q100" s="239"/>
      <c r="R100" s="239"/>
      <c r="S100" s="239"/>
      <c r="T100" s="240"/>
      <c r="AT100" s="241" t="s">
        <v>158</v>
      </c>
      <c r="AU100" s="241" t="s">
        <v>81</v>
      </c>
      <c r="AV100" s="11" t="s">
        <v>81</v>
      </c>
      <c r="AW100" s="11" t="s">
        <v>35</v>
      </c>
      <c r="AX100" s="11" t="s">
        <v>71</v>
      </c>
      <c r="AY100" s="241" t="s">
        <v>135</v>
      </c>
    </row>
    <row r="101" spans="2:65" s="1" customFormat="1" ht="25.5" customHeight="1">
      <c r="B101" s="43"/>
      <c r="C101" s="218" t="s">
        <v>161</v>
      </c>
      <c r="D101" s="218" t="s">
        <v>137</v>
      </c>
      <c r="E101" s="219" t="s">
        <v>162</v>
      </c>
      <c r="F101" s="220" t="s">
        <v>163</v>
      </c>
      <c r="G101" s="221" t="s">
        <v>140</v>
      </c>
      <c r="H101" s="222">
        <v>934</v>
      </c>
      <c r="I101" s="223"/>
      <c r="J101" s="224">
        <f>ROUND(I101*H101,2)</f>
        <v>0</v>
      </c>
      <c r="K101" s="220" t="s">
        <v>141</v>
      </c>
      <c r="L101" s="69"/>
      <c r="M101" s="225" t="s">
        <v>21</v>
      </c>
      <c r="N101" s="226" t="s">
        <v>42</v>
      </c>
      <c r="O101" s="44"/>
      <c r="P101" s="227">
        <f>O101*H101</f>
        <v>0</v>
      </c>
      <c r="Q101" s="227">
        <v>9E-05</v>
      </c>
      <c r="R101" s="227">
        <f>Q101*H101</f>
        <v>0.08406000000000001</v>
      </c>
      <c r="S101" s="227">
        <v>0.256</v>
      </c>
      <c r="T101" s="228">
        <f>S101*H101</f>
        <v>239.104</v>
      </c>
      <c r="AR101" s="21" t="s">
        <v>142</v>
      </c>
      <c r="AT101" s="21" t="s">
        <v>137</v>
      </c>
      <c r="AU101" s="21" t="s">
        <v>81</v>
      </c>
      <c r="AY101" s="21" t="s">
        <v>135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79</v>
      </c>
      <c r="BK101" s="229">
        <f>ROUND(I101*H101,2)</f>
        <v>0</v>
      </c>
      <c r="BL101" s="21" t="s">
        <v>142</v>
      </c>
      <c r="BM101" s="21" t="s">
        <v>164</v>
      </c>
    </row>
    <row r="102" spans="2:65" s="1" customFormat="1" ht="16.5" customHeight="1">
      <c r="B102" s="43"/>
      <c r="C102" s="218" t="s">
        <v>165</v>
      </c>
      <c r="D102" s="218" t="s">
        <v>137</v>
      </c>
      <c r="E102" s="219" t="s">
        <v>166</v>
      </c>
      <c r="F102" s="220" t="s">
        <v>167</v>
      </c>
      <c r="G102" s="221" t="s">
        <v>168</v>
      </c>
      <c r="H102" s="222">
        <v>138</v>
      </c>
      <c r="I102" s="223"/>
      <c r="J102" s="224">
        <f>ROUND(I102*H102,2)</f>
        <v>0</v>
      </c>
      <c r="K102" s="220" t="s">
        <v>141</v>
      </c>
      <c r="L102" s="69"/>
      <c r="M102" s="225" t="s">
        <v>21</v>
      </c>
      <c r="N102" s="226" t="s">
        <v>42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0.23</v>
      </c>
      <c r="T102" s="228">
        <f>S102*H102</f>
        <v>31.740000000000002</v>
      </c>
      <c r="AR102" s="21" t="s">
        <v>142</v>
      </c>
      <c r="AT102" s="21" t="s">
        <v>137</v>
      </c>
      <c r="AU102" s="21" t="s">
        <v>81</v>
      </c>
      <c r="AY102" s="21" t="s">
        <v>135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79</v>
      </c>
      <c r="BK102" s="229">
        <f>ROUND(I102*H102,2)</f>
        <v>0</v>
      </c>
      <c r="BL102" s="21" t="s">
        <v>142</v>
      </c>
      <c r="BM102" s="21" t="s">
        <v>169</v>
      </c>
    </row>
    <row r="103" spans="2:65" s="1" customFormat="1" ht="16.5" customHeight="1">
      <c r="B103" s="43"/>
      <c r="C103" s="218" t="s">
        <v>170</v>
      </c>
      <c r="D103" s="218" t="s">
        <v>137</v>
      </c>
      <c r="E103" s="219" t="s">
        <v>171</v>
      </c>
      <c r="F103" s="220" t="s">
        <v>172</v>
      </c>
      <c r="G103" s="221" t="s">
        <v>168</v>
      </c>
      <c r="H103" s="222">
        <v>405</v>
      </c>
      <c r="I103" s="223"/>
      <c r="J103" s="224">
        <f>ROUND(I103*H103,2)</f>
        <v>0</v>
      </c>
      <c r="K103" s="220" t="s">
        <v>141</v>
      </c>
      <c r="L103" s="69"/>
      <c r="M103" s="225" t="s">
        <v>21</v>
      </c>
      <c r="N103" s="226" t="s">
        <v>42</v>
      </c>
      <c r="O103" s="44"/>
      <c r="P103" s="227">
        <f>O103*H103</f>
        <v>0</v>
      </c>
      <c r="Q103" s="227">
        <v>0</v>
      </c>
      <c r="R103" s="227">
        <f>Q103*H103</f>
        <v>0</v>
      </c>
      <c r="S103" s="227">
        <v>0.29</v>
      </c>
      <c r="T103" s="228">
        <f>S103*H103</f>
        <v>117.44999999999999</v>
      </c>
      <c r="AR103" s="21" t="s">
        <v>142</v>
      </c>
      <c r="AT103" s="21" t="s">
        <v>137</v>
      </c>
      <c r="AU103" s="21" t="s">
        <v>81</v>
      </c>
      <c r="AY103" s="21" t="s">
        <v>135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142</v>
      </c>
      <c r="BM103" s="21" t="s">
        <v>173</v>
      </c>
    </row>
    <row r="104" spans="2:51" s="11" customFormat="1" ht="13.5">
      <c r="B104" s="230"/>
      <c r="C104" s="231"/>
      <c r="D104" s="232" t="s">
        <v>158</v>
      </c>
      <c r="E104" s="233" t="s">
        <v>21</v>
      </c>
      <c r="F104" s="234" t="s">
        <v>174</v>
      </c>
      <c r="G104" s="231"/>
      <c r="H104" s="235">
        <v>405</v>
      </c>
      <c r="I104" s="236"/>
      <c r="J104" s="231"/>
      <c r="K104" s="231"/>
      <c r="L104" s="237"/>
      <c r="M104" s="238"/>
      <c r="N104" s="239"/>
      <c r="O104" s="239"/>
      <c r="P104" s="239"/>
      <c r="Q104" s="239"/>
      <c r="R104" s="239"/>
      <c r="S104" s="239"/>
      <c r="T104" s="240"/>
      <c r="AT104" s="241" t="s">
        <v>158</v>
      </c>
      <c r="AU104" s="241" t="s">
        <v>81</v>
      </c>
      <c r="AV104" s="11" t="s">
        <v>81</v>
      </c>
      <c r="AW104" s="11" t="s">
        <v>35</v>
      </c>
      <c r="AX104" s="11" t="s">
        <v>79</v>
      </c>
      <c r="AY104" s="241" t="s">
        <v>135</v>
      </c>
    </row>
    <row r="105" spans="2:65" s="1" customFormat="1" ht="16.5" customHeight="1">
      <c r="B105" s="43"/>
      <c r="C105" s="218" t="s">
        <v>175</v>
      </c>
      <c r="D105" s="218" t="s">
        <v>137</v>
      </c>
      <c r="E105" s="219" t="s">
        <v>176</v>
      </c>
      <c r="F105" s="220" t="s">
        <v>177</v>
      </c>
      <c r="G105" s="221" t="s">
        <v>178</v>
      </c>
      <c r="H105" s="222">
        <v>357.25</v>
      </c>
      <c r="I105" s="223"/>
      <c r="J105" s="224">
        <f>ROUND(I105*H105,2)</f>
        <v>0</v>
      </c>
      <c r="K105" s="220" t="s">
        <v>141</v>
      </c>
      <c r="L105" s="69"/>
      <c r="M105" s="225" t="s">
        <v>21</v>
      </c>
      <c r="N105" s="226" t="s">
        <v>42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142</v>
      </c>
      <c r="AT105" s="21" t="s">
        <v>137</v>
      </c>
      <c r="AU105" s="21" t="s">
        <v>81</v>
      </c>
      <c r="AY105" s="21" t="s">
        <v>135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79</v>
      </c>
      <c r="BK105" s="229">
        <f>ROUND(I105*H105,2)</f>
        <v>0</v>
      </c>
      <c r="BL105" s="21" t="s">
        <v>142</v>
      </c>
      <c r="BM105" s="21" t="s">
        <v>179</v>
      </c>
    </row>
    <row r="106" spans="2:51" s="11" customFormat="1" ht="13.5">
      <c r="B106" s="230"/>
      <c r="C106" s="231"/>
      <c r="D106" s="232" t="s">
        <v>158</v>
      </c>
      <c r="E106" s="233" t="s">
        <v>21</v>
      </c>
      <c r="F106" s="234" t="s">
        <v>180</v>
      </c>
      <c r="G106" s="231"/>
      <c r="H106" s="235">
        <v>357.25</v>
      </c>
      <c r="I106" s="236"/>
      <c r="J106" s="231"/>
      <c r="K106" s="231"/>
      <c r="L106" s="237"/>
      <c r="M106" s="238"/>
      <c r="N106" s="239"/>
      <c r="O106" s="239"/>
      <c r="P106" s="239"/>
      <c r="Q106" s="239"/>
      <c r="R106" s="239"/>
      <c r="S106" s="239"/>
      <c r="T106" s="240"/>
      <c r="AT106" s="241" t="s">
        <v>158</v>
      </c>
      <c r="AU106" s="241" t="s">
        <v>81</v>
      </c>
      <c r="AV106" s="11" t="s">
        <v>81</v>
      </c>
      <c r="AW106" s="11" t="s">
        <v>35</v>
      </c>
      <c r="AX106" s="11" t="s">
        <v>79</v>
      </c>
      <c r="AY106" s="241" t="s">
        <v>135</v>
      </c>
    </row>
    <row r="107" spans="2:65" s="1" customFormat="1" ht="16.5" customHeight="1">
      <c r="B107" s="43"/>
      <c r="C107" s="218" t="s">
        <v>76</v>
      </c>
      <c r="D107" s="218" t="s">
        <v>137</v>
      </c>
      <c r="E107" s="219" t="s">
        <v>181</v>
      </c>
      <c r="F107" s="220" t="s">
        <v>182</v>
      </c>
      <c r="G107" s="221" t="s">
        <v>178</v>
      </c>
      <c r="H107" s="222">
        <v>52.74</v>
      </c>
      <c r="I107" s="223"/>
      <c r="J107" s="224">
        <f>ROUND(I107*H107,2)</f>
        <v>0</v>
      </c>
      <c r="K107" s="220" t="s">
        <v>141</v>
      </c>
      <c r="L107" s="69"/>
      <c r="M107" s="225" t="s">
        <v>21</v>
      </c>
      <c r="N107" s="226" t="s">
        <v>42</v>
      </c>
      <c r="O107" s="4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1" t="s">
        <v>142</v>
      </c>
      <c r="AT107" s="21" t="s">
        <v>137</v>
      </c>
      <c r="AU107" s="21" t="s">
        <v>81</v>
      </c>
      <c r="AY107" s="21" t="s">
        <v>135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79</v>
      </c>
      <c r="BK107" s="229">
        <f>ROUND(I107*H107,2)</f>
        <v>0</v>
      </c>
      <c r="BL107" s="21" t="s">
        <v>142</v>
      </c>
      <c r="BM107" s="21" t="s">
        <v>183</v>
      </c>
    </row>
    <row r="108" spans="2:51" s="11" customFormat="1" ht="13.5">
      <c r="B108" s="230"/>
      <c r="C108" s="231"/>
      <c r="D108" s="232" t="s">
        <v>158</v>
      </c>
      <c r="E108" s="233" t="s">
        <v>21</v>
      </c>
      <c r="F108" s="234" t="s">
        <v>184</v>
      </c>
      <c r="G108" s="231"/>
      <c r="H108" s="235">
        <v>28.8</v>
      </c>
      <c r="I108" s="236"/>
      <c r="J108" s="231"/>
      <c r="K108" s="231"/>
      <c r="L108" s="237"/>
      <c r="M108" s="238"/>
      <c r="N108" s="239"/>
      <c r="O108" s="239"/>
      <c r="P108" s="239"/>
      <c r="Q108" s="239"/>
      <c r="R108" s="239"/>
      <c r="S108" s="239"/>
      <c r="T108" s="240"/>
      <c r="AT108" s="241" t="s">
        <v>158</v>
      </c>
      <c r="AU108" s="241" t="s">
        <v>81</v>
      </c>
      <c r="AV108" s="11" t="s">
        <v>81</v>
      </c>
      <c r="AW108" s="11" t="s">
        <v>35</v>
      </c>
      <c r="AX108" s="11" t="s">
        <v>71</v>
      </c>
      <c r="AY108" s="241" t="s">
        <v>135</v>
      </c>
    </row>
    <row r="109" spans="2:51" s="11" customFormat="1" ht="13.5">
      <c r="B109" s="230"/>
      <c r="C109" s="231"/>
      <c r="D109" s="232" t="s">
        <v>158</v>
      </c>
      <c r="E109" s="233" t="s">
        <v>21</v>
      </c>
      <c r="F109" s="234" t="s">
        <v>185</v>
      </c>
      <c r="G109" s="231"/>
      <c r="H109" s="235">
        <v>23.94</v>
      </c>
      <c r="I109" s="236"/>
      <c r="J109" s="231"/>
      <c r="K109" s="231"/>
      <c r="L109" s="237"/>
      <c r="M109" s="238"/>
      <c r="N109" s="239"/>
      <c r="O109" s="239"/>
      <c r="P109" s="239"/>
      <c r="Q109" s="239"/>
      <c r="R109" s="239"/>
      <c r="S109" s="239"/>
      <c r="T109" s="240"/>
      <c r="AT109" s="241" t="s">
        <v>158</v>
      </c>
      <c r="AU109" s="241" t="s">
        <v>81</v>
      </c>
      <c r="AV109" s="11" t="s">
        <v>81</v>
      </c>
      <c r="AW109" s="11" t="s">
        <v>35</v>
      </c>
      <c r="AX109" s="11" t="s">
        <v>71</v>
      </c>
      <c r="AY109" s="241" t="s">
        <v>135</v>
      </c>
    </row>
    <row r="110" spans="2:65" s="1" customFormat="1" ht="16.5" customHeight="1">
      <c r="B110" s="43"/>
      <c r="C110" s="218" t="s">
        <v>186</v>
      </c>
      <c r="D110" s="218" t="s">
        <v>137</v>
      </c>
      <c r="E110" s="219" t="s">
        <v>187</v>
      </c>
      <c r="F110" s="220" t="s">
        <v>188</v>
      </c>
      <c r="G110" s="221" t="s">
        <v>178</v>
      </c>
      <c r="H110" s="222">
        <v>409.99</v>
      </c>
      <c r="I110" s="223"/>
      <c r="J110" s="224">
        <f>ROUND(I110*H110,2)</f>
        <v>0</v>
      </c>
      <c r="K110" s="220" t="s">
        <v>141</v>
      </c>
      <c r="L110" s="69"/>
      <c r="M110" s="225" t="s">
        <v>21</v>
      </c>
      <c r="N110" s="226" t="s">
        <v>42</v>
      </c>
      <c r="O110" s="4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1" t="s">
        <v>142</v>
      </c>
      <c r="AT110" s="21" t="s">
        <v>137</v>
      </c>
      <c r="AU110" s="21" t="s">
        <v>81</v>
      </c>
      <c r="AY110" s="21" t="s">
        <v>135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79</v>
      </c>
      <c r="BK110" s="229">
        <f>ROUND(I110*H110,2)</f>
        <v>0</v>
      </c>
      <c r="BL110" s="21" t="s">
        <v>142</v>
      </c>
      <c r="BM110" s="21" t="s">
        <v>189</v>
      </c>
    </row>
    <row r="111" spans="2:51" s="11" customFormat="1" ht="13.5">
      <c r="B111" s="230"/>
      <c r="C111" s="231"/>
      <c r="D111" s="232" t="s">
        <v>158</v>
      </c>
      <c r="E111" s="233" t="s">
        <v>21</v>
      </c>
      <c r="F111" s="234" t="s">
        <v>190</v>
      </c>
      <c r="G111" s="231"/>
      <c r="H111" s="235">
        <v>409.99</v>
      </c>
      <c r="I111" s="236"/>
      <c r="J111" s="231"/>
      <c r="K111" s="231"/>
      <c r="L111" s="237"/>
      <c r="M111" s="238"/>
      <c r="N111" s="239"/>
      <c r="O111" s="239"/>
      <c r="P111" s="239"/>
      <c r="Q111" s="239"/>
      <c r="R111" s="239"/>
      <c r="S111" s="239"/>
      <c r="T111" s="240"/>
      <c r="AT111" s="241" t="s">
        <v>158</v>
      </c>
      <c r="AU111" s="241" t="s">
        <v>81</v>
      </c>
      <c r="AV111" s="11" t="s">
        <v>81</v>
      </c>
      <c r="AW111" s="11" t="s">
        <v>35</v>
      </c>
      <c r="AX111" s="11" t="s">
        <v>79</v>
      </c>
      <c r="AY111" s="241" t="s">
        <v>135</v>
      </c>
    </row>
    <row r="112" spans="2:65" s="1" customFormat="1" ht="16.5" customHeight="1">
      <c r="B112" s="43"/>
      <c r="C112" s="218" t="s">
        <v>191</v>
      </c>
      <c r="D112" s="218" t="s">
        <v>137</v>
      </c>
      <c r="E112" s="219" t="s">
        <v>192</v>
      </c>
      <c r="F112" s="220" t="s">
        <v>193</v>
      </c>
      <c r="G112" s="221" t="s">
        <v>178</v>
      </c>
      <c r="H112" s="222">
        <v>409.99</v>
      </c>
      <c r="I112" s="223"/>
      <c r="J112" s="224">
        <f>ROUND(I112*H112,2)</f>
        <v>0</v>
      </c>
      <c r="K112" s="220" t="s">
        <v>141</v>
      </c>
      <c r="L112" s="69"/>
      <c r="M112" s="225" t="s">
        <v>21</v>
      </c>
      <c r="N112" s="226" t="s">
        <v>42</v>
      </c>
      <c r="O112" s="4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1" t="s">
        <v>142</v>
      </c>
      <c r="AT112" s="21" t="s">
        <v>137</v>
      </c>
      <c r="AU112" s="21" t="s">
        <v>81</v>
      </c>
      <c r="AY112" s="21" t="s">
        <v>135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79</v>
      </c>
      <c r="BK112" s="229">
        <f>ROUND(I112*H112,2)</f>
        <v>0</v>
      </c>
      <c r="BL112" s="21" t="s">
        <v>142</v>
      </c>
      <c r="BM112" s="21" t="s">
        <v>194</v>
      </c>
    </row>
    <row r="113" spans="2:65" s="1" customFormat="1" ht="16.5" customHeight="1">
      <c r="B113" s="43"/>
      <c r="C113" s="218" t="s">
        <v>195</v>
      </c>
      <c r="D113" s="218" t="s">
        <v>137</v>
      </c>
      <c r="E113" s="219" t="s">
        <v>196</v>
      </c>
      <c r="F113" s="220" t="s">
        <v>197</v>
      </c>
      <c r="G113" s="221" t="s">
        <v>178</v>
      </c>
      <c r="H113" s="222">
        <v>409.99</v>
      </c>
      <c r="I113" s="223"/>
      <c r="J113" s="224">
        <f>ROUND(I113*H113,2)</f>
        <v>0</v>
      </c>
      <c r="K113" s="220" t="s">
        <v>141</v>
      </c>
      <c r="L113" s="69"/>
      <c r="M113" s="225" t="s">
        <v>21</v>
      </c>
      <c r="N113" s="226" t="s">
        <v>42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142</v>
      </c>
      <c r="AT113" s="21" t="s">
        <v>137</v>
      </c>
      <c r="AU113" s="21" t="s">
        <v>81</v>
      </c>
      <c r="AY113" s="21" t="s">
        <v>135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79</v>
      </c>
      <c r="BK113" s="229">
        <f>ROUND(I113*H113,2)</f>
        <v>0</v>
      </c>
      <c r="BL113" s="21" t="s">
        <v>142</v>
      </c>
      <c r="BM113" s="21" t="s">
        <v>198</v>
      </c>
    </row>
    <row r="114" spans="2:65" s="1" customFormat="1" ht="16.5" customHeight="1">
      <c r="B114" s="43"/>
      <c r="C114" s="218" t="s">
        <v>199</v>
      </c>
      <c r="D114" s="218" t="s">
        <v>137</v>
      </c>
      <c r="E114" s="219" t="s">
        <v>200</v>
      </c>
      <c r="F114" s="220" t="s">
        <v>201</v>
      </c>
      <c r="G114" s="221" t="s">
        <v>202</v>
      </c>
      <c r="H114" s="222">
        <v>819.98</v>
      </c>
      <c r="I114" s="223"/>
      <c r="J114" s="224">
        <f>ROUND(I114*H114,2)</f>
        <v>0</v>
      </c>
      <c r="K114" s="220" t="s">
        <v>141</v>
      </c>
      <c r="L114" s="69"/>
      <c r="M114" s="225" t="s">
        <v>21</v>
      </c>
      <c r="N114" s="226" t="s">
        <v>42</v>
      </c>
      <c r="O114" s="44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1" t="s">
        <v>142</v>
      </c>
      <c r="AT114" s="21" t="s">
        <v>137</v>
      </c>
      <c r="AU114" s="21" t="s">
        <v>81</v>
      </c>
      <c r="AY114" s="21" t="s">
        <v>135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79</v>
      </c>
      <c r="BK114" s="229">
        <f>ROUND(I114*H114,2)</f>
        <v>0</v>
      </c>
      <c r="BL114" s="21" t="s">
        <v>142</v>
      </c>
      <c r="BM114" s="21" t="s">
        <v>203</v>
      </c>
    </row>
    <row r="115" spans="2:51" s="11" customFormat="1" ht="13.5">
      <c r="B115" s="230"/>
      <c r="C115" s="231"/>
      <c r="D115" s="232" t="s">
        <v>158</v>
      </c>
      <c r="E115" s="231"/>
      <c r="F115" s="234" t="s">
        <v>204</v>
      </c>
      <c r="G115" s="231"/>
      <c r="H115" s="235">
        <v>819.98</v>
      </c>
      <c r="I115" s="236"/>
      <c r="J115" s="231"/>
      <c r="K115" s="231"/>
      <c r="L115" s="237"/>
      <c r="M115" s="238"/>
      <c r="N115" s="239"/>
      <c r="O115" s="239"/>
      <c r="P115" s="239"/>
      <c r="Q115" s="239"/>
      <c r="R115" s="239"/>
      <c r="S115" s="239"/>
      <c r="T115" s="240"/>
      <c r="AT115" s="241" t="s">
        <v>158</v>
      </c>
      <c r="AU115" s="241" t="s">
        <v>81</v>
      </c>
      <c r="AV115" s="11" t="s">
        <v>81</v>
      </c>
      <c r="AW115" s="11" t="s">
        <v>6</v>
      </c>
      <c r="AX115" s="11" t="s">
        <v>79</v>
      </c>
      <c r="AY115" s="241" t="s">
        <v>135</v>
      </c>
    </row>
    <row r="116" spans="2:65" s="1" customFormat="1" ht="16.5" customHeight="1">
      <c r="B116" s="43"/>
      <c r="C116" s="218" t="s">
        <v>10</v>
      </c>
      <c r="D116" s="218" t="s">
        <v>137</v>
      </c>
      <c r="E116" s="219" t="s">
        <v>205</v>
      </c>
      <c r="F116" s="220" t="s">
        <v>206</v>
      </c>
      <c r="G116" s="221" t="s">
        <v>178</v>
      </c>
      <c r="H116" s="222">
        <v>26.4</v>
      </c>
      <c r="I116" s="223"/>
      <c r="J116" s="224">
        <f>ROUND(I116*H116,2)</f>
        <v>0</v>
      </c>
      <c r="K116" s="220" t="s">
        <v>141</v>
      </c>
      <c r="L116" s="69"/>
      <c r="M116" s="225" t="s">
        <v>21</v>
      </c>
      <c r="N116" s="226" t="s">
        <v>42</v>
      </c>
      <c r="O116" s="4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1" t="s">
        <v>142</v>
      </c>
      <c r="AT116" s="21" t="s">
        <v>137</v>
      </c>
      <c r="AU116" s="21" t="s">
        <v>81</v>
      </c>
      <c r="AY116" s="21" t="s">
        <v>135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1" t="s">
        <v>79</v>
      </c>
      <c r="BK116" s="229">
        <f>ROUND(I116*H116,2)</f>
        <v>0</v>
      </c>
      <c r="BL116" s="21" t="s">
        <v>142</v>
      </c>
      <c r="BM116" s="21" t="s">
        <v>207</v>
      </c>
    </row>
    <row r="117" spans="2:51" s="11" customFormat="1" ht="13.5">
      <c r="B117" s="230"/>
      <c r="C117" s="231"/>
      <c r="D117" s="232" t="s">
        <v>158</v>
      </c>
      <c r="E117" s="233" t="s">
        <v>21</v>
      </c>
      <c r="F117" s="234" t="s">
        <v>208</v>
      </c>
      <c r="G117" s="231"/>
      <c r="H117" s="235">
        <v>26.4</v>
      </c>
      <c r="I117" s="236"/>
      <c r="J117" s="231"/>
      <c r="K117" s="231"/>
      <c r="L117" s="237"/>
      <c r="M117" s="238"/>
      <c r="N117" s="239"/>
      <c r="O117" s="239"/>
      <c r="P117" s="239"/>
      <c r="Q117" s="239"/>
      <c r="R117" s="239"/>
      <c r="S117" s="239"/>
      <c r="T117" s="240"/>
      <c r="AT117" s="241" t="s">
        <v>158</v>
      </c>
      <c r="AU117" s="241" t="s">
        <v>81</v>
      </c>
      <c r="AV117" s="11" t="s">
        <v>81</v>
      </c>
      <c r="AW117" s="11" t="s">
        <v>35</v>
      </c>
      <c r="AX117" s="11" t="s">
        <v>79</v>
      </c>
      <c r="AY117" s="241" t="s">
        <v>135</v>
      </c>
    </row>
    <row r="118" spans="2:65" s="1" customFormat="1" ht="16.5" customHeight="1">
      <c r="B118" s="43"/>
      <c r="C118" s="242" t="s">
        <v>209</v>
      </c>
      <c r="D118" s="242" t="s">
        <v>210</v>
      </c>
      <c r="E118" s="243" t="s">
        <v>211</v>
      </c>
      <c r="F118" s="244" t="s">
        <v>212</v>
      </c>
      <c r="G118" s="245" t="s">
        <v>202</v>
      </c>
      <c r="H118" s="246">
        <v>52.8</v>
      </c>
      <c r="I118" s="247"/>
      <c r="J118" s="248">
        <f>ROUND(I118*H118,2)</f>
        <v>0</v>
      </c>
      <c r="K118" s="244" t="s">
        <v>141</v>
      </c>
      <c r="L118" s="249"/>
      <c r="M118" s="250" t="s">
        <v>21</v>
      </c>
      <c r="N118" s="251" t="s">
        <v>42</v>
      </c>
      <c r="O118" s="44"/>
      <c r="P118" s="227">
        <f>O118*H118</f>
        <v>0</v>
      </c>
      <c r="Q118" s="227">
        <v>1</v>
      </c>
      <c r="R118" s="227">
        <f>Q118*H118</f>
        <v>52.8</v>
      </c>
      <c r="S118" s="227">
        <v>0</v>
      </c>
      <c r="T118" s="228">
        <f>S118*H118</f>
        <v>0</v>
      </c>
      <c r="AR118" s="21" t="s">
        <v>170</v>
      </c>
      <c r="AT118" s="21" t="s">
        <v>210</v>
      </c>
      <c r="AU118" s="21" t="s">
        <v>81</v>
      </c>
      <c r="AY118" s="21" t="s">
        <v>135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1" t="s">
        <v>79</v>
      </c>
      <c r="BK118" s="229">
        <f>ROUND(I118*H118,2)</f>
        <v>0</v>
      </c>
      <c r="BL118" s="21" t="s">
        <v>142</v>
      </c>
      <c r="BM118" s="21" t="s">
        <v>213</v>
      </c>
    </row>
    <row r="119" spans="2:51" s="11" customFormat="1" ht="13.5">
      <c r="B119" s="230"/>
      <c r="C119" s="231"/>
      <c r="D119" s="232" t="s">
        <v>158</v>
      </c>
      <c r="E119" s="231"/>
      <c r="F119" s="234" t="s">
        <v>214</v>
      </c>
      <c r="G119" s="231"/>
      <c r="H119" s="235">
        <v>52.8</v>
      </c>
      <c r="I119" s="236"/>
      <c r="J119" s="231"/>
      <c r="K119" s="231"/>
      <c r="L119" s="237"/>
      <c r="M119" s="238"/>
      <c r="N119" s="239"/>
      <c r="O119" s="239"/>
      <c r="P119" s="239"/>
      <c r="Q119" s="239"/>
      <c r="R119" s="239"/>
      <c r="S119" s="239"/>
      <c r="T119" s="240"/>
      <c r="AT119" s="241" t="s">
        <v>158</v>
      </c>
      <c r="AU119" s="241" t="s">
        <v>81</v>
      </c>
      <c r="AV119" s="11" t="s">
        <v>81</v>
      </c>
      <c r="AW119" s="11" t="s">
        <v>6</v>
      </c>
      <c r="AX119" s="11" t="s">
        <v>79</v>
      </c>
      <c r="AY119" s="241" t="s">
        <v>135</v>
      </c>
    </row>
    <row r="120" spans="2:65" s="1" customFormat="1" ht="25.5" customHeight="1">
      <c r="B120" s="43"/>
      <c r="C120" s="218" t="s">
        <v>215</v>
      </c>
      <c r="D120" s="218" t="s">
        <v>137</v>
      </c>
      <c r="E120" s="219" t="s">
        <v>216</v>
      </c>
      <c r="F120" s="220" t="s">
        <v>217</v>
      </c>
      <c r="G120" s="221" t="s">
        <v>140</v>
      </c>
      <c r="H120" s="222">
        <v>115</v>
      </c>
      <c r="I120" s="223"/>
      <c r="J120" s="224">
        <f>ROUND(I120*H120,2)</f>
        <v>0</v>
      </c>
      <c r="K120" s="220" t="s">
        <v>141</v>
      </c>
      <c r="L120" s="69"/>
      <c r="M120" s="225" t="s">
        <v>21</v>
      </c>
      <c r="N120" s="226" t="s">
        <v>42</v>
      </c>
      <c r="O120" s="4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1" t="s">
        <v>142</v>
      </c>
      <c r="AT120" s="21" t="s">
        <v>137</v>
      </c>
      <c r="AU120" s="21" t="s">
        <v>81</v>
      </c>
      <c r="AY120" s="21" t="s">
        <v>135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1" t="s">
        <v>79</v>
      </c>
      <c r="BK120" s="229">
        <f>ROUND(I120*H120,2)</f>
        <v>0</v>
      </c>
      <c r="BL120" s="21" t="s">
        <v>142</v>
      </c>
      <c r="BM120" s="21" t="s">
        <v>218</v>
      </c>
    </row>
    <row r="121" spans="2:51" s="11" customFormat="1" ht="13.5">
      <c r="B121" s="230"/>
      <c r="C121" s="231"/>
      <c r="D121" s="232" t="s">
        <v>158</v>
      </c>
      <c r="E121" s="233" t="s">
        <v>21</v>
      </c>
      <c r="F121" s="234" t="s">
        <v>219</v>
      </c>
      <c r="G121" s="231"/>
      <c r="H121" s="235">
        <v>115</v>
      </c>
      <c r="I121" s="236"/>
      <c r="J121" s="231"/>
      <c r="K121" s="231"/>
      <c r="L121" s="237"/>
      <c r="M121" s="238"/>
      <c r="N121" s="239"/>
      <c r="O121" s="239"/>
      <c r="P121" s="239"/>
      <c r="Q121" s="239"/>
      <c r="R121" s="239"/>
      <c r="S121" s="239"/>
      <c r="T121" s="240"/>
      <c r="AT121" s="241" t="s">
        <v>158</v>
      </c>
      <c r="AU121" s="241" t="s">
        <v>81</v>
      </c>
      <c r="AV121" s="11" t="s">
        <v>81</v>
      </c>
      <c r="AW121" s="11" t="s">
        <v>35</v>
      </c>
      <c r="AX121" s="11" t="s">
        <v>79</v>
      </c>
      <c r="AY121" s="241" t="s">
        <v>135</v>
      </c>
    </row>
    <row r="122" spans="2:65" s="1" customFormat="1" ht="16.5" customHeight="1">
      <c r="B122" s="43"/>
      <c r="C122" s="242" t="s">
        <v>220</v>
      </c>
      <c r="D122" s="242" t="s">
        <v>210</v>
      </c>
      <c r="E122" s="243" t="s">
        <v>221</v>
      </c>
      <c r="F122" s="244" t="s">
        <v>222</v>
      </c>
      <c r="G122" s="245" t="s">
        <v>223</v>
      </c>
      <c r="H122" s="246">
        <v>1.725</v>
      </c>
      <c r="I122" s="247"/>
      <c r="J122" s="248">
        <f>ROUND(I122*H122,2)</f>
        <v>0</v>
      </c>
      <c r="K122" s="244" t="s">
        <v>141</v>
      </c>
      <c r="L122" s="249"/>
      <c r="M122" s="250" t="s">
        <v>21</v>
      </c>
      <c r="N122" s="251" t="s">
        <v>42</v>
      </c>
      <c r="O122" s="44"/>
      <c r="P122" s="227">
        <f>O122*H122</f>
        <v>0</v>
      </c>
      <c r="Q122" s="227">
        <v>0.001</v>
      </c>
      <c r="R122" s="227">
        <f>Q122*H122</f>
        <v>0.0017250000000000002</v>
      </c>
      <c r="S122" s="227">
        <v>0</v>
      </c>
      <c r="T122" s="228">
        <f>S122*H122</f>
        <v>0</v>
      </c>
      <c r="AR122" s="21" t="s">
        <v>170</v>
      </c>
      <c r="AT122" s="21" t="s">
        <v>210</v>
      </c>
      <c r="AU122" s="21" t="s">
        <v>81</v>
      </c>
      <c r="AY122" s="21" t="s">
        <v>135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79</v>
      </c>
      <c r="BK122" s="229">
        <f>ROUND(I122*H122,2)</f>
        <v>0</v>
      </c>
      <c r="BL122" s="21" t="s">
        <v>142</v>
      </c>
      <c r="BM122" s="21" t="s">
        <v>224</v>
      </c>
    </row>
    <row r="123" spans="2:51" s="11" customFormat="1" ht="13.5">
      <c r="B123" s="230"/>
      <c r="C123" s="231"/>
      <c r="D123" s="232" t="s">
        <v>158</v>
      </c>
      <c r="E123" s="231"/>
      <c r="F123" s="234" t="s">
        <v>225</v>
      </c>
      <c r="G123" s="231"/>
      <c r="H123" s="235">
        <v>1.725</v>
      </c>
      <c r="I123" s="236"/>
      <c r="J123" s="231"/>
      <c r="K123" s="231"/>
      <c r="L123" s="237"/>
      <c r="M123" s="238"/>
      <c r="N123" s="239"/>
      <c r="O123" s="239"/>
      <c r="P123" s="239"/>
      <c r="Q123" s="239"/>
      <c r="R123" s="239"/>
      <c r="S123" s="239"/>
      <c r="T123" s="240"/>
      <c r="AT123" s="241" t="s">
        <v>158</v>
      </c>
      <c r="AU123" s="241" t="s">
        <v>81</v>
      </c>
      <c r="AV123" s="11" t="s">
        <v>81</v>
      </c>
      <c r="AW123" s="11" t="s">
        <v>6</v>
      </c>
      <c r="AX123" s="11" t="s">
        <v>79</v>
      </c>
      <c r="AY123" s="241" t="s">
        <v>135</v>
      </c>
    </row>
    <row r="124" spans="2:65" s="1" customFormat="1" ht="16.5" customHeight="1">
      <c r="B124" s="43"/>
      <c r="C124" s="218" t="s">
        <v>226</v>
      </c>
      <c r="D124" s="218" t="s">
        <v>137</v>
      </c>
      <c r="E124" s="219" t="s">
        <v>227</v>
      </c>
      <c r="F124" s="220" t="s">
        <v>228</v>
      </c>
      <c r="G124" s="221" t="s">
        <v>140</v>
      </c>
      <c r="H124" s="222">
        <v>121</v>
      </c>
      <c r="I124" s="223"/>
      <c r="J124" s="224">
        <f>ROUND(I124*H124,2)</f>
        <v>0</v>
      </c>
      <c r="K124" s="220" t="s">
        <v>141</v>
      </c>
      <c r="L124" s="69"/>
      <c r="M124" s="225" t="s">
        <v>21</v>
      </c>
      <c r="N124" s="226" t="s">
        <v>42</v>
      </c>
      <c r="O124" s="4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1" t="s">
        <v>142</v>
      </c>
      <c r="AT124" s="21" t="s">
        <v>137</v>
      </c>
      <c r="AU124" s="21" t="s">
        <v>81</v>
      </c>
      <c r="AY124" s="21" t="s">
        <v>135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1" t="s">
        <v>79</v>
      </c>
      <c r="BK124" s="229">
        <f>ROUND(I124*H124,2)</f>
        <v>0</v>
      </c>
      <c r="BL124" s="21" t="s">
        <v>142</v>
      </c>
      <c r="BM124" s="21" t="s">
        <v>229</v>
      </c>
    </row>
    <row r="125" spans="2:51" s="11" customFormat="1" ht="13.5">
      <c r="B125" s="230"/>
      <c r="C125" s="231"/>
      <c r="D125" s="232" t="s">
        <v>158</v>
      </c>
      <c r="E125" s="233" t="s">
        <v>21</v>
      </c>
      <c r="F125" s="234" t="s">
        <v>219</v>
      </c>
      <c r="G125" s="231"/>
      <c r="H125" s="235">
        <v>115</v>
      </c>
      <c r="I125" s="236"/>
      <c r="J125" s="231"/>
      <c r="K125" s="231"/>
      <c r="L125" s="237"/>
      <c r="M125" s="238"/>
      <c r="N125" s="239"/>
      <c r="O125" s="239"/>
      <c r="P125" s="239"/>
      <c r="Q125" s="239"/>
      <c r="R125" s="239"/>
      <c r="S125" s="239"/>
      <c r="T125" s="240"/>
      <c r="AT125" s="241" t="s">
        <v>158</v>
      </c>
      <c r="AU125" s="241" t="s">
        <v>81</v>
      </c>
      <c r="AV125" s="11" t="s">
        <v>81</v>
      </c>
      <c r="AW125" s="11" t="s">
        <v>35</v>
      </c>
      <c r="AX125" s="11" t="s">
        <v>71</v>
      </c>
      <c r="AY125" s="241" t="s">
        <v>135</v>
      </c>
    </row>
    <row r="126" spans="2:51" s="11" customFormat="1" ht="13.5">
      <c r="B126" s="230"/>
      <c r="C126" s="231"/>
      <c r="D126" s="232" t="s">
        <v>158</v>
      </c>
      <c r="E126" s="233" t="s">
        <v>21</v>
      </c>
      <c r="F126" s="234" t="s">
        <v>230</v>
      </c>
      <c r="G126" s="231"/>
      <c r="H126" s="235">
        <v>6</v>
      </c>
      <c r="I126" s="236"/>
      <c r="J126" s="231"/>
      <c r="K126" s="231"/>
      <c r="L126" s="237"/>
      <c r="M126" s="238"/>
      <c r="N126" s="239"/>
      <c r="O126" s="239"/>
      <c r="P126" s="239"/>
      <c r="Q126" s="239"/>
      <c r="R126" s="239"/>
      <c r="S126" s="239"/>
      <c r="T126" s="240"/>
      <c r="AT126" s="241" t="s">
        <v>158</v>
      </c>
      <c r="AU126" s="241" t="s">
        <v>81</v>
      </c>
      <c r="AV126" s="11" t="s">
        <v>81</v>
      </c>
      <c r="AW126" s="11" t="s">
        <v>35</v>
      </c>
      <c r="AX126" s="11" t="s">
        <v>71</v>
      </c>
      <c r="AY126" s="241" t="s">
        <v>135</v>
      </c>
    </row>
    <row r="127" spans="2:65" s="1" customFormat="1" ht="16.5" customHeight="1">
      <c r="B127" s="43"/>
      <c r="C127" s="218" t="s">
        <v>82</v>
      </c>
      <c r="D127" s="218" t="s">
        <v>137</v>
      </c>
      <c r="E127" s="219" t="s">
        <v>231</v>
      </c>
      <c r="F127" s="220" t="s">
        <v>232</v>
      </c>
      <c r="G127" s="221" t="s">
        <v>140</v>
      </c>
      <c r="H127" s="222">
        <v>3165</v>
      </c>
      <c r="I127" s="223"/>
      <c r="J127" s="224">
        <f>ROUND(I127*H127,2)</f>
        <v>0</v>
      </c>
      <c r="K127" s="220" t="s">
        <v>141</v>
      </c>
      <c r="L127" s="69"/>
      <c r="M127" s="225" t="s">
        <v>21</v>
      </c>
      <c r="N127" s="226" t="s">
        <v>42</v>
      </c>
      <c r="O127" s="4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1" t="s">
        <v>142</v>
      </c>
      <c r="AT127" s="21" t="s">
        <v>137</v>
      </c>
      <c r="AU127" s="21" t="s">
        <v>81</v>
      </c>
      <c r="AY127" s="21" t="s">
        <v>135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79</v>
      </c>
      <c r="BK127" s="229">
        <f>ROUND(I127*H127,2)</f>
        <v>0</v>
      </c>
      <c r="BL127" s="21" t="s">
        <v>142</v>
      </c>
      <c r="BM127" s="21" t="s">
        <v>233</v>
      </c>
    </row>
    <row r="128" spans="2:51" s="11" customFormat="1" ht="13.5">
      <c r="B128" s="230"/>
      <c r="C128" s="231"/>
      <c r="D128" s="232" t="s">
        <v>158</v>
      </c>
      <c r="E128" s="233" t="s">
        <v>21</v>
      </c>
      <c r="F128" s="234" t="s">
        <v>234</v>
      </c>
      <c r="G128" s="231"/>
      <c r="H128" s="235">
        <v>1429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AT128" s="241" t="s">
        <v>158</v>
      </c>
      <c r="AU128" s="241" t="s">
        <v>81</v>
      </c>
      <c r="AV128" s="11" t="s">
        <v>81</v>
      </c>
      <c r="AW128" s="11" t="s">
        <v>35</v>
      </c>
      <c r="AX128" s="11" t="s">
        <v>71</v>
      </c>
      <c r="AY128" s="241" t="s">
        <v>135</v>
      </c>
    </row>
    <row r="129" spans="2:51" s="11" customFormat="1" ht="13.5">
      <c r="B129" s="230"/>
      <c r="C129" s="231"/>
      <c r="D129" s="232" t="s">
        <v>158</v>
      </c>
      <c r="E129" s="233" t="s">
        <v>21</v>
      </c>
      <c r="F129" s="234" t="s">
        <v>235</v>
      </c>
      <c r="G129" s="231"/>
      <c r="H129" s="235">
        <v>57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AT129" s="241" t="s">
        <v>158</v>
      </c>
      <c r="AU129" s="241" t="s">
        <v>81</v>
      </c>
      <c r="AV129" s="11" t="s">
        <v>81</v>
      </c>
      <c r="AW129" s="11" t="s">
        <v>35</v>
      </c>
      <c r="AX129" s="11" t="s">
        <v>71</v>
      </c>
      <c r="AY129" s="241" t="s">
        <v>135</v>
      </c>
    </row>
    <row r="130" spans="2:51" s="11" customFormat="1" ht="13.5">
      <c r="B130" s="230"/>
      <c r="C130" s="231"/>
      <c r="D130" s="232" t="s">
        <v>158</v>
      </c>
      <c r="E130" s="233" t="s">
        <v>21</v>
      </c>
      <c r="F130" s="234" t="s">
        <v>236</v>
      </c>
      <c r="G130" s="231"/>
      <c r="H130" s="235">
        <v>341</v>
      </c>
      <c r="I130" s="236"/>
      <c r="J130" s="231"/>
      <c r="K130" s="231"/>
      <c r="L130" s="237"/>
      <c r="M130" s="238"/>
      <c r="N130" s="239"/>
      <c r="O130" s="239"/>
      <c r="P130" s="239"/>
      <c r="Q130" s="239"/>
      <c r="R130" s="239"/>
      <c r="S130" s="239"/>
      <c r="T130" s="240"/>
      <c r="AT130" s="241" t="s">
        <v>158</v>
      </c>
      <c r="AU130" s="241" t="s">
        <v>81</v>
      </c>
      <c r="AV130" s="11" t="s">
        <v>81</v>
      </c>
      <c r="AW130" s="11" t="s">
        <v>35</v>
      </c>
      <c r="AX130" s="11" t="s">
        <v>71</v>
      </c>
      <c r="AY130" s="241" t="s">
        <v>135</v>
      </c>
    </row>
    <row r="131" spans="2:51" s="11" customFormat="1" ht="13.5">
      <c r="B131" s="230"/>
      <c r="C131" s="231"/>
      <c r="D131" s="232" t="s">
        <v>158</v>
      </c>
      <c r="E131" s="233" t="s">
        <v>21</v>
      </c>
      <c r="F131" s="234" t="s">
        <v>237</v>
      </c>
      <c r="G131" s="231"/>
      <c r="H131" s="235">
        <v>22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AT131" s="241" t="s">
        <v>158</v>
      </c>
      <c r="AU131" s="241" t="s">
        <v>81</v>
      </c>
      <c r="AV131" s="11" t="s">
        <v>81</v>
      </c>
      <c r="AW131" s="11" t="s">
        <v>35</v>
      </c>
      <c r="AX131" s="11" t="s">
        <v>71</v>
      </c>
      <c r="AY131" s="241" t="s">
        <v>135</v>
      </c>
    </row>
    <row r="132" spans="2:51" s="11" customFormat="1" ht="13.5">
      <c r="B132" s="230"/>
      <c r="C132" s="231"/>
      <c r="D132" s="232" t="s">
        <v>158</v>
      </c>
      <c r="E132" s="233" t="s">
        <v>21</v>
      </c>
      <c r="F132" s="234" t="s">
        <v>238</v>
      </c>
      <c r="G132" s="231"/>
      <c r="H132" s="235">
        <v>1183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AT132" s="241" t="s">
        <v>158</v>
      </c>
      <c r="AU132" s="241" t="s">
        <v>81</v>
      </c>
      <c r="AV132" s="11" t="s">
        <v>81</v>
      </c>
      <c r="AW132" s="11" t="s">
        <v>35</v>
      </c>
      <c r="AX132" s="11" t="s">
        <v>71</v>
      </c>
      <c r="AY132" s="241" t="s">
        <v>135</v>
      </c>
    </row>
    <row r="133" spans="2:51" s="11" customFormat="1" ht="13.5">
      <c r="B133" s="230"/>
      <c r="C133" s="231"/>
      <c r="D133" s="232" t="s">
        <v>158</v>
      </c>
      <c r="E133" s="233" t="s">
        <v>21</v>
      </c>
      <c r="F133" s="234" t="s">
        <v>239</v>
      </c>
      <c r="G133" s="231"/>
      <c r="H133" s="235">
        <v>52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AT133" s="241" t="s">
        <v>158</v>
      </c>
      <c r="AU133" s="241" t="s">
        <v>81</v>
      </c>
      <c r="AV133" s="11" t="s">
        <v>81</v>
      </c>
      <c r="AW133" s="11" t="s">
        <v>35</v>
      </c>
      <c r="AX133" s="11" t="s">
        <v>71</v>
      </c>
      <c r="AY133" s="241" t="s">
        <v>135</v>
      </c>
    </row>
    <row r="134" spans="2:51" s="11" customFormat="1" ht="13.5">
      <c r="B134" s="230"/>
      <c r="C134" s="231"/>
      <c r="D134" s="232" t="s">
        <v>158</v>
      </c>
      <c r="E134" s="233" t="s">
        <v>21</v>
      </c>
      <c r="F134" s="234" t="s">
        <v>240</v>
      </c>
      <c r="G134" s="231"/>
      <c r="H134" s="235">
        <v>81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AT134" s="241" t="s">
        <v>158</v>
      </c>
      <c r="AU134" s="241" t="s">
        <v>81</v>
      </c>
      <c r="AV134" s="11" t="s">
        <v>81</v>
      </c>
      <c r="AW134" s="11" t="s">
        <v>35</v>
      </c>
      <c r="AX134" s="11" t="s">
        <v>71</v>
      </c>
      <c r="AY134" s="241" t="s">
        <v>135</v>
      </c>
    </row>
    <row r="135" spans="2:65" s="1" customFormat="1" ht="16.5" customHeight="1">
      <c r="B135" s="43"/>
      <c r="C135" s="218" t="s">
        <v>9</v>
      </c>
      <c r="D135" s="218" t="s">
        <v>137</v>
      </c>
      <c r="E135" s="219" t="s">
        <v>241</v>
      </c>
      <c r="F135" s="220" t="s">
        <v>242</v>
      </c>
      <c r="G135" s="221" t="s">
        <v>140</v>
      </c>
      <c r="H135" s="222">
        <v>115</v>
      </c>
      <c r="I135" s="223"/>
      <c r="J135" s="224">
        <f>ROUND(I135*H135,2)</f>
        <v>0</v>
      </c>
      <c r="K135" s="220" t="s">
        <v>141</v>
      </c>
      <c r="L135" s="69"/>
      <c r="M135" s="225" t="s">
        <v>21</v>
      </c>
      <c r="N135" s="226" t="s">
        <v>42</v>
      </c>
      <c r="O135" s="4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1" t="s">
        <v>142</v>
      </c>
      <c r="AT135" s="21" t="s">
        <v>137</v>
      </c>
      <c r="AU135" s="21" t="s">
        <v>81</v>
      </c>
      <c r="AY135" s="21" t="s">
        <v>135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79</v>
      </c>
      <c r="BK135" s="229">
        <f>ROUND(I135*H135,2)</f>
        <v>0</v>
      </c>
      <c r="BL135" s="21" t="s">
        <v>142</v>
      </c>
      <c r="BM135" s="21" t="s">
        <v>243</v>
      </c>
    </row>
    <row r="136" spans="2:51" s="11" customFormat="1" ht="13.5">
      <c r="B136" s="230"/>
      <c r="C136" s="231"/>
      <c r="D136" s="232" t="s">
        <v>158</v>
      </c>
      <c r="E136" s="233" t="s">
        <v>21</v>
      </c>
      <c r="F136" s="234" t="s">
        <v>219</v>
      </c>
      <c r="G136" s="231"/>
      <c r="H136" s="235">
        <v>115</v>
      </c>
      <c r="I136" s="236"/>
      <c r="J136" s="231"/>
      <c r="K136" s="231"/>
      <c r="L136" s="237"/>
      <c r="M136" s="238"/>
      <c r="N136" s="239"/>
      <c r="O136" s="239"/>
      <c r="P136" s="239"/>
      <c r="Q136" s="239"/>
      <c r="R136" s="239"/>
      <c r="S136" s="239"/>
      <c r="T136" s="240"/>
      <c r="AT136" s="241" t="s">
        <v>158</v>
      </c>
      <c r="AU136" s="241" t="s">
        <v>81</v>
      </c>
      <c r="AV136" s="11" t="s">
        <v>81</v>
      </c>
      <c r="AW136" s="11" t="s">
        <v>35</v>
      </c>
      <c r="AX136" s="11" t="s">
        <v>79</v>
      </c>
      <c r="AY136" s="241" t="s">
        <v>135</v>
      </c>
    </row>
    <row r="137" spans="2:65" s="1" customFormat="1" ht="16.5" customHeight="1">
      <c r="B137" s="43"/>
      <c r="C137" s="242" t="s">
        <v>244</v>
      </c>
      <c r="D137" s="242" t="s">
        <v>210</v>
      </c>
      <c r="E137" s="243" t="s">
        <v>245</v>
      </c>
      <c r="F137" s="244" t="s">
        <v>246</v>
      </c>
      <c r="G137" s="245" t="s">
        <v>178</v>
      </c>
      <c r="H137" s="246">
        <v>11.5</v>
      </c>
      <c r="I137" s="247"/>
      <c r="J137" s="248">
        <f>ROUND(I137*H137,2)</f>
        <v>0</v>
      </c>
      <c r="K137" s="244" t="s">
        <v>141</v>
      </c>
      <c r="L137" s="249"/>
      <c r="M137" s="250" t="s">
        <v>21</v>
      </c>
      <c r="N137" s="251" t="s">
        <v>42</v>
      </c>
      <c r="O137" s="44"/>
      <c r="P137" s="227">
        <f>O137*H137</f>
        <v>0</v>
      </c>
      <c r="Q137" s="227">
        <v>0.22</v>
      </c>
      <c r="R137" s="227">
        <f>Q137*H137</f>
        <v>2.53</v>
      </c>
      <c r="S137" s="227">
        <v>0</v>
      </c>
      <c r="T137" s="228">
        <f>S137*H137</f>
        <v>0</v>
      </c>
      <c r="AR137" s="21" t="s">
        <v>170</v>
      </c>
      <c r="AT137" s="21" t="s">
        <v>210</v>
      </c>
      <c r="AU137" s="21" t="s">
        <v>81</v>
      </c>
      <c r="AY137" s="21" t="s">
        <v>135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79</v>
      </c>
      <c r="BK137" s="229">
        <f>ROUND(I137*H137,2)</f>
        <v>0</v>
      </c>
      <c r="BL137" s="21" t="s">
        <v>142</v>
      </c>
      <c r="BM137" s="21" t="s">
        <v>247</v>
      </c>
    </row>
    <row r="138" spans="2:51" s="11" customFormat="1" ht="13.5">
      <c r="B138" s="230"/>
      <c r="C138" s="231"/>
      <c r="D138" s="232" t="s">
        <v>158</v>
      </c>
      <c r="E138" s="231"/>
      <c r="F138" s="234" t="s">
        <v>248</v>
      </c>
      <c r="G138" s="231"/>
      <c r="H138" s="235">
        <v>11.5</v>
      </c>
      <c r="I138" s="236"/>
      <c r="J138" s="231"/>
      <c r="K138" s="231"/>
      <c r="L138" s="237"/>
      <c r="M138" s="238"/>
      <c r="N138" s="239"/>
      <c r="O138" s="239"/>
      <c r="P138" s="239"/>
      <c r="Q138" s="239"/>
      <c r="R138" s="239"/>
      <c r="S138" s="239"/>
      <c r="T138" s="240"/>
      <c r="AT138" s="241" t="s">
        <v>158</v>
      </c>
      <c r="AU138" s="241" t="s">
        <v>81</v>
      </c>
      <c r="AV138" s="11" t="s">
        <v>81</v>
      </c>
      <c r="AW138" s="11" t="s">
        <v>6</v>
      </c>
      <c r="AX138" s="11" t="s">
        <v>79</v>
      </c>
      <c r="AY138" s="241" t="s">
        <v>135</v>
      </c>
    </row>
    <row r="139" spans="2:65" s="1" customFormat="1" ht="16.5" customHeight="1">
      <c r="B139" s="43"/>
      <c r="C139" s="218" t="s">
        <v>249</v>
      </c>
      <c r="D139" s="218" t="s">
        <v>137</v>
      </c>
      <c r="E139" s="219" t="s">
        <v>250</v>
      </c>
      <c r="F139" s="220" t="s">
        <v>251</v>
      </c>
      <c r="G139" s="221" t="s">
        <v>140</v>
      </c>
      <c r="H139" s="222">
        <v>6</v>
      </c>
      <c r="I139" s="223"/>
      <c r="J139" s="224">
        <f>ROUND(I139*H139,2)</f>
        <v>0</v>
      </c>
      <c r="K139" s="220" t="s">
        <v>141</v>
      </c>
      <c r="L139" s="69"/>
      <c r="M139" s="225" t="s">
        <v>21</v>
      </c>
      <c r="N139" s="226" t="s">
        <v>42</v>
      </c>
      <c r="O139" s="4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1" t="s">
        <v>142</v>
      </c>
      <c r="AT139" s="21" t="s">
        <v>137</v>
      </c>
      <c r="AU139" s="21" t="s">
        <v>81</v>
      </c>
      <c r="AY139" s="21" t="s">
        <v>135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1" t="s">
        <v>79</v>
      </c>
      <c r="BK139" s="229">
        <f>ROUND(I139*H139,2)</f>
        <v>0</v>
      </c>
      <c r="BL139" s="21" t="s">
        <v>142</v>
      </c>
      <c r="BM139" s="21" t="s">
        <v>252</v>
      </c>
    </row>
    <row r="140" spans="2:65" s="1" customFormat="1" ht="16.5" customHeight="1">
      <c r="B140" s="43"/>
      <c r="C140" s="242" t="s">
        <v>253</v>
      </c>
      <c r="D140" s="242" t="s">
        <v>210</v>
      </c>
      <c r="E140" s="243" t="s">
        <v>254</v>
      </c>
      <c r="F140" s="244" t="s">
        <v>255</v>
      </c>
      <c r="G140" s="245" t="s">
        <v>178</v>
      </c>
      <c r="H140" s="246">
        <v>0.062</v>
      </c>
      <c r="I140" s="247"/>
      <c r="J140" s="248">
        <f>ROUND(I140*H140,2)</f>
        <v>0</v>
      </c>
      <c r="K140" s="244" t="s">
        <v>141</v>
      </c>
      <c r="L140" s="249"/>
      <c r="M140" s="250" t="s">
        <v>21</v>
      </c>
      <c r="N140" s="251" t="s">
        <v>42</v>
      </c>
      <c r="O140" s="44"/>
      <c r="P140" s="227">
        <f>O140*H140</f>
        <v>0</v>
      </c>
      <c r="Q140" s="227">
        <v>0.2</v>
      </c>
      <c r="R140" s="227">
        <f>Q140*H140</f>
        <v>0.012400000000000001</v>
      </c>
      <c r="S140" s="227">
        <v>0</v>
      </c>
      <c r="T140" s="228">
        <f>S140*H140</f>
        <v>0</v>
      </c>
      <c r="AR140" s="21" t="s">
        <v>170</v>
      </c>
      <c r="AT140" s="21" t="s">
        <v>210</v>
      </c>
      <c r="AU140" s="21" t="s">
        <v>81</v>
      </c>
      <c r="AY140" s="21" t="s">
        <v>135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79</v>
      </c>
      <c r="BK140" s="229">
        <f>ROUND(I140*H140,2)</f>
        <v>0</v>
      </c>
      <c r="BL140" s="21" t="s">
        <v>142</v>
      </c>
      <c r="BM140" s="21" t="s">
        <v>256</v>
      </c>
    </row>
    <row r="141" spans="2:51" s="11" customFormat="1" ht="13.5">
      <c r="B141" s="230"/>
      <c r="C141" s="231"/>
      <c r="D141" s="232" t="s">
        <v>158</v>
      </c>
      <c r="E141" s="233" t="s">
        <v>21</v>
      </c>
      <c r="F141" s="234" t="s">
        <v>257</v>
      </c>
      <c r="G141" s="231"/>
      <c r="H141" s="235">
        <v>0.6</v>
      </c>
      <c r="I141" s="236"/>
      <c r="J141" s="231"/>
      <c r="K141" s="231"/>
      <c r="L141" s="237"/>
      <c r="M141" s="238"/>
      <c r="N141" s="239"/>
      <c r="O141" s="239"/>
      <c r="P141" s="239"/>
      <c r="Q141" s="239"/>
      <c r="R141" s="239"/>
      <c r="S141" s="239"/>
      <c r="T141" s="240"/>
      <c r="AT141" s="241" t="s">
        <v>158</v>
      </c>
      <c r="AU141" s="241" t="s">
        <v>81</v>
      </c>
      <c r="AV141" s="11" t="s">
        <v>81</v>
      </c>
      <c r="AW141" s="11" t="s">
        <v>35</v>
      </c>
      <c r="AX141" s="11" t="s">
        <v>79</v>
      </c>
      <c r="AY141" s="241" t="s">
        <v>135</v>
      </c>
    </row>
    <row r="142" spans="2:51" s="11" customFormat="1" ht="13.5">
      <c r="B142" s="230"/>
      <c r="C142" s="231"/>
      <c r="D142" s="232" t="s">
        <v>158</v>
      </c>
      <c r="E142" s="231"/>
      <c r="F142" s="234" t="s">
        <v>258</v>
      </c>
      <c r="G142" s="231"/>
      <c r="H142" s="235">
        <v>0.062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AT142" s="241" t="s">
        <v>158</v>
      </c>
      <c r="AU142" s="241" t="s">
        <v>81</v>
      </c>
      <c r="AV142" s="11" t="s">
        <v>81</v>
      </c>
      <c r="AW142" s="11" t="s">
        <v>6</v>
      </c>
      <c r="AX142" s="11" t="s">
        <v>79</v>
      </c>
      <c r="AY142" s="241" t="s">
        <v>135</v>
      </c>
    </row>
    <row r="143" spans="2:63" s="10" customFormat="1" ht="29.85" customHeight="1">
      <c r="B143" s="202"/>
      <c r="C143" s="203"/>
      <c r="D143" s="204" t="s">
        <v>70</v>
      </c>
      <c r="E143" s="216" t="s">
        <v>81</v>
      </c>
      <c r="F143" s="216" t="s">
        <v>259</v>
      </c>
      <c r="G143" s="203"/>
      <c r="H143" s="203"/>
      <c r="I143" s="206"/>
      <c r="J143" s="217">
        <f>BK143</f>
        <v>0</v>
      </c>
      <c r="K143" s="203"/>
      <c r="L143" s="208"/>
      <c r="M143" s="209"/>
      <c r="N143" s="210"/>
      <c r="O143" s="210"/>
      <c r="P143" s="211">
        <f>SUM(P144:P150)</f>
        <v>0</v>
      </c>
      <c r="Q143" s="210"/>
      <c r="R143" s="211">
        <f>SUM(R144:R150)</f>
        <v>0.26334</v>
      </c>
      <c r="S143" s="210"/>
      <c r="T143" s="212">
        <f>SUM(T144:T150)</f>
        <v>0</v>
      </c>
      <c r="AR143" s="213" t="s">
        <v>79</v>
      </c>
      <c r="AT143" s="214" t="s">
        <v>70</v>
      </c>
      <c r="AU143" s="214" t="s">
        <v>79</v>
      </c>
      <c r="AY143" s="213" t="s">
        <v>135</v>
      </c>
      <c r="BK143" s="215">
        <f>SUM(BK144:BK150)</f>
        <v>0</v>
      </c>
    </row>
    <row r="144" spans="2:65" s="1" customFormat="1" ht="25.5" customHeight="1">
      <c r="B144" s="43"/>
      <c r="C144" s="218" t="s">
        <v>85</v>
      </c>
      <c r="D144" s="218" t="s">
        <v>137</v>
      </c>
      <c r="E144" s="219" t="s">
        <v>260</v>
      </c>
      <c r="F144" s="220" t="s">
        <v>261</v>
      </c>
      <c r="G144" s="221" t="s">
        <v>178</v>
      </c>
      <c r="H144" s="222">
        <v>23.94</v>
      </c>
      <c r="I144" s="223"/>
      <c r="J144" s="224">
        <f>ROUND(I144*H144,2)</f>
        <v>0</v>
      </c>
      <c r="K144" s="220" t="s">
        <v>141</v>
      </c>
      <c r="L144" s="69"/>
      <c r="M144" s="225" t="s">
        <v>21</v>
      </c>
      <c r="N144" s="226" t="s">
        <v>42</v>
      </c>
      <c r="O144" s="4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1" t="s">
        <v>142</v>
      </c>
      <c r="AT144" s="21" t="s">
        <v>137</v>
      </c>
      <c r="AU144" s="21" t="s">
        <v>81</v>
      </c>
      <c r="AY144" s="21" t="s">
        <v>135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79</v>
      </c>
      <c r="BK144" s="229">
        <f>ROUND(I144*H144,2)</f>
        <v>0</v>
      </c>
      <c r="BL144" s="21" t="s">
        <v>142</v>
      </c>
      <c r="BM144" s="21" t="s">
        <v>262</v>
      </c>
    </row>
    <row r="145" spans="2:51" s="11" customFormat="1" ht="13.5">
      <c r="B145" s="230"/>
      <c r="C145" s="231"/>
      <c r="D145" s="232" t="s">
        <v>158</v>
      </c>
      <c r="E145" s="233" t="s">
        <v>21</v>
      </c>
      <c r="F145" s="234" t="s">
        <v>185</v>
      </c>
      <c r="G145" s="231"/>
      <c r="H145" s="235">
        <v>23.94</v>
      </c>
      <c r="I145" s="236"/>
      <c r="J145" s="231"/>
      <c r="K145" s="231"/>
      <c r="L145" s="237"/>
      <c r="M145" s="238"/>
      <c r="N145" s="239"/>
      <c r="O145" s="239"/>
      <c r="P145" s="239"/>
      <c r="Q145" s="239"/>
      <c r="R145" s="239"/>
      <c r="S145" s="239"/>
      <c r="T145" s="240"/>
      <c r="AT145" s="241" t="s">
        <v>158</v>
      </c>
      <c r="AU145" s="241" t="s">
        <v>81</v>
      </c>
      <c r="AV145" s="11" t="s">
        <v>81</v>
      </c>
      <c r="AW145" s="11" t="s">
        <v>35</v>
      </c>
      <c r="AX145" s="11" t="s">
        <v>79</v>
      </c>
      <c r="AY145" s="241" t="s">
        <v>135</v>
      </c>
    </row>
    <row r="146" spans="2:65" s="1" customFormat="1" ht="25.5" customHeight="1">
      <c r="B146" s="43"/>
      <c r="C146" s="218" t="s">
        <v>263</v>
      </c>
      <c r="D146" s="218" t="s">
        <v>137</v>
      </c>
      <c r="E146" s="219" t="s">
        <v>264</v>
      </c>
      <c r="F146" s="220" t="s">
        <v>265</v>
      </c>
      <c r="G146" s="221" t="s">
        <v>140</v>
      </c>
      <c r="H146" s="222">
        <v>266</v>
      </c>
      <c r="I146" s="223"/>
      <c r="J146" s="224">
        <f>ROUND(I146*H146,2)</f>
        <v>0</v>
      </c>
      <c r="K146" s="220" t="s">
        <v>141</v>
      </c>
      <c r="L146" s="69"/>
      <c r="M146" s="225" t="s">
        <v>21</v>
      </c>
      <c r="N146" s="226" t="s">
        <v>42</v>
      </c>
      <c r="O146" s="44"/>
      <c r="P146" s="227">
        <f>O146*H146</f>
        <v>0</v>
      </c>
      <c r="Q146" s="227">
        <v>0.00017</v>
      </c>
      <c r="R146" s="227">
        <f>Q146*H146</f>
        <v>0.04522</v>
      </c>
      <c r="S146" s="227">
        <v>0</v>
      </c>
      <c r="T146" s="228">
        <f>S146*H146</f>
        <v>0</v>
      </c>
      <c r="AR146" s="21" t="s">
        <v>142</v>
      </c>
      <c r="AT146" s="21" t="s">
        <v>137</v>
      </c>
      <c r="AU146" s="21" t="s">
        <v>81</v>
      </c>
      <c r="AY146" s="21" t="s">
        <v>135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1" t="s">
        <v>79</v>
      </c>
      <c r="BK146" s="229">
        <f>ROUND(I146*H146,2)</f>
        <v>0</v>
      </c>
      <c r="BL146" s="21" t="s">
        <v>142</v>
      </c>
      <c r="BM146" s="21" t="s">
        <v>266</v>
      </c>
    </row>
    <row r="147" spans="2:51" s="11" customFormat="1" ht="13.5">
      <c r="B147" s="230"/>
      <c r="C147" s="231"/>
      <c r="D147" s="232" t="s">
        <v>158</v>
      </c>
      <c r="E147" s="233" t="s">
        <v>21</v>
      </c>
      <c r="F147" s="234" t="s">
        <v>267</v>
      </c>
      <c r="G147" s="231"/>
      <c r="H147" s="235">
        <v>266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AT147" s="241" t="s">
        <v>158</v>
      </c>
      <c r="AU147" s="241" t="s">
        <v>81</v>
      </c>
      <c r="AV147" s="11" t="s">
        <v>81</v>
      </c>
      <c r="AW147" s="11" t="s">
        <v>35</v>
      </c>
      <c r="AX147" s="11" t="s">
        <v>79</v>
      </c>
      <c r="AY147" s="241" t="s">
        <v>135</v>
      </c>
    </row>
    <row r="148" spans="2:65" s="1" customFormat="1" ht="16.5" customHeight="1">
      <c r="B148" s="43"/>
      <c r="C148" s="242" t="s">
        <v>268</v>
      </c>
      <c r="D148" s="242" t="s">
        <v>210</v>
      </c>
      <c r="E148" s="243" t="s">
        <v>269</v>
      </c>
      <c r="F148" s="244" t="s">
        <v>270</v>
      </c>
      <c r="G148" s="245" t="s">
        <v>140</v>
      </c>
      <c r="H148" s="246">
        <v>292.6</v>
      </c>
      <c r="I148" s="247"/>
      <c r="J148" s="248">
        <f>ROUND(I148*H148,2)</f>
        <v>0</v>
      </c>
      <c r="K148" s="244" t="s">
        <v>141</v>
      </c>
      <c r="L148" s="249"/>
      <c r="M148" s="250" t="s">
        <v>21</v>
      </c>
      <c r="N148" s="251" t="s">
        <v>42</v>
      </c>
      <c r="O148" s="44"/>
      <c r="P148" s="227">
        <f>O148*H148</f>
        <v>0</v>
      </c>
      <c r="Q148" s="227">
        <v>0.0003</v>
      </c>
      <c r="R148" s="227">
        <f>Q148*H148</f>
        <v>0.08778</v>
      </c>
      <c r="S148" s="227">
        <v>0</v>
      </c>
      <c r="T148" s="228">
        <f>S148*H148</f>
        <v>0</v>
      </c>
      <c r="AR148" s="21" t="s">
        <v>170</v>
      </c>
      <c r="AT148" s="21" t="s">
        <v>210</v>
      </c>
      <c r="AU148" s="21" t="s">
        <v>81</v>
      </c>
      <c r="AY148" s="21" t="s">
        <v>135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79</v>
      </c>
      <c r="BK148" s="229">
        <f>ROUND(I148*H148,2)</f>
        <v>0</v>
      </c>
      <c r="BL148" s="21" t="s">
        <v>142</v>
      </c>
      <c r="BM148" s="21" t="s">
        <v>271</v>
      </c>
    </row>
    <row r="149" spans="2:51" s="11" customFormat="1" ht="13.5">
      <c r="B149" s="230"/>
      <c r="C149" s="231"/>
      <c r="D149" s="232" t="s">
        <v>158</v>
      </c>
      <c r="E149" s="231"/>
      <c r="F149" s="234" t="s">
        <v>272</v>
      </c>
      <c r="G149" s="231"/>
      <c r="H149" s="235">
        <v>292.6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AT149" s="241" t="s">
        <v>158</v>
      </c>
      <c r="AU149" s="241" t="s">
        <v>81</v>
      </c>
      <c r="AV149" s="11" t="s">
        <v>81</v>
      </c>
      <c r="AW149" s="11" t="s">
        <v>6</v>
      </c>
      <c r="AX149" s="11" t="s">
        <v>79</v>
      </c>
      <c r="AY149" s="241" t="s">
        <v>135</v>
      </c>
    </row>
    <row r="150" spans="2:65" s="1" customFormat="1" ht="16.5" customHeight="1">
      <c r="B150" s="43"/>
      <c r="C150" s="218" t="s">
        <v>273</v>
      </c>
      <c r="D150" s="218" t="s">
        <v>137</v>
      </c>
      <c r="E150" s="219" t="s">
        <v>274</v>
      </c>
      <c r="F150" s="220" t="s">
        <v>275</v>
      </c>
      <c r="G150" s="221" t="s">
        <v>168</v>
      </c>
      <c r="H150" s="222">
        <v>266</v>
      </c>
      <c r="I150" s="223"/>
      <c r="J150" s="224">
        <f>ROUND(I150*H150,2)</f>
        <v>0</v>
      </c>
      <c r="K150" s="220" t="s">
        <v>141</v>
      </c>
      <c r="L150" s="69"/>
      <c r="M150" s="225" t="s">
        <v>21</v>
      </c>
      <c r="N150" s="226" t="s">
        <v>42</v>
      </c>
      <c r="O150" s="44"/>
      <c r="P150" s="227">
        <f>O150*H150</f>
        <v>0</v>
      </c>
      <c r="Q150" s="227">
        <v>0.00049</v>
      </c>
      <c r="R150" s="227">
        <f>Q150*H150</f>
        <v>0.13033999999999998</v>
      </c>
      <c r="S150" s="227">
        <v>0</v>
      </c>
      <c r="T150" s="228">
        <f>S150*H150</f>
        <v>0</v>
      </c>
      <c r="AR150" s="21" t="s">
        <v>142</v>
      </c>
      <c r="AT150" s="21" t="s">
        <v>137</v>
      </c>
      <c r="AU150" s="21" t="s">
        <v>81</v>
      </c>
      <c r="AY150" s="21" t="s">
        <v>135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1" t="s">
        <v>79</v>
      </c>
      <c r="BK150" s="229">
        <f>ROUND(I150*H150,2)</f>
        <v>0</v>
      </c>
      <c r="BL150" s="21" t="s">
        <v>142</v>
      </c>
      <c r="BM150" s="21" t="s">
        <v>276</v>
      </c>
    </row>
    <row r="151" spans="2:63" s="10" customFormat="1" ht="29.85" customHeight="1">
      <c r="B151" s="202"/>
      <c r="C151" s="203"/>
      <c r="D151" s="204" t="s">
        <v>70</v>
      </c>
      <c r="E151" s="216" t="s">
        <v>142</v>
      </c>
      <c r="F151" s="216" t="s">
        <v>277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SUM(P152:P153)</f>
        <v>0</v>
      </c>
      <c r="Q151" s="210"/>
      <c r="R151" s="211">
        <f>SUM(R152:R153)</f>
        <v>0</v>
      </c>
      <c r="S151" s="210"/>
      <c r="T151" s="212">
        <f>SUM(T152:T153)</f>
        <v>0</v>
      </c>
      <c r="AR151" s="213" t="s">
        <v>79</v>
      </c>
      <c r="AT151" s="214" t="s">
        <v>70</v>
      </c>
      <c r="AU151" s="214" t="s">
        <v>79</v>
      </c>
      <c r="AY151" s="213" t="s">
        <v>135</v>
      </c>
      <c r="BK151" s="215">
        <f>SUM(BK152:BK153)</f>
        <v>0</v>
      </c>
    </row>
    <row r="152" spans="2:65" s="1" customFormat="1" ht="16.5" customHeight="1">
      <c r="B152" s="43"/>
      <c r="C152" s="218" t="s">
        <v>278</v>
      </c>
      <c r="D152" s="218" t="s">
        <v>137</v>
      </c>
      <c r="E152" s="219" t="s">
        <v>279</v>
      </c>
      <c r="F152" s="220" t="s">
        <v>280</v>
      </c>
      <c r="G152" s="221" t="s">
        <v>178</v>
      </c>
      <c r="H152" s="222">
        <v>2.4</v>
      </c>
      <c r="I152" s="223"/>
      <c r="J152" s="224">
        <f>ROUND(I152*H152,2)</f>
        <v>0</v>
      </c>
      <c r="K152" s="220" t="s">
        <v>141</v>
      </c>
      <c r="L152" s="69"/>
      <c r="M152" s="225" t="s">
        <v>21</v>
      </c>
      <c r="N152" s="226" t="s">
        <v>42</v>
      </c>
      <c r="O152" s="4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1" t="s">
        <v>142</v>
      </c>
      <c r="AT152" s="21" t="s">
        <v>137</v>
      </c>
      <c r="AU152" s="21" t="s">
        <v>81</v>
      </c>
      <c r="AY152" s="21" t="s">
        <v>135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79</v>
      </c>
      <c r="BK152" s="229">
        <f>ROUND(I152*H152,2)</f>
        <v>0</v>
      </c>
      <c r="BL152" s="21" t="s">
        <v>142</v>
      </c>
      <c r="BM152" s="21" t="s">
        <v>281</v>
      </c>
    </row>
    <row r="153" spans="2:51" s="11" customFormat="1" ht="13.5">
      <c r="B153" s="230"/>
      <c r="C153" s="231"/>
      <c r="D153" s="232" t="s">
        <v>158</v>
      </c>
      <c r="E153" s="233" t="s">
        <v>21</v>
      </c>
      <c r="F153" s="234" t="s">
        <v>282</v>
      </c>
      <c r="G153" s="231"/>
      <c r="H153" s="235">
        <v>2.4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AT153" s="241" t="s">
        <v>158</v>
      </c>
      <c r="AU153" s="241" t="s">
        <v>81</v>
      </c>
      <c r="AV153" s="11" t="s">
        <v>81</v>
      </c>
      <c r="AW153" s="11" t="s">
        <v>35</v>
      </c>
      <c r="AX153" s="11" t="s">
        <v>79</v>
      </c>
      <c r="AY153" s="241" t="s">
        <v>135</v>
      </c>
    </row>
    <row r="154" spans="2:63" s="10" customFormat="1" ht="29.85" customHeight="1">
      <c r="B154" s="202"/>
      <c r="C154" s="203"/>
      <c r="D154" s="204" t="s">
        <v>70</v>
      </c>
      <c r="E154" s="216" t="s">
        <v>154</v>
      </c>
      <c r="F154" s="216" t="s">
        <v>283</v>
      </c>
      <c r="G154" s="203"/>
      <c r="H154" s="203"/>
      <c r="I154" s="206"/>
      <c r="J154" s="217">
        <f>BK154</f>
        <v>0</v>
      </c>
      <c r="K154" s="203"/>
      <c r="L154" s="208"/>
      <c r="M154" s="209"/>
      <c r="N154" s="210"/>
      <c r="O154" s="210"/>
      <c r="P154" s="211">
        <f>SUM(P155:P204)</f>
        <v>0</v>
      </c>
      <c r="Q154" s="210"/>
      <c r="R154" s="211">
        <f>SUM(R155:R204)</f>
        <v>1742.3723600000003</v>
      </c>
      <c r="S154" s="210"/>
      <c r="T154" s="212">
        <f>SUM(T155:T204)</f>
        <v>0</v>
      </c>
      <c r="AR154" s="213" t="s">
        <v>79</v>
      </c>
      <c r="AT154" s="214" t="s">
        <v>70</v>
      </c>
      <c r="AU154" s="214" t="s">
        <v>79</v>
      </c>
      <c r="AY154" s="213" t="s">
        <v>135</v>
      </c>
      <c r="BK154" s="215">
        <f>SUM(BK155:BK204)</f>
        <v>0</v>
      </c>
    </row>
    <row r="155" spans="2:65" s="1" customFormat="1" ht="16.5" customHeight="1">
      <c r="B155" s="43"/>
      <c r="C155" s="218" t="s">
        <v>88</v>
      </c>
      <c r="D155" s="218" t="s">
        <v>137</v>
      </c>
      <c r="E155" s="219" t="s">
        <v>284</v>
      </c>
      <c r="F155" s="220" t="s">
        <v>285</v>
      </c>
      <c r="G155" s="221" t="s">
        <v>140</v>
      </c>
      <c r="H155" s="222">
        <v>1429</v>
      </c>
      <c r="I155" s="223"/>
      <c r="J155" s="224">
        <f>ROUND(I155*H155,2)</f>
        <v>0</v>
      </c>
      <c r="K155" s="220" t="s">
        <v>141</v>
      </c>
      <c r="L155" s="69"/>
      <c r="M155" s="225" t="s">
        <v>21</v>
      </c>
      <c r="N155" s="226" t="s">
        <v>42</v>
      </c>
      <c r="O155" s="44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1" t="s">
        <v>142</v>
      </c>
      <c r="AT155" s="21" t="s">
        <v>137</v>
      </c>
      <c r="AU155" s="21" t="s">
        <v>81</v>
      </c>
      <c r="AY155" s="21" t="s">
        <v>135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79</v>
      </c>
      <c r="BK155" s="229">
        <f>ROUND(I155*H155,2)</f>
        <v>0</v>
      </c>
      <c r="BL155" s="21" t="s">
        <v>142</v>
      </c>
      <c r="BM155" s="21" t="s">
        <v>286</v>
      </c>
    </row>
    <row r="156" spans="2:51" s="11" customFormat="1" ht="13.5">
      <c r="B156" s="230"/>
      <c r="C156" s="231"/>
      <c r="D156" s="232" t="s">
        <v>158</v>
      </c>
      <c r="E156" s="233" t="s">
        <v>21</v>
      </c>
      <c r="F156" s="234" t="s">
        <v>287</v>
      </c>
      <c r="G156" s="231"/>
      <c r="H156" s="235">
        <v>1429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AT156" s="241" t="s">
        <v>158</v>
      </c>
      <c r="AU156" s="241" t="s">
        <v>81</v>
      </c>
      <c r="AV156" s="11" t="s">
        <v>81</v>
      </c>
      <c r="AW156" s="11" t="s">
        <v>35</v>
      </c>
      <c r="AX156" s="11" t="s">
        <v>79</v>
      </c>
      <c r="AY156" s="241" t="s">
        <v>135</v>
      </c>
    </row>
    <row r="157" spans="2:65" s="1" customFormat="1" ht="16.5" customHeight="1">
      <c r="B157" s="43"/>
      <c r="C157" s="218" t="s">
        <v>288</v>
      </c>
      <c r="D157" s="218" t="s">
        <v>137</v>
      </c>
      <c r="E157" s="219" t="s">
        <v>289</v>
      </c>
      <c r="F157" s="220" t="s">
        <v>290</v>
      </c>
      <c r="G157" s="221" t="s">
        <v>140</v>
      </c>
      <c r="H157" s="222">
        <v>1429</v>
      </c>
      <c r="I157" s="223"/>
      <c r="J157" s="224">
        <f>ROUND(I157*H157,2)</f>
        <v>0</v>
      </c>
      <c r="K157" s="220" t="s">
        <v>141</v>
      </c>
      <c r="L157" s="69"/>
      <c r="M157" s="225" t="s">
        <v>21</v>
      </c>
      <c r="N157" s="226" t="s">
        <v>42</v>
      </c>
      <c r="O157" s="4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1" t="s">
        <v>142</v>
      </c>
      <c r="AT157" s="21" t="s">
        <v>137</v>
      </c>
      <c r="AU157" s="21" t="s">
        <v>81</v>
      </c>
      <c r="AY157" s="21" t="s">
        <v>135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1" t="s">
        <v>79</v>
      </c>
      <c r="BK157" s="229">
        <f>ROUND(I157*H157,2)</f>
        <v>0</v>
      </c>
      <c r="BL157" s="21" t="s">
        <v>142</v>
      </c>
      <c r="BM157" s="21" t="s">
        <v>291</v>
      </c>
    </row>
    <row r="158" spans="2:51" s="11" customFormat="1" ht="13.5">
      <c r="B158" s="230"/>
      <c r="C158" s="231"/>
      <c r="D158" s="232" t="s">
        <v>158</v>
      </c>
      <c r="E158" s="233" t="s">
        <v>21</v>
      </c>
      <c r="F158" s="234" t="s">
        <v>287</v>
      </c>
      <c r="G158" s="231"/>
      <c r="H158" s="235">
        <v>1429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AT158" s="241" t="s">
        <v>158</v>
      </c>
      <c r="AU158" s="241" t="s">
        <v>81</v>
      </c>
      <c r="AV158" s="11" t="s">
        <v>81</v>
      </c>
      <c r="AW158" s="11" t="s">
        <v>35</v>
      </c>
      <c r="AX158" s="11" t="s">
        <v>79</v>
      </c>
      <c r="AY158" s="241" t="s">
        <v>135</v>
      </c>
    </row>
    <row r="159" spans="2:65" s="1" customFormat="1" ht="16.5" customHeight="1">
      <c r="B159" s="43"/>
      <c r="C159" s="218" t="s">
        <v>292</v>
      </c>
      <c r="D159" s="218" t="s">
        <v>137</v>
      </c>
      <c r="E159" s="219" t="s">
        <v>293</v>
      </c>
      <c r="F159" s="220" t="s">
        <v>294</v>
      </c>
      <c r="G159" s="221" t="s">
        <v>140</v>
      </c>
      <c r="H159" s="222">
        <v>3165</v>
      </c>
      <c r="I159" s="223"/>
      <c r="J159" s="224">
        <f>ROUND(I159*H159,2)</f>
        <v>0</v>
      </c>
      <c r="K159" s="220" t="s">
        <v>141</v>
      </c>
      <c r="L159" s="69"/>
      <c r="M159" s="225" t="s">
        <v>21</v>
      </c>
      <c r="N159" s="226" t="s">
        <v>42</v>
      </c>
      <c r="O159" s="44"/>
      <c r="P159" s="227">
        <f>O159*H159</f>
        <v>0</v>
      </c>
      <c r="Q159" s="227">
        <v>0.378</v>
      </c>
      <c r="R159" s="227">
        <f>Q159*H159</f>
        <v>1196.3700000000001</v>
      </c>
      <c r="S159" s="227">
        <v>0</v>
      </c>
      <c r="T159" s="228">
        <f>S159*H159</f>
        <v>0</v>
      </c>
      <c r="AR159" s="21" t="s">
        <v>142</v>
      </c>
      <c r="AT159" s="21" t="s">
        <v>137</v>
      </c>
      <c r="AU159" s="21" t="s">
        <v>81</v>
      </c>
      <c r="AY159" s="21" t="s">
        <v>135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21" t="s">
        <v>79</v>
      </c>
      <c r="BK159" s="229">
        <f>ROUND(I159*H159,2)</f>
        <v>0</v>
      </c>
      <c r="BL159" s="21" t="s">
        <v>142</v>
      </c>
      <c r="BM159" s="21" t="s">
        <v>295</v>
      </c>
    </row>
    <row r="160" spans="2:51" s="11" customFormat="1" ht="13.5">
      <c r="B160" s="230"/>
      <c r="C160" s="231"/>
      <c r="D160" s="232" t="s">
        <v>158</v>
      </c>
      <c r="E160" s="233" t="s">
        <v>21</v>
      </c>
      <c r="F160" s="234" t="s">
        <v>234</v>
      </c>
      <c r="G160" s="231"/>
      <c r="H160" s="235">
        <v>1429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AT160" s="241" t="s">
        <v>158</v>
      </c>
      <c r="AU160" s="241" t="s">
        <v>81</v>
      </c>
      <c r="AV160" s="11" t="s">
        <v>81</v>
      </c>
      <c r="AW160" s="11" t="s">
        <v>35</v>
      </c>
      <c r="AX160" s="11" t="s">
        <v>71</v>
      </c>
      <c r="AY160" s="241" t="s">
        <v>135</v>
      </c>
    </row>
    <row r="161" spans="2:51" s="11" customFormat="1" ht="13.5">
      <c r="B161" s="230"/>
      <c r="C161" s="231"/>
      <c r="D161" s="232" t="s">
        <v>158</v>
      </c>
      <c r="E161" s="233" t="s">
        <v>21</v>
      </c>
      <c r="F161" s="234" t="s">
        <v>235</v>
      </c>
      <c r="G161" s="231"/>
      <c r="H161" s="235">
        <v>57</v>
      </c>
      <c r="I161" s="236"/>
      <c r="J161" s="231"/>
      <c r="K161" s="231"/>
      <c r="L161" s="237"/>
      <c r="M161" s="238"/>
      <c r="N161" s="239"/>
      <c r="O161" s="239"/>
      <c r="P161" s="239"/>
      <c r="Q161" s="239"/>
      <c r="R161" s="239"/>
      <c r="S161" s="239"/>
      <c r="T161" s="240"/>
      <c r="AT161" s="241" t="s">
        <v>158</v>
      </c>
      <c r="AU161" s="241" t="s">
        <v>81</v>
      </c>
      <c r="AV161" s="11" t="s">
        <v>81</v>
      </c>
      <c r="AW161" s="11" t="s">
        <v>35</v>
      </c>
      <c r="AX161" s="11" t="s">
        <v>71</v>
      </c>
      <c r="AY161" s="241" t="s">
        <v>135</v>
      </c>
    </row>
    <row r="162" spans="2:51" s="11" customFormat="1" ht="13.5">
      <c r="B162" s="230"/>
      <c r="C162" s="231"/>
      <c r="D162" s="232" t="s">
        <v>158</v>
      </c>
      <c r="E162" s="233" t="s">
        <v>21</v>
      </c>
      <c r="F162" s="234" t="s">
        <v>236</v>
      </c>
      <c r="G162" s="231"/>
      <c r="H162" s="235">
        <v>341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AT162" s="241" t="s">
        <v>158</v>
      </c>
      <c r="AU162" s="241" t="s">
        <v>81</v>
      </c>
      <c r="AV162" s="11" t="s">
        <v>81</v>
      </c>
      <c r="AW162" s="11" t="s">
        <v>35</v>
      </c>
      <c r="AX162" s="11" t="s">
        <v>71</v>
      </c>
      <c r="AY162" s="241" t="s">
        <v>135</v>
      </c>
    </row>
    <row r="163" spans="2:51" s="11" customFormat="1" ht="13.5">
      <c r="B163" s="230"/>
      <c r="C163" s="231"/>
      <c r="D163" s="232" t="s">
        <v>158</v>
      </c>
      <c r="E163" s="233" t="s">
        <v>21</v>
      </c>
      <c r="F163" s="234" t="s">
        <v>237</v>
      </c>
      <c r="G163" s="231"/>
      <c r="H163" s="235">
        <v>22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AT163" s="241" t="s">
        <v>158</v>
      </c>
      <c r="AU163" s="241" t="s">
        <v>81</v>
      </c>
      <c r="AV163" s="11" t="s">
        <v>81</v>
      </c>
      <c r="AW163" s="11" t="s">
        <v>35</v>
      </c>
      <c r="AX163" s="11" t="s">
        <v>71</v>
      </c>
      <c r="AY163" s="241" t="s">
        <v>135</v>
      </c>
    </row>
    <row r="164" spans="2:51" s="11" customFormat="1" ht="13.5">
      <c r="B164" s="230"/>
      <c r="C164" s="231"/>
      <c r="D164" s="232" t="s">
        <v>158</v>
      </c>
      <c r="E164" s="233" t="s">
        <v>21</v>
      </c>
      <c r="F164" s="234" t="s">
        <v>238</v>
      </c>
      <c r="G164" s="231"/>
      <c r="H164" s="235">
        <v>1183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AT164" s="241" t="s">
        <v>158</v>
      </c>
      <c r="AU164" s="241" t="s">
        <v>81</v>
      </c>
      <c r="AV164" s="11" t="s">
        <v>81</v>
      </c>
      <c r="AW164" s="11" t="s">
        <v>35</v>
      </c>
      <c r="AX164" s="11" t="s">
        <v>71</v>
      </c>
      <c r="AY164" s="241" t="s">
        <v>135</v>
      </c>
    </row>
    <row r="165" spans="2:51" s="11" customFormat="1" ht="13.5">
      <c r="B165" s="230"/>
      <c r="C165" s="231"/>
      <c r="D165" s="232" t="s">
        <v>158</v>
      </c>
      <c r="E165" s="233" t="s">
        <v>21</v>
      </c>
      <c r="F165" s="234" t="s">
        <v>239</v>
      </c>
      <c r="G165" s="231"/>
      <c r="H165" s="235">
        <v>52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AT165" s="241" t="s">
        <v>158</v>
      </c>
      <c r="AU165" s="241" t="s">
        <v>81</v>
      </c>
      <c r="AV165" s="11" t="s">
        <v>81</v>
      </c>
      <c r="AW165" s="11" t="s">
        <v>35</v>
      </c>
      <c r="AX165" s="11" t="s">
        <v>71</v>
      </c>
      <c r="AY165" s="241" t="s">
        <v>135</v>
      </c>
    </row>
    <row r="166" spans="2:51" s="11" customFormat="1" ht="13.5">
      <c r="B166" s="230"/>
      <c r="C166" s="231"/>
      <c r="D166" s="232" t="s">
        <v>158</v>
      </c>
      <c r="E166" s="233" t="s">
        <v>21</v>
      </c>
      <c r="F166" s="234" t="s">
        <v>240</v>
      </c>
      <c r="G166" s="231"/>
      <c r="H166" s="235">
        <v>81</v>
      </c>
      <c r="I166" s="236"/>
      <c r="J166" s="231"/>
      <c r="K166" s="231"/>
      <c r="L166" s="237"/>
      <c r="M166" s="238"/>
      <c r="N166" s="239"/>
      <c r="O166" s="239"/>
      <c r="P166" s="239"/>
      <c r="Q166" s="239"/>
      <c r="R166" s="239"/>
      <c r="S166" s="239"/>
      <c r="T166" s="240"/>
      <c r="AT166" s="241" t="s">
        <v>158</v>
      </c>
      <c r="AU166" s="241" t="s">
        <v>81</v>
      </c>
      <c r="AV166" s="11" t="s">
        <v>81</v>
      </c>
      <c r="AW166" s="11" t="s">
        <v>35</v>
      </c>
      <c r="AX166" s="11" t="s">
        <v>71</v>
      </c>
      <c r="AY166" s="241" t="s">
        <v>135</v>
      </c>
    </row>
    <row r="167" spans="2:65" s="1" customFormat="1" ht="16.5" customHeight="1">
      <c r="B167" s="43"/>
      <c r="C167" s="218" t="s">
        <v>296</v>
      </c>
      <c r="D167" s="218" t="s">
        <v>137</v>
      </c>
      <c r="E167" s="219" t="s">
        <v>297</v>
      </c>
      <c r="F167" s="220" t="s">
        <v>298</v>
      </c>
      <c r="G167" s="221" t="s">
        <v>140</v>
      </c>
      <c r="H167" s="222">
        <v>1849</v>
      </c>
      <c r="I167" s="223"/>
      <c r="J167" s="224">
        <f>ROUND(I167*H167,2)</f>
        <v>0</v>
      </c>
      <c r="K167" s="220" t="s">
        <v>141</v>
      </c>
      <c r="L167" s="69"/>
      <c r="M167" s="225" t="s">
        <v>21</v>
      </c>
      <c r="N167" s="226" t="s">
        <v>42</v>
      </c>
      <c r="O167" s="44"/>
      <c r="P167" s="227">
        <f>O167*H167</f>
        <v>0</v>
      </c>
      <c r="Q167" s="227">
        <v>0</v>
      </c>
      <c r="R167" s="227">
        <f>Q167*H167</f>
        <v>0</v>
      </c>
      <c r="S167" s="227">
        <v>0</v>
      </c>
      <c r="T167" s="228">
        <f>S167*H167</f>
        <v>0</v>
      </c>
      <c r="AR167" s="21" t="s">
        <v>142</v>
      </c>
      <c r="AT167" s="21" t="s">
        <v>137</v>
      </c>
      <c r="AU167" s="21" t="s">
        <v>81</v>
      </c>
      <c r="AY167" s="21" t="s">
        <v>135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21" t="s">
        <v>79</v>
      </c>
      <c r="BK167" s="229">
        <f>ROUND(I167*H167,2)</f>
        <v>0</v>
      </c>
      <c r="BL167" s="21" t="s">
        <v>142</v>
      </c>
      <c r="BM167" s="21" t="s">
        <v>299</v>
      </c>
    </row>
    <row r="168" spans="2:51" s="11" customFormat="1" ht="13.5">
      <c r="B168" s="230"/>
      <c r="C168" s="231"/>
      <c r="D168" s="232" t="s">
        <v>158</v>
      </c>
      <c r="E168" s="233" t="s">
        <v>21</v>
      </c>
      <c r="F168" s="234" t="s">
        <v>234</v>
      </c>
      <c r="G168" s="231"/>
      <c r="H168" s="235">
        <v>1429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AT168" s="241" t="s">
        <v>158</v>
      </c>
      <c r="AU168" s="241" t="s">
        <v>81</v>
      </c>
      <c r="AV168" s="11" t="s">
        <v>81</v>
      </c>
      <c r="AW168" s="11" t="s">
        <v>35</v>
      </c>
      <c r="AX168" s="11" t="s">
        <v>71</v>
      </c>
      <c r="AY168" s="241" t="s">
        <v>135</v>
      </c>
    </row>
    <row r="169" spans="2:51" s="11" customFormat="1" ht="13.5">
      <c r="B169" s="230"/>
      <c r="C169" s="231"/>
      <c r="D169" s="232" t="s">
        <v>158</v>
      </c>
      <c r="E169" s="233" t="s">
        <v>21</v>
      </c>
      <c r="F169" s="234" t="s">
        <v>235</v>
      </c>
      <c r="G169" s="231"/>
      <c r="H169" s="235">
        <v>57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AT169" s="241" t="s">
        <v>158</v>
      </c>
      <c r="AU169" s="241" t="s">
        <v>81</v>
      </c>
      <c r="AV169" s="11" t="s">
        <v>81</v>
      </c>
      <c r="AW169" s="11" t="s">
        <v>35</v>
      </c>
      <c r="AX169" s="11" t="s">
        <v>71</v>
      </c>
      <c r="AY169" s="241" t="s">
        <v>135</v>
      </c>
    </row>
    <row r="170" spans="2:51" s="11" customFormat="1" ht="13.5">
      <c r="B170" s="230"/>
      <c r="C170" s="231"/>
      <c r="D170" s="232" t="s">
        <v>158</v>
      </c>
      <c r="E170" s="233" t="s">
        <v>21</v>
      </c>
      <c r="F170" s="234" t="s">
        <v>236</v>
      </c>
      <c r="G170" s="231"/>
      <c r="H170" s="235">
        <v>341</v>
      </c>
      <c r="I170" s="236"/>
      <c r="J170" s="231"/>
      <c r="K170" s="231"/>
      <c r="L170" s="237"/>
      <c r="M170" s="238"/>
      <c r="N170" s="239"/>
      <c r="O170" s="239"/>
      <c r="P170" s="239"/>
      <c r="Q170" s="239"/>
      <c r="R170" s="239"/>
      <c r="S170" s="239"/>
      <c r="T170" s="240"/>
      <c r="AT170" s="241" t="s">
        <v>158</v>
      </c>
      <c r="AU170" s="241" t="s">
        <v>81</v>
      </c>
      <c r="AV170" s="11" t="s">
        <v>81</v>
      </c>
      <c r="AW170" s="11" t="s">
        <v>35</v>
      </c>
      <c r="AX170" s="11" t="s">
        <v>71</v>
      </c>
      <c r="AY170" s="241" t="s">
        <v>135</v>
      </c>
    </row>
    <row r="171" spans="2:51" s="11" customFormat="1" ht="13.5">
      <c r="B171" s="230"/>
      <c r="C171" s="231"/>
      <c r="D171" s="232" t="s">
        <v>158</v>
      </c>
      <c r="E171" s="233" t="s">
        <v>21</v>
      </c>
      <c r="F171" s="234" t="s">
        <v>237</v>
      </c>
      <c r="G171" s="231"/>
      <c r="H171" s="235">
        <v>22</v>
      </c>
      <c r="I171" s="236"/>
      <c r="J171" s="231"/>
      <c r="K171" s="231"/>
      <c r="L171" s="237"/>
      <c r="M171" s="238"/>
      <c r="N171" s="239"/>
      <c r="O171" s="239"/>
      <c r="P171" s="239"/>
      <c r="Q171" s="239"/>
      <c r="R171" s="239"/>
      <c r="S171" s="239"/>
      <c r="T171" s="240"/>
      <c r="AT171" s="241" t="s">
        <v>158</v>
      </c>
      <c r="AU171" s="241" t="s">
        <v>81</v>
      </c>
      <c r="AV171" s="11" t="s">
        <v>81</v>
      </c>
      <c r="AW171" s="11" t="s">
        <v>35</v>
      </c>
      <c r="AX171" s="11" t="s">
        <v>71</v>
      </c>
      <c r="AY171" s="241" t="s">
        <v>135</v>
      </c>
    </row>
    <row r="172" spans="2:65" s="1" customFormat="1" ht="25.5" customHeight="1">
      <c r="B172" s="43"/>
      <c r="C172" s="218" t="s">
        <v>300</v>
      </c>
      <c r="D172" s="218" t="s">
        <v>137</v>
      </c>
      <c r="E172" s="219" t="s">
        <v>301</v>
      </c>
      <c r="F172" s="220" t="s">
        <v>302</v>
      </c>
      <c r="G172" s="221" t="s">
        <v>140</v>
      </c>
      <c r="H172" s="222">
        <v>1486</v>
      </c>
      <c r="I172" s="223"/>
      <c r="J172" s="224">
        <f>ROUND(I172*H172,2)</f>
        <v>0</v>
      </c>
      <c r="K172" s="220" t="s">
        <v>141</v>
      </c>
      <c r="L172" s="69"/>
      <c r="M172" s="225" t="s">
        <v>21</v>
      </c>
      <c r="N172" s="226" t="s">
        <v>42</v>
      </c>
      <c r="O172" s="44"/>
      <c r="P172" s="227">
        <f>O172*H172</f>
        <v>0</v>
      </c>
      <c r="Q172" s="227">
        <v>0</v>
      </c>
      <c r="R172" s="227">
        <f>Q172*H172</f>
        <v>0</v>
      </c>
      <c r="S172" s="227">
        <v>0</v>
      </c>
      <c r="T172" s="228">
        <f>S172*H172</f>
        <v>0</v>
      </c>
      <c r="AR172" s="21" t="s">
        <v>142</v>
      </c>
      <c r="AT172" s="21" t="s">
        <v>137</v>
      </c>
      <c r="AU172" s="21" t="s">
        <v>81</v>
      </c>
      <c r="AY172" s="21" t="s">
        <v>135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21" t="s">
        <v>79</v>
      </c>
      <c r="BK172" s="229">
        <f>ROUND(I172*H172,2)</f>
        <v>0</v>
      </c>
      <c r="BL172" s="21" t="s">
        <v>142</v>
      </c>
      <c r="BM172" s="21" t="s">
        <v>303</v>
      </c>
    </row>
    <row r="173" spans="2:51" s="11" customFormat="1" ht="13.5">
      <c r="B173" s="230"/>
      <c r="C173" s="231"/>
      <c r="D173" s="232" t="s">
        <v>158</v>
      </c>
      <c r="E173" s="233" t="s">
        <v>21</v>
      </c>
      <c r="F173" s="234" t="s">
        <v>234</v>
      </c>
      <c r="G173" s="231"/>
      <c r="H173" s="235">
        <v>1429</v>
      </c>
      <c r="I173" s="236"/>
      <c r="J173" s="231"/>
      <c r="K173" s="231"/>
      <c r="L173" s="237"/>
      <c r="M173" s="238"/>
      <c r="N173" s="239"/>
      <c r="O173" s="239"/>
      <c r="P173" s="239"/>
      <c r="Q173" s="239"/>
      <c r="R173" s="239"/>
      <c r="S173" s="239"/>
      <c r="T173" s="240"/>
      <c r="AT173" s="241" t="s">
        <v>158</v>
      </c>
      <c r="AU173" s="241" t="s">
        <v>81</v>
      </c>
      <c r="AV173" s="11" t="s">
        <v>81</v>
      </c>
      <c r="AW173" s="11" t="s">
        <v>35</v>
      </c>
      <c r="AX173" s="11" t="s">
        <v>71</v>
      </c>
      <c r="AY173" s="241" t="s">
        <v>135</v>
      </c>
    </row>
    <row r="174" spans="2:51" s="11" customFormat="1" ht="13.5">
      <c r="B174" s="230"/>
      <c r="C174" s="231"/>
      <c r="D174" s="232" t="s">
        <v>158</v>
      </c>
      <c r="E174" s="233" t="s">
        <v>21</v>
      </c>
      <c r="F174" s="234" t="s">
        <v>235</v>
      </c>
      <c r="G174" s="231"/>
      <c r="H174" s="235">
        <v>57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AT174" s="241" t="s">
        <v>158</v>
      </c>
      <c r="AU174" s="241" t="s">
        <v>81</v>
      </c>
      <c r="AV174" s="11" t="s">
        <v>81</v>
      </c>
      <c r="AW174" s="11" t="s">
        <v>35</v>
      </c>
      <c r="AX174" s="11" t="s">
        <v>71</v>
      </c>
      <c r="AY174" s="241" t="s">
        <v>135</v>
      </c>
    </row>
    <row r="175" spans="2:65" s="1" customFormat="1" ht="16.5" customHeight="1">
      <c r="B175" s="43"/>
      <c r="C175" s="218" t="s">
        <v>304</v>
      </c>
      <c r="D175" s="218" t="s">
        <v>137</v>
      </c>
      <c r="E175" s="219" t="s">
        <v>305</v>
      </c>
      <c r="F175" s="220" t="s">
        <v>306</v>
      </c>
      <c r="G175" s="221" t="s">
        <v>140</v>
      </c>
      <c r="H175" s="222">
        <v>1486</v>
      </c>
      <c r="I175" s="223"/>
      <c r="J175" s="224">
        <f>ROUND(I175*H175,2)</f>
        <v>0</v>
      </c>
      <c r="K175" s="220" t="s">
        <v>141</v>
      </c>
      <c r="L175" s="69"/>
      <c r="M175" s="225" t="s">
        <v>21</v>
      </c>
      <c r="N175" s="226" t="s">
        <v>42</v>
      </c>
      <c r="O175" s="44"/>
      <c r="P175" s="227">
        <f>O175*H175</f>
        <v>0</v>
      </c>
      <c r="Q175" s="227">
        <v>0</v>
      </c>
      <c r="R175" s="227">
        <f>Q175*H175</f>
        <v>0</v>
      </c>
      <c r="S175" s="227">
        <v>0</v>
      </c>
      <c r="T175" s="228">
        <f>S175*H175</f>
        <v>0</v>
      </c>
      <c r="AR175" s="21" t="s">
        <v>142</v>
      </c>
      <c r="AT175" s="21" t="s">
        <v>137</v>
      </c>
      <c r="AU175" s="21" t="s">
        <v>81</v>
      </c>
      <c r="AY175" s="21" t="s">
        <v>135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21" t="s">
        <v>79</v>
      </c>
      <c r="BK175" s="229">
        <f>ROUND(I175*H175,2)</f>
        <v>0</v>
      </c>
      <c r="BL175" s="21" t="s">
        <v>142</v>
      </c>
      <c r="BM175" s="21" t="s">
        <v>307</v>
      </c>
    </row>
    <row r="176" spans="2:51" s="11" customFormat="1" ht="13.5">
      <c r="B176" s="230"/>
      <c r="C176" s="231"/>
      <c r="D176" s="232" t="s">
        <v>158</v>
      </c>
      <c r="E176" s="233" t="s">
        <v>21</v>
      </c>
      <c r="F176" s="234" t="s">
        <v>234</v>
      </c>
      <c r="G176" s="231"/>
      <c r="H176" s="235">
        <v>1429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AT176" s="241" t="s">
        <v>158</v>
      </c>
      <c r="AU176" s="241" t="s">
        <v>81</v>
      </c>
      <c r="AV176" s="11" t="s">
        <v>81</v>
      </c>
      <c r="AW176" s="11" t="s">
        <v>35</v>
      </c>
      <c r="AX176" s="11" t="s">
        <v>71</v>
      </c>
      <c r="AY176" s="241" t="s">
        <v>135</v>
      </c>
    </row>
    <row r="177" spans="2:51" s="11" customFormat="1" ht="13.5">
      <c r="B177" s="230"/>
      <c r="C177" s="231"/>
      <c r="D177" s="232" t="s">
        <v>158</v>
      </c>
      <c r="E177" s="233" t="s">
        <v>21</v>
      </c>
      <c r="F177" s="234" t="s">
        <v>235</v>
      </c>
      <c r="G177" s="231"/>
      <c r="H177" s="235">
        <v>57</v>
      </c>
      <c r="I177" s="236"/>
      <c r="J177" s="231"/>
      <c r="K177" s="231"/>
      <c r="L177" s="237"/>
      <c r="M177" s="238"/>
      <c r="N177" s="239"/>
      <c r="O177" s="239"/>
      <c r="P177" s="239"/>
      <c r="Q177" s="239"/>
      <c r="R177" s="239"/>
      <c r="S177" s="239"/>
      <c r="T177" s="240"/>
      <c r="AT177" s="241" t="s">
        <v>158</v>
      </c>
      <c r="AU177" s="241" t="s">
        <v>81</v>
      </c>
      <c r="AV177" s="11" t="s">
        <v>81</v>
      </c>
      <c r="AW177" s="11" t="s">
        <v>35</v>
      </c>
      <c r="AX177" s="11" t="s">
        <v>71</v>
      </c>
      <c r="AY177" s="241" t="s">
        <v>135</v>
      </c>
    </row>
    <row r="178" spans="2:65" s="1" customFormat="1" ht="16.5" customHeight="1">
      <c r="B178" s="43"/>
      <c r="C178" s="218" t="s">
        <v>308</v>
      </c>
      <c r="D178" s="218" t="s">
        <v>137</v>
      </c>
      <c r="E178" s="219" t="s">
        <v>309</v>
      </c>
      <c r="F178" s="220" t="s">
        <v>310</v>
      </c>
      <c r="G178" s="221" t="s">
        <v>140</v>
      </c>
      <c r="H178" s="222">
        <v>1517</v>
      </c>
      <c r="I178" s="223"/>
      <c r="J178" s="224">
        <f>ROUND(I178*H178,2)</f>
        <v>0</v>
      </c>
      <c r="K178" s="220" t="s">
        <v>141</v>
      </c>
      <c r="L178" s="69"/>
      <c r="M178" s="225" t="s">
        <v>21</v>
      </c>
      <c r="N178" s="226" t="s">
        <v>42</v>
      </c>
      <c r="O178" s="44"/>
      <c r="P178" s="227">
        <f>O178*H178</f>
        <v>0</v>
      </c>
      <c r="Q178" s="227">
        <v>0</v>
      </c>
      <c r="R178" s="227">
        <f>Q178*H178</f>
        <v>0</v>
      </c>
      <c r="S178" s="227">
        <v>0</v>
      </c>
      <c r="T178" s="228">
        <f>S178*H178</f>
        <v>0</v>
      </c>
      <c r="AR178" s="21" t="s">
        <v>142</v>
      </c>
      <c r="AT178" s="21" t="s">
        <v>137</v>
      </c>
      <c r="AU178" s="21" t="s">
        <v>81</v>
      </c>
      <c r="AY178" s="21" t="s">
        <v>135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21" t="s">
        <v>79</v>
      </c>
      <c r="BK178" s="229">
        <f>ROUND(I178*H178,2)</f>
        <v>0</v>
      </c>
      <c r="BL178" s="21" t="s">
        <v>142</v>
      </c>
      <c r="BM178" s="21" t="s">
        <v>311</v>
      </c>
    </row>
    <row r="179" spans="2:51" s="11" customFormat="1" ht="13.5">
      <c r="B179" s="230"/>
      <c r="C179" s="231"/>
      <c r="D179" s="232" t="s">
        <v>158</v>
      </c>
      <c r="E179" s="233" t="s">
        <v>21</v>
      </c>
      <c r="F179" s="234" t="s">
        <v>159</v>
      </c>
      <c r="G179" s="231"/>
      <c r="H179" s="235">
        <v>29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AT179" s="241" t="s">
        <v>158</v>
      </c>
      <c r="AU179" s="241" t="s">
        <v>81</v>
      </c>
      <c r="AV179" s="11" t="s">
        <v>81</v>
      </c>
      <c r="AW179" s="11" t="s">
        <v>35</v>
      </c>
      <c r="AX179" s="11" t="s">
        <v>71</v>
      </c>
      <c r="AY179" s="241" t="s">
        <v>135</v>
      </c>
    </row>
    <row r="180" spans="2:51" s="11" customFormat="1" ht="13.5">
      <c r="B180" s="230"/>
      <c r="C180" s="231"/>
      <c r="D180" s="232" t="s">
        <v>158</v>
      </c>
      <c r="E180" s="233" t="s">
        <v>21</v>
      </c>
      <c r="F180" s="234" t="s">
        <v>160</v>
      </c>
      <c r="G180" s="231"/>
      <c r="H180" s="235">
        <v>2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AT180" s="241" t="s">
        <v>158</v>
      </c>
      <c r="AU180" s="241" t="s">
        <v>81</v>
      </c>
      <c r="AV180" s="11" t="s">
        <v>81</v>
      </c>
      <c r="AW180" s="11" t="s">
        <v>35</v>
      </c>
      <c r="AX180" s="11" t="s">
        <v>71</v>
      </c>
      <c r="AY180" s="241" t="s">
        <v>135</v>
      </c>
    </row>
    <row r="181" spans="2:51" s="11" customFormat="1" ht="13.5">
      <c r="B181" s="230"/>
      <c r="C181" s="231"/>
      <c r="D181" s="232" t="s">
        <v>158</v>
      </c>
      <c r="E181" s="233" t="s">
        <v>21</v>
      </c>
      <c r="F181" s="234" t="s">
        <v>234</v>
      </c>
      <c r="G181" s="231"/>
      <c r="H181" s="235">
        <v>1429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AT181" s="241" t="s">
        <v>158</v>
      </c>
      <c r="AU181" s="241" t="s">
        <v>81</v>
      </c>
      <c r="AV181" s="11" t="s">
        <v>81</v>
      </c>
      <c r="AW181" s="11" t="s">
        <v>35</v>
      </c>
      <c r="AX181" s="11" t="s">
        <v>71</v>
      </c>
      <c r="AY181" s="241" t="s">
        <v>135</v>
      </c>
    </row>
    <row r="182" spans="2:51" s="11" customFormat="1" ht="13.5">
      <c r="B182" s="230"/>
      <c r="C182" s="231"/>
      <c r="D182" s="232" t="s">
        <v>158</v>
      </c>
      <c r="E182" s="233" t="s">
        <v>21</v>
      </c>
      <c r="F182" s="234" t="s">
        <v>235</v>
      </c>
      <c r="G182" s="231"/>
      <c r="H182" s="235">
        <v>57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AT182" s="241" t="s">
        <v>158</v>
      </c>
      <c r="AU182" s="241" t="s">
        <v>81</v>
      </c>
      <c r="AV182" s="11" t="s">
        <v>81</v>
      </c>
      <c r="AW182" s="11" t="s">
        <v>35</v>
      </c>
      <c r="AX182" s="11" t="s">
        <v>71</v>
      </c>
      <c r="AY182" s="241" t="s">
        <v>135</v>
      </c>
    </row>
    <row r="183" spans="2:65" s="1" customFormat="1" ht="25.5" customHeight="1">
      <c r="B183" s="43"/>
      <c r="C183" s="218" t="s">
        <v>312</v>
      </c>
      <c r="D183" s="218" t="s">
        <v>137</v>
      </c>
      <c r="E183" s="219" t="s">
        <v>313</v>
      </c>
      <c r="F183" s="220" t="s">
        <v>314</v>
      </c>
      <c r="G183" s="221" t="s">
        <v>140</v>
      </c>
      <c r="H183" s="222">
        <v>1486</v>
      </c>
      <c r="I183" s="223"/>
      <c r="J183" s="224">
        <f>ROUND(I183*H183,2)</f>
        <v>0</v>
      </c>
      <c r="K183" s="220" t="s">
        <v>141</v>
      </c>
      <c r="L183" s="69"/>
      <c r="M183" s="225" t="s">
        <v>21</v>
      </c>
      <c r="N183" s="226" t="s">
        <v>42</v>
      </c>
      <c r="O183" s="44"/>
      <c r="P183" s="227">
        <f>O183*H183</f>
        <v>0</v>
      </c>
      <c r="Q183" s="227">
        <v>0.10373</v>
      </c>
      <c r="R183" s="227">
        <f>Q183*H183</f>
        <v>154.14278000000002</v>
      </c>
      <c r="S183" s="227">
        <v>0</v>
      </c>
      <c r="T183" s="228">
        <f>S183*H183</f>
        <v>0</v>
      </c>
      <c r="AR183" s="21" t="s">
        <v>142</v>
      </c>
      <c r="AT183" s="21" t="s">
        <v>137</v>
      </c>
      <c r="AU183" s="21" t="s">
        <v>81</v>
      </c>
      <c r="AY183" s="21" t="s">
        <v>135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21" t="s">
        <v>79</v>
      </c>
      <c r="BK183" s="229">
        <f>ROUND(I183*H183,2)</f>
        <v>0</v>
      </c>
      <c r="BL183" s="21" t="s">
        <v>142</v>
      </c>
      <c r="BM183" s="21" t="s">
        <v>315</v>
      </c>
    </row>
    <row r="184" spans="2:51" s="11" customFormat="1" ht="13.5">
      <c r="B184" s="230"/>
      <c r="C184" s="231"/>
      <c r="D184" s="232" t="s">
        <v>158</v>
      </c>
      <c r="E184" s="233" t="s">
        <v>21</v>
      </c>
      <c r="F184" s="234" t="s">
        <v>234</v>
      </c>
      <c r="G184" s="231"/>
      <c r="H184" s="235">
        <v>1429</v>
      </c>
      <c r="I184" s="236"/>
      <c r="J184" s="231"/>
      <c r="K184" s="231"/>
      <c r="L184" s="237"/>
      <c r="M184" s="238"/>
      <c r="N184" s="239"/>
      <c r="O184" s="239"/>
      <c r="P184" s="239"/>
      <c r="Q184" s="239"/>
      <c r="R184" s="239"/>
      <c r="S184" s="239"/>
      <c r="T184" s="240"/>
      <c r="AT184" s="241" t="s">
        <v>158</v>
      </c>
      <c r="AU184" s="241" t="s">
        <v>81</v>
      </c>
      <c r="AV184" s="11" t="s">
        <v>81</v>
      </c>
      <c r="AW184" s="11" t="s">
        <v>35</v>
      </c>
      <c r="AX184" s="11" t="s">
        <v>71</v>
      </c>
      <c r="AY184" s="241" t="s">
        <v>135</v>
      </c>
    </row>
    <row r="185" spans="2:51" s="11" customFormat="1" ht="13.5">
      <c r="B185" s="230"/>
      <c r="C185" s="231"/>
      <c r="D185" s="232" t="s">
        <v>158</v>
      </c>
      <c r="E185" s="233" t="s">
        <v>21</v>
      </c>
      <c r="F185" s="234" t="s">
        <v>235</v>
      </c>
      <c r="G185" s="231"/>
      <c r="H185" s="235">
        <v>57</v>
      </c>
      <c r="I185" s="236"/>
      <c r="J185" s="231"/>
      <c r="K185" s="231"/>
      <c r="L185" s="237"/>
      <c r="M185" s="238"/>
      <c r="N185" s="239"/>
      <c r="O185" s="239"/>
      <c r="P185" s="239"/>
      <c r="Q185" s="239"/>
      <c r="R185" s="239"/>
      <c r="S185" s="239"/>
      <c r="T185" s="240"/>
      <c r="AT185" s="241" t="s">
        <v>158</v>
      </c>
      <c r="AU185" s="241" t="s">
        <v>81</v>
      </c>
      <c r="AV185" s="11" t="s">
        <v>81</v>
      </c>
      <c r="AW185" s="11" t="s">
        <v>35</v>
      </c>
      <c r="AX185" s="11" t="s">
        <v>71</v>
      </c>
      <c r="AY185" s="241" t="s">
        <v>135</v>
      </c>
    </row>
    <row r="186" spans="2:65" s="1" customFormat="1" ht="25.5" customHeight="1">
      <c r="B186" s="43"/>
      <c r="C186" s="218" t="s">
        <v>316</v>
      </c>
      <c r="D186" s="218" t="s">
        <v>137</v>
      </c>
      <c r="E186" s="219" t="s">
        <v>317</v>
      </c>
      <c r="F186" s="220" t="s">
        <v>318</v>
      </c>
      <c r="G186" s="221" t="s">
        <v>140</v>
      </c>
      <c r="H186" s="222">
        <v>88</v>
      </c>
      <c r="I186" s="223"/>
      <c r="J186" s="224">
        <f>ROUND(I186*H186,2)</f>
        <v>0</v>
      </c>
      <c r="K186" s="220" t="s">
        <v>141</v>
      </c>
      <c r="L186" s="69"/>
      <c r="M186" s="225" t="s">
        <v>21</v>
      </c>
      <c r="N186" s="226" t="s">
        <v>42</v>
      </c>
      <c r="O186" s="44"/>
      <c r="P186" s="227">
        <f>O186*H186</f>
        <v>0</v>
      </c>
      <c r="Q186" s="227">
        <v>0</v>
      </c>
      <c r="R186" s="227">
        <f>Q186*H186</f>
        <v>0</v>
      </c>
      <c r="S186" s="227">
        <v>0</v>
      </c>
      <c r="T186" s="228">
        <f>S186*H186</f>
        <v>0</v>
      </c>
      <c r="AR186" s="21" t="s">
        <v>142</v>
      </c>
      <c r="AT186" s="21" t="s">
        <v>137</v>
      </c>
      <c r="AU186" s="21" t="s">
        <v>81</v>
      </c>
      <c r="AY186" s="21" t="s">
        <v>135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21" t="s">
        <v>79</v>
      </c>
      <c r="BK186" s="229">
        <f>ROUND(I186*H186,2)</f>
        <v>0</v>
      </c>
      <c r="BL186" s="21" t="s">
        <v>142</v>
      </c>
      <c r="BM186" s="21" t="s">
        <v>319</v>
      </c>
    </row>
    <row r="187" spans="2:51" s="11" customFormat="1" ht="13.5">
      <c r="B187" s="230"/>
      <c r="C187" s="231"/>
      <c r="D187" s="232" t="s">
        <v>158</v>
      </c>
      <c r="E187" s="233" t="s">
        <v>21</v>
      </c>
      <c r="F187" s="234" t="s">
        <v>159</v>
      </c>
      <c r="G187" s="231"/>
      <c r="H187" s="235">
        <v>29</v>
      </c>
      <c r="I187" s="236"/>
      <c r="J187" s="231"/>
      <c r="K187" s="231"/>
      <c r="L187" s="237"/>
      <c r="M187" s="238"/>
      <c r="N187" s="239"/>
      <c r="O187" s="239"/>
      <c r="P187" s="239"/>
      <c r="Q187" s="239"/>
      <c r="R187" s="239"/>
      <c r="S187" s="239"/>
      <c r="T187" s="240"/>
      <c r="AT187" s="241" t="s">
        <v>158</v>
      </c>
      <c r="AU187" s="241" t="s">
        <v>81</v>
      </c>
      <c r="AV187" s="11" t="s">
        <v>81</v>
      </c>
      <c r="AW187" s="11" t="s">
        <v>35</v>
      </c>
      <c r="AX187" s="11" t="s">
        <v>71</v>
      </c>
      <c r="AY187" s="241" t="s">
        <v>135</v>
      </c>
    </row>
    <row r="188" spans="2:51" s="11" customFormat="1" ht="13.5">
      <c r="B188" s="230"/>
      <c r="C188" s="231"/>
      <c r="D188" s="232" t="s">
        <v>158</v>
      </c>
      <c r="E188" s="233" t="s">
        <v>21</v>
      </c>
      <c r="F188" s="234" t="s">
        <v>160</v>
      </c>
      <c r="G188" s="231"/>
      <c r="H188" s="235">
        <v>2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AT188" s="241" t="s">
        <v>158</v>
      </c>
      <c r="AU188" s="241" t="s">
        <v>81</v>
      </c>
      <c r="AV188" s="11" t="s">
        <v>81</v>
      </c>
      <c r="AW188" s="11" t="s">
        <v>35</v>
      </c>
      <c r="AX188" s="11" t="s">
        <v>71</v>
      </c>
      <c r="AY188" s="241" t="s">
        <v>135</v>
      </c>
    </row>
    <row r="189" spans="2:51" s="11" customFormat="1" ht="13.5">
      <c r="B189" s="230"/>
      <c r="C189" s="231"/>
      <c r="D189" s="232" t="s">
        <v>158</v>
      </c>
      <c r="E189" s="233" t="s">
        <v>21</v>
      </c>
      <c r="F189" s="234" t="s">
        <v>235</v>
      </c>
      <c r="G189" s="231"/>
      <c r="H189" s="235">
        <v>57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AT189" s="241" t="s">
        <v>158</v>
      </c>
      <c r="AU189" s="241" t="s">
        <v>81</v>
      </c>
      <c r="AV189" s="11" t="s">
        <v>81</v>
      </c>
      <c r="AW189" s="11" t="s">
        <v>35</v>
      </c>
      <c r="AX189" s="11" t="s">
        <v>71</v>
      </c>
      <c r="AY189" s="241" t="s">
        <v>135</v>
      </c>
    </row>
    <row r="190" spans="2:65" s="1" customFormat="1" ht="16.5" customHeight="1">
      <c r="B190" s="43"/>
      <c r="C190" s="218" t="s">
        <v>320</v>
      </c>
      <c r="D190" s="218" t="s">
        <v>137</v>
      </c>
      <c r="E190" s="219" t="s">
        <v>321</v>
      </c>
      <c r="F190" s="220" t="s">
        <v>322</v>
      </c>
      <c r="G190" s="221" t="s">
        <v>140</v>
      </c>
      <c r="H190" s="222">
        <v>1316</v>
      </c>
      <c r="I190" s="223"/>
      <c r="J190" s="224">
        <f>ROUND(I190*H190,2)</f>
        <v>0</v>
      </c>
      <c r="K190" s="220" t="s">
        <v>141</v>
      </c>
      <c r="L190" s="69"/>
      <c r="M190" s="225" t="s">
        <v>21</v>
      </c>
      <c r="N190" s="226" t="s">
        <v>42</v>
      </c>
      <c r="O190" s="44"/>
      <c r="P190" s="227">
        <f>O190*H190</f>
        <v>0</v>
      </c>
      <c r="Q190" s="227">
        <v>0.08425</v>
      </c>
      <c r="R190" s="227">
        <f>Q190*H190</f>
        <v>110.873</v>
      </c>
      <c r="S190" s="227">
        <v>0</v>
      </c>
      <c r="T190" s="228">
        <f>S190*H190</f>
        <v>0</v>
      </c>
      <c r="AR190" s="21" t="s">
        <v>142</v>
      </c>
      <c r="AT190" s="21" t="s">
        <v>137</v>
      </c>
      <c r="AU190" s="21" t="s">
        <v>81</v>
      </c>
      <c r="AY190" s="21" t="s">
        <v>135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21" t="s">
        <v>79</v>
      </c>
      <c r="BK190" s="229">
        <f>ROUND(I190*H190,2)</f>
        <v>0</v>
      </c>
      <c r="BL190" s="21" t="s">
        <v>142</v>
      </c>
      <c r="BM190" s="21" t="s">
        <v>323</v>
      </c>
    </row>
    <row r="191" spans="2:51" s="11" customFormat="1" ht="13.5">
      <c r="B191" s="230"/>
      <c r="C191" s="231"/>
      <c r="D191" s="232" t="s">
        <v>158</v>
      </c>
      <c r="E191" s="233" t="s">
        <v>21</v>
      </c>
      <c r="F191" s="234" t="s">
        <v>238</v>
      </c>
      <c r="G191" s="231"/>
      <c r="H191" s="235">
        <v>1183</v>
      </c>
      <c r="I191" s="236"/>
      <c r="J191" s="231"/>
      <c r="K191" s="231"/>
      <c r="L191" s="237"/>
      <c r="M191" s="238"/>
      <c r="N191" s="239"/>
      <c r="O191" s="239"/>
      <c r="P191" s="239"/>
      <c r="Q191" s="239"/>
      <c r="R191" s="239"/>
      <c r="S191" s="239"/>
      <c r="T191" s="240"/>
      <c r="AT191" s="241" t="s">
        <v>158</v>
      </c>
      <c r="AU191" s="241" t="s">
        <v>81</v>
      </c>
      <c r="AV191" s="11" t="s">
        <v>81</v>
      </c>
      <c r="AW191" s="11" t="s">
        <v>35</v>
      </c>
      <c r="AX191" s="11" t="s">
        <v>71</v>
      </c>
      <c r="AY191" s="241" t="s">
        <v>135</v>
      </c>
    </row>
    <row r="192" spans="2:51" s="11" customFormat="1" ht="13.5">
      <c r="B192" s="230"/>
      <c r="C192" s="231"/>
      <c r="D192" s="232" t="s">
        <v>158</v>
      </c>
      <c r="E192" s="233" t="s">
        <v>21</v>
      </c>
      <c r="F192" s="234" t="s">
        <v>239</v>
      </c>
      <c r="G192" s="231"/>
      <c r="H192" s="235">
        <v>52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AT192" s="241" t="s">
        <v>158</v>
      </c>
      <c r="AU192" s="241" t="s">
        <v>81</v>
      </c>
      <c r="AV192" s="11" t="s">
        <v>81</v>
      </c>
      <c r="AW192" s="11" t="s">
        <v>35</v>
      </c>
      <c r="AX192" s="11" t="s">
        <v>71</v>
      </c>
      <c r="AY192" s="241" t="s">
        <v>135</v>
      </c>
    </row>
    <row r="193" spans="2:51" s="11" customFormat="1" ht="13.5">
      <c r="B193" s="230"/>
      <c r="C193" s="231"/>
      <c r="D193" s="232" t="s">
        <v>158</v>
      </c>
      <c r="E193" s="233" t="s">
        <v>21</v>
      </c>
      <c r="F193" s="234" t="s">
        <v>240</v>
      </c>
      <c r="G193" s="231"/>
      <c r="H193" s="235">
        <v>81</v>
      </c>
      <c r="I193" s="236"/>
      <c r="J193" s="231"/>
      <c r="K193" s="231"/>
      <c r="L193" s="237"/>
      <c r="M193" s="238"/>
      <c r="N193" s="239"/>
      <c r="O193" s="239"/>
      <c r="P193" s="239"/>
      <c r="Q193" s="239"/>
      <c r="R193" s="239"/>
      <c r="S193" s="239"/>
      <c r="T193" s="240"/>
      <c r="AT193" s="241" t="s">
        <v>158</v>
      </c>
      <c r="AU193" s="241" t="s">
        <v>81</v>
      </c>
      <c r="AV193" s="11" t="s">
        <v>81</v>
      </c>
      <c r="AW193" s="11" t="s">
        <v>35</v>
      </c>
      <c r="AX193" s="11" t="s">
        <v>71</v>
      </c>
      <c r="AY193" s="241" t="s">
        <v>135</v>
      </c>
    </row>
    <row r="194" spans="2:65" s="1" customFormat="1" ht="16.5" customHeight="1">
      <c r="B194" s="43"/>
      <c r="C194" s="242" t="s">
        <v>324</v>
      </c>
      <c r="D194" s="242" t="s">
        <v>210</v>
      </c>
      <c r="E194" s="243" t="s">
        <v>325</v>
      </c>
      <c r="F194" s="244" t="s">
        <v>326</v>
      </c>
      <c r="G194" s="245" t="s">
        <v>140</v>
      </c>
      <c r="H194" s="246">
        <v>1218.49</v>
      </c>
      <c r="I194" s="247"/>
      <c r="J194" s="248">
        <f>ROUND(I194*H194,2)</f>
        <v>0</v>
      </c>
      <c r="K194" s="244" t="s">
        <v>327</v>
      </c>
      <c r="L194" s="249"/>
      <c r="M194" s="250" t="s">
        <v>21</v>
      </c>
      <c r="N194" s="251" t="s">
        <v>42</v>
      </c>
      <c r="O194" s="44"/>
      <c r="P194" s="227">
        <f>O194*H194</f>
        <v>0</v>
      </c>
      <c r="Q194" s="227">
        <v>0.131</v>
      </c>
      <c r="R194" s="227">
        <f>Q194*H194</f>
        <v>159.62219000000002</v>
      </c>
      <c r="S194" s="227">
        <v>0</v>
      </c>
      <c r="T194" s="228">
        <f>S194*H194</f>
        <v>0</v>
      </c>
      <c r="AR194" s="21" t="s">
        <v>170</v>
      </c>
      <c r="AT194" s="21" t="s">
        <v>210</v>
      </c>
      <c r="AU194" s="21" t="s">
        <v>81</v>
      </c>
      <c r="AY194" s="21" t="s">
        <v>135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21" t="s">
        <v>79</v>
      </c>
      <c r="BK194" s="229">
        <f>ROUND(I194*H194,2)</f>
        <v>0</v>
      </c>
      <c r="BL194" s="21" t="s">
        <v>142</v>
      </c>
      <c r="BM194" s="21" t="s">
        <v>328</v>
      </c>
    </row>
    <row r="195" spans="2:51" s="11" customFormat="1" ht="13.5">
      <c r="B195" s="230"/>
      <c r="C195" s="231"/>
      <c r="D195" s="232" t="s">
        <v>158</v>
      </c>
      <c r="E195" s="231"/>
      <c r="F195" s="234" t="s">
        <v>329</v>
      </c>
      <c r="G195" s="231"/>
      <c r="H195" s="235">
        <v>1218.49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AT195" s="241" t="s">
        <v>158</v>
      </c>
      <c r="AU195" s="241" t="s">
        <v>81</v>
      </c>
      <c r="AV195" s="11" t="s">
        <v>81</v>
      </c>
      <c r="AW195" s="11" t="s">
        <v>6</v>
      </c>
      <c r="AX195" s="11" t="s">
        <v>79</v>
      </c>
      <c r="AY195" s="241" t="s">
        <v>135</v>
      </c>
    </row>
    <row r="196" spans="2:65" s="1" customFormat="1" ht="16.5" customHeight="1">
      <c r="B196" s="43"/>
      <c r="C196" s="242" t="s">
        <v>330</v>
      </c>
      <c r="D196" s="242" t="s">
        <v>210</v>
      </c>
      <c r="E196" s="243" t="s">
        <v>331</v>
      </c>
      <c r="F196" s="244" t="s">
        <v>332</v>
      </c>
      <c r="G196" s="245" t="s">
        <v>140</v>
      </c>
      <c r="H196" s="246">
        <v>53.56</v>
      </c>
      <c r="I196" s="247"/>
      <c r="J196" s="248">
        <f>ROUND(I196*H196,2)</f>
        <v>0</v>
      </c>
      <c r="K196" s="244" t="s">
        <v>21</v>
      </c>
      <c r="L196" s="249"/>
      <c r="M196" s="250" t="s">
        <v>21</v>
      </c>
      <c r="N196" s="251" t="s">
        <v>42</v>
      </c>
      <c r="O196" s="44"/>
      <c r="P196" s="227">
        <f>O196*H196</f>
        <v>0</v>
      </c>
      <c r="Q196" s="227">
        <v>0.131</v>
      </c>
      <c r="R196" s="227">
        <f>Q196*H196</f>
        <v>7.016360000000001</v>
      </c>
      <c r="S196" s="227">
        <v>0</v>
      </c>
      <c r="T196" s="228">
        <f>S196*H196</f>
        <v>0</v>
      </c>
      <c r="AR196" s="21" t="s">
        <v>170</v>
      </c>
      <c r="AT196" s="21" t="s">
        <v>210</v>
      </c>
      <c r="AU196" s="21" t="s">
        <v>81</v>
      </c>
      <c r="AY196" s="21" t="s">
        <v>135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21" t="s">
        <v>79</v>
      </c>
      <c r="BK196" s="229">
        <f>ROUND(I196*H196,2)</f>
        <v>0</v>
      </c>
      <c r="BL196" s="21" t="s">
        <v>142</v>
      </c>
      <c r="BM196" s="21" t="s">
        <v>333</v>
      </c>
    </row>
    <row r="197" spans="2:51" s="11" customFormat="1" ht="13.5">
      <c r="B197" s="230"/>
      <c r="C197" s="231"/>
      <c r="D197" s="232" t="s">
        <v>158</v>
      </c>
      <c r="E197" s="231"/>
      <c r="F197" s="234" t="s">
        <v>334</v>
      </c>
      <c r="G197" s="231"/>
      <c r="H197" s="235">
        <v>53.56</v>
      </c>
      <c r="I197" s="236"/>
      <c r="J197" s="231"/>
      <c r="K197" s="231"/>
      <c r="L197" s="237"/>
      <c r="M197" s="238"/>
      <c r="N197" s="239"/>
      <c r="O197" s="239"/>
      <c r="P197" s="239"/>
      <c r="Q197" s="239"/>
      <c r="R197" s="239"/>
      <c r="S197" s="239"/>
      <c r="T197" s="240"/>
      <c r="AT197" s="241" t="s">
        <v>158</v>
      </c>
      <c r="AU197" s="241" t="s">
        <v>81</v>
      </c>
      <c r="AV197" s="11" t="s">
        <v>81</v>
      </c>
      <c r="AW197" s="11" t="s">
        <v>6</v>
      </c>
      <c r="AX197" s="11" t="s">
        <v>79</v>
      </c>
      <c r="AY197" s="241" t="s">
        <v>135</v>
      </c>
    </row>
    <row r="198" spans="2:65" s="1" customFormat="1" ht="16.5" customHeight="1">
      <c r="B198" s="43"/>
      <c r="C198" s="242" t="s">
        <v>335</v>
      </c>
      <c r="D198" s="242" t="s">
        <v>210</v>
      </c>
      <c r="E198" s="243" t="s">
        <v>336</v>
      </c>
      <c r="F198" s="244" t="s">
        <v>337</v>
      </c>
      <c r="G198" s="245" t="s">
        <v>140</v>
      </c>
      <c r="H198" s="246">
        <v>83.43</v>
      </c>
      <c r="I198" s="247"/>
      <c r="J198" s="248">
        <f>ROUND(I198*H198,2)</f>
        <v>0</v>
      </c>
      <c r="K198" s="244" t="s">
        <v>327</v>
      </c>
      <c r="L198" s="249"/>
      <c r="M198" s="250" t="s">
        <v>21</v>
      </c>
      <c r="N198" s="251" t="s">
        <v>42</v>
      </c>
      <c r="O198" s="44"/>
      <c r="P198" s="227">
        <f>O198*H198</f>
        <v>0</v>
      </c>
      <c r="Q198" s="227">
        <v>0.131</v>
      </c>
      <c r="R198" s="227">
        <f>Q198*H198</f>
        <v>10.929330000000002</v>
      </c>
      <c r="S198" s="227">
        <v>0</v>
      </c>
      <c r="T198" s="228">
        <f>S198*H198</f>
        <v>0</v>
      </c>
      <c r="AR198" s="21" t="s">
        <v>170</v>
      </c>
      <c r="AT198" s="21" t="s">
        <v>210</v>
      </c>
      <c r="AU198" s="21" t="s">
        <v>81</v>
      </c>
      <c r="AY198" s="21" t="s">
        <v>135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21" t="s">
        <v>79</v>
      </c>
      <c r="BK198" s="229">
        <f>ROUND(I198*H198,2)</f>
        <v>0</v>
      </c>
      <c r="BL198" s="21" t="s">
        <v>142</v>
      </c>
      <c r="BM198" s="21" t="s">
        <v>338</v>
      </c>
    </row>
    <row r="199" spans="2:51" s="11" customFormat="1" ht="13.5">
      <c r="B199" s="230"/>
      <c r="C199" s="231"/>
      <c r="D199" s="232" t="s">
        <v>158</v>
      </c>
      <c r="E199" s="231"/>
      <c r="F199" s="234" t="s">
        <v>339</v>
      </c>
      <c r="G199" s="231"/>
      <c r="H199" s="235">
        <v>83.43</v>
      </c>
      <c r="I199" s="236"/>
      <c r="J199" s="231"/>
      <c r="K199" s="231"/>
      <c r="L199" s="237"/>
      <c r="M199" s="238"/>
      <c r="N199" s="239"/>
      <c r="O199" s="239"/>
      <c r="P199" s="239"/>
      <c r="Q199" s="239"/>
      <c r="R199" s="239"/>
      <c r="S199" s="239"/>
      <c r="T199" s="240"/>
      <c r="AT199" s="241" t="s">
        <v>158</v>
      </c>
      <c r="AU199" s="241" t="s">
        <v>81</v>
      </c>
      <c r="AV199" s="11" t="s">
        <v>81</v>
      </c>
      <c r="AW199" s="11" t="s">
        <v>6</v>
      </c>
      <c r="AX199" s="11" t="s">
        <v>79</v>
      </c>
      <c r="AY199" s="241" t="s">
        <v>135</v>
      </c>
    </row>
    <row r="200" spans="2:65" s="1" customFormat="1" ht="25.5" customHeight="1">
      <c r="B200" s="43"/>
      <c r="C200" s="218" t="s">
        <v>340</v>
      </c>
      <c r="D200" s="218" t="s">
        <v>137</v>
      </c>
      <c r="E200" s="219" t="s">
        <v>341</v>
      </c>
      <c r="F200" s="220" t="s">
        <v>342</v>
      </c>
      <c r="G200" s="221" t="s">
        <v>140</v>
      </c>
      <c r="H200" s="222">
        <v>363</v>
      </c>
      <c r="I200" s="223"/>
      <c r="J200" s="224">
        <f>ROUND(I200*H200,2)</f>
        <v>0</v>
      </c>
      <c r="K200" s="220" t="s">
        <v>141</v>
      </c>
      <c r="L200" s="69"/>
      <c r="M200" s="225" t="s">
        <v>21</v>
      </c>
      <c r="N200" s="226" t="s">
        <v>42</v>
      </c>
      <c r="O200" s="44"/>
      <c r="P200" s="227">
        <f>O200*H200</f>
        <v>0</v>
      </c>
      <c r="Q200" s="227">
        <v>0.10362</v>
      </c>
      <c r="R200" s="227">
        <f>Q200*H200</f>
        <v>37.61406</v>
      </c>
      <c r="S200" s="227">
        <v>0</v>
      </c>
      <c r="T200" s="228">
        <f>S200*H200</f>
        <v>0</v>
      </c>
      <c r="AR200" s="21" t="s">
        <v>142</v>
      </c>
      <c r="AT200" s="21" t="s">
        <v>137</v>
      </c>
      <c r="AU200" s="21" t="s">
        <v>81</v>
      </c>
      <c r="AY200" s="21" t="s">
        <v>135</v>
      </c>
      <c r="BE200" s="229">
        <f>IF(N200="základní",J200,0)</f>
        <v>0</v>
      </c>
      <c r="BF200" s="229">
        <f>IF(N200="snížená",J200,0)</f>
        <v>0</v>
      </c>
      <c r="BG200" s="229">
        <f>IF(N200="zákl. přenesená",J200,0)</f>
        <v>0</v>
      </c>
      <c r="BH200" s="229">
        <f>IF(N200="sníž. přenesená",J200,0)</f>
        <v>0</v>
      </c>
      <c r="BI200" s="229">
        <f>IF(N200="nulová",J200,0)</f>
        <v>0</v>
      </c>
      <c r="BJ200" s="21" t="s">
        <v>79</v>
      </c>
      <c r="BK200" s="229">
        <f>ROUND(I200*H200,2)</f>
        <v>0</v>
      </c>
      <c r="BL200" s="21" t="s">
        <v>142</v>
      </c>
      <c r="BM200" s="21" t="s">
        <v>343</v>
      </c>
    </row>
    <row r="201" spans="2:51" s="11" customFormat="1" ht="13.5">
      <c r="B201" s="230"/>
      <c r="C201" s="231"/>
      <c r="D201" s="232" t="s">
        <v>158</v>
      </c>
      <c r="E201" s="233" t="s">
        <v>21</v>
      </c>
      <c r="F201" s="234" t="s">
        <v>236</v>
      </c>
      <c r="G201" s="231"/>
      <c r="H201" s="235">
        <v>341</v>
      </c>
      <c r="I201" s="236"/>
      <c r="J201" s="231"/>
      <c r="K201" s="231"/>
      <c r="L201" s="237"/>
      <c r="M201" s="238"/>
      <c r="N201" s="239"/>
      <c r="O201" s="239"/>
      <c r="P201" s="239"/>
      <c r="Q201" s="239"/>
      <c r="R201" s="239"/>
      <c r="S201" s="239"/>
      <c r="T201" s="240"/>
      <c r="AT201" s="241" t="s">
        <v>158</v>
      </c>
      <c r="AU201" s="241" t="s">
        <v>81</v>
      </c>
      <c r="AV201" s="11" t="s">
        <v>81</v>
      </c>
      <c r="AW201" s="11" t="s">
        <v>35</v>
      </c>
      <c r="AX201" s="11" t="s">
        <v>71</v>
      </c>
      <c r="AY201" s="241" t="s">
        <v>135</v>
      </c>
    </row>
    <row r="202" spans="2:51" s="11" customFormat="1" ht="13.5">
      <c r="B202" s="230"/>
      <c r="C202" s="231"/>
      <c r="D202" s="232" t="s">
        <v>158</v>
      </c>
      <c r="E202" s="233" t="s">
        <v>21</v>
      </c>
      <c r="F202" s="234" t="s">
        <v>237</v>
      </c>
      <c r="G202" s="231"/>
      <c r="H202" s="235">
        <v>22</v>
      </c>
      <c r="I202" s="236"/>
      <c r="J202" s="231"/>
      <c r="K202" s="231"/>
      <c r="L202" s="237"/>
      <c r="M202" s="238"/>
      <c r="N202" s="239"/>
      <c r="O202" s="239"/>
      <c r="P202" s="239"/>
      <c r="Q202" s="239"/>
      <c r="R202" s="239"/>
      <c r="S202" s="239"/>
      <c r="T202" s="240"/>
      <c r="AT202" s="241" t="s">
        <v>158</v>
      </c>
      <c r="AU202" s="241" t="s">
        <v>81</v>
      </c>
      <c r="AV202" s="11" t="s">
        <v>81</v>
      </c>
      <c r="AW202" s="11" t="s">
        <v>35</v>
      </c>
      <c r="AX202" s="11" t="s">
        <v>71</v>
      </c>
      <c r="AY202" s="241" t="s">
        <v>135</v>
      </c>
    </row>
    <row r="203" spans="2:65" s="1" customFormat="1" ht="16.5" customHeight="1">
      <c r="B203" s="43"/>
      <c r="C203" s="242" t="s">
        <v>344</v>
      </c>
      <c r="D203" s="242" t="s">
        <v>210</v>
      </c>
      <c r="E203" s="243" t="s">
        <v>345</v>
      </c>
      <c r="F203" s="244" t="s">
        <v>346</v>
      </c>
      <c r="G203" s="245" t="s">
        <v>140</v>
      </c>
      <c r="H203" s="246">
        <v>373.89</v>
      </c>
      <c r="I203" s="247"/>
      <c r="J203" s="248">
        <f>ROUND(I203*H203,2)</f>
        <v>0</v>
      </c>
      <c r="K203" s="244" t="s">
        <v>327</v>
      </c>
      <c r="L203" s="249"/>
      <c r="M203" s="250" t="s">
        <v>21</v>
      </c>
      <c r="N203" s="251" t="s">
        <v>42</v>
      </c>
      <c r="O203" s="44"/>
      <c r="P203" s="227">
        <f>O203*H203</f>
        <v>0</v>
      </c>
      <c r="Q203" s="227">
        <v>0.176</v>
      </c>
      <c r="R203" s="227">
        <f>Q203*H203</f>
        <v>65.80463999999999</v>
      </c>
      <c r="S203" s="227">
        <v>0</v>
      </c>
      <c r="T203" s="228">
        <f>S203*H203</f>
        <v>0</v>
      </c>
      <c r="AR203" s="21" t="s">
        <v>170</v>
      </c>
      <c r="AT203" s="21" t="s">
        <v>210</v>
      </c>
      <c r="AU203" s="21" t="s">
        <v>81</v>
      </c>
      <c r="AY203" s="21" t="s">
        <v>135</v>
      </c>
      <c r="BE203" s="229">
        <f>IF(N203="základní",J203,0)</f>
        <v>0</v>
      </c>
      <c r="BF203" s="229">
        <f>IF(N203="snížená",J203,0)</f>
        <v>0</v>
      </c>
      <c r="BG203" s="229">
        <f>IF(N203="zákl. přenesená",J203,0)</f>
        <v>0</v>
      </c>
      <c r="BH203" s="229">
        <f>IF(N203="sníž. přenesená",J203,0)</f>
        <v>0</v>
      </c>
      <c r="BI203" s="229">
        <f>IF(N203="nulová",J203,0)</f>
        <v>0</v>
      </c>
      <c r="BJ203" s="21" t="s">
        <v>79</v>
      </c>
      <c r="BK203" s="229">
        <f>ROUND(I203*H203,2)</f>
        <v>0</v>
      </c>
      <c r="BL203" s="21" t="s">
        <v>142</v>
      </c>
      <c r="BM203" s="21" t="s">
        <v>347</v>
      </c>
    </row>
    <row r="204" spans="2:51" s="11" customFormat="1" ht="13.5">
      <c r="B204" s="230"/>
      <c r="C204" s="231"/>
      <c r="D204" s="232" t="s">
        <v>158</v>
      </c>
      <c r="E204" s="231"/>
      <c r="F204" s="234" t="s">
        <v>348</v>
      </c>
      <c r="G204" s="231"/>
      <c r="H204" s="235">
        <v>373.89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AT204" s="241" t="s">
        <v>158</v>
      </c>
      <c r="AU204" s="241" t="s">
        <v>81</v>
      </c>
      <c r="AV204" s="11" t="s">
        <v>81</v>
      </c>
      <c r="AW204" s="11" t="s">
        <v>6</v>
      </c>
      <c r="AX204" s="11" t="s">
        <v>79</v>
      </c>
      <c r="AY204" s="241" t="s">
        <v>135</v>
      </c>
    </row>
    <row r="205" spans="2:63" s="10" customFormat="1" ht="29.85" customHeight="1">
      <c r="B205" s="202"/>
      <c r="C205" s="203"/>
      <c r="D205" s="204" t="s">
        <v>70</v>
      </c>
      <c r="E205" s="216" t="s">
        <v>170</v>
      </c>
      <c r="F205" s="216" t="s">
        <v>349</v>
      </c>
      <c r="G205" s="203"/>
      <c r="H205" s="203"/>
      <c r="I205" s="206"/>
      <c r="J205" s="217">
        <f>BK205</f>
        <v>0</v>
      </c>
      <c r="K205" s="203"/>
      <c r="L205" s="208"/>
      <c r="M205" s="209"/>
      <c r="N205" s="210"/>
      <c r="O205" s="210"/>
      <c r="P205" s="211">
        <f>SUM(P206:P219)</f>
        <v>0</v>
      </c>
      <c r="Q205" s="210"/>
      <c r="R205" s="211">
        <f>SUM(R206:R219)</f>
        <v>5.5616400000000015</v>
      </c>
      <c r="S205" s="210"/>
      <c r="T205" s="212">
        <f>SUM(T206:T219)</f>
        <v>0</v>
      </c>
      <c r="AR205" s="213" t="s">
        <v>79</v>
      </c>
      <c r="AT205" s="214" t="s">
        <v>70</v>
      </c>
      <c r="AU205" s="214" t="s">
        <v>79</v>
      </c>
      <c r="AY205" s="213" t="s">
        <v>135</v>
      </c>
      <c r="BK205" s="215">
        <f>SUM(BK206:BK219)</f>
        <v>0</v>
      </c>
    </row>
    <row r="206" spans="2:65" s="1" customFormat="1" ht="16.5" customHeight="1">
      <c r="B206" s="43"/>
      <c r="C206" s="218" t="s">
        <v>350</v>
      </c>
      <c r="D206" s="218" t="s">
        <v>137</v>
      </c>
      <c r="E206" s="219" t="s">
        <v>351</v>
      </c>
      <c r="F206" s="220" t="s">
        <v>352</v>
      </c>
      <c r="G206" s="221" t="s">
        <v>168</v>
      </c>
      <c r="H206" s="222">
        <v>40</v>
      </c>
      <c r="I206" s="223"/>
      <c r="J206" s="224">
        <f>ROUND(I206*H206,2)</f>
        <v>0</v>
      </c>
      <c r="K206" s="220" t="s">
        <v>141</v>
      </c>
      <c r="L206" s="69"/>
      <c r="M206" s="225" t="s">
        <v>21</v>
      </c>
      <c r="N206" s="226" t="s">
        <v>42</v>
      </c>
      <c r="O206" s="44"/>
      <c r="P206" s="227">
        <f>O206*H206</f>
        <v>0</v>
      </c>
      <c r="Q206" s="227">
        <v>0.00274</v>
      </c>
      <c r="R206" s="227">
        <f>Q206*H206</f>
        <v>0.10959999999999999</v>
      </c>
      <c r="S206" s="227">
        <v>0</v>
      </c>
      <c r="T206" s="228">
        <f>S206*H206</f>
        <v>0</v>
      </c>
      <c r="AR206" s="21" t="s">
        <v>142</v>
      </c>
      <c r="AT206" s="21" t="s">
        <v>137</v>
      </c>
      <c r="AU206" s="21" t="s">
        <v>81</v>
      </c>
      <c r="AY206" s="21" t="s">
        <v>135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21" t="s">
        <v>79</v>
      </c>
      <c r="BK206" s="229">
        <f>ROUND(I206*H206,2)</f>
        <v>0</v>
      </c>
      <c r="BL206" s="21" t="s">
        <v>142</v>
      </c>
      <c r="BM206" s="21" t="s">
        <v>353</v>
      </c>
    </row>
    <row r="207" spans="2:65" s="1" customFormat="1" ht="16.5" customHeight="1">
      <c r="B207" s="43"/>
      <c r="C207" s="218" t="s">
        <v>354</v>
      </c>
      <c r="D207" s="218" t="s">
        <v>137</v>
      </c>
      <c r="E207" s="219" t="s">
        <v>355</v>
      </c>
      <c r="F207" s="220" t="s">
        <v>356</v>
      </c>
      <c r="G207" s="221" t="s">
        <v>357</v>
      </c>
      <c r="H207" s="222">
        <v>5</v>
      </c>
      <c r="I207" s="223"/>
      <c r="J207" s="224">
        <f>ROUND(I207*H207,2)</f>
        <v>0</v>
      </c>
      <c r="K207" s="220" t="s">
        <v>21</v>
      </c>
      <c r="L207" s="69"/>
      <c r="M207" s="225" t="s">
        <v>21</v>
      </c>
      <c r="N207" s="226" t="s">
        <v>42</v>
      </c>
      <c r="O207" s="44"/>
      <c r="P207" s="227">
        <f>O207*H207</f>
        <v>0</v>
      </c>
      <c r="Q207" s="227">
        <v>0</v>
      </c>
      <c r="R207" s="227">
        <f>Q207*H207</f>
        <v>0</v>
      </c>
      <c r="S207" s="227">
        <v>0</v>
      </c>
      <c r="T207" s="228">
        <f>S207*H207</f>
        <v>0</v>
      </c>
      <c r="AR207" s="21" t="s">
        <v>142</v>
      </c>
      <c r="AT207" s="21" t="s">
        <v>137</v>
      </c>
      <c r="AU207" s="21" t="s">
        <v>81</v>
      </c>
      <c r="AY207" s="21" t="s">
        <v>135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21" t="s">
        <v>79</v>
      </c>
      <c r="BK207" s="229">
        <f>ROUND(I207*H207,2)</f>
        <v>0</v>
      </c>
      <c r="BL207" s="21" t="s">
        <v>142</v>
      </c>
      <c r="BM207" s="21" t="s">
        <v>358</v>
      </c>
    </row>
    <row r="208" spans="2:65" s="1" customFormat="1" ht="16.5" customHeight="1">
      <c r="B208" s="43"/>
      <c r="C208" s="218" t="s">
        <v>359</v>
      </c>
      <c r="D208" s="218" t="s">
        <v>137</v>
      </c>
      <c r="E208" s="219" t="s">
        <v>360</v>
      </c>
      <c r="F208" s="220" t="s">
        <v>361</v>
      </c>
      <c r="G208" s="221" t="s">
        <v>357</v>
      </c>
      <c r="H208" s="222">
        <v>1</v>
      </c>
      <c r="I208" s="223"/>
      <c r="J208" s="224">
        <f>ROUND(I208*H208,2)</f>
        <v>0</v>
      </c>
      <c r="K208" s="220" t="s">
        <v>21</v>
      </c>
      <c r="L208" s="69"/>
      <c r="M208" s="225" t="s">
        <v>21</v>
      </c>
      <c r="N208" s="226" t="s">
        <v>42</v>
      </c>
      <c r="O208" s="44"/>
      <c r="P208" s="227">
        <f>O208*H208</f>
        <v>0</v>
      </c>
      <c r="Q208" s="227">
        <v>0</v>
      </c>
      <c r="R208" s="227">
        <f>Q208*H208</f>
        <v>0</v>
      </c>
      <c r="S208" s="227">
        <v>0</v>
      </c>
      <c r="T208" s="228">
        <f>S208*H208</f>
        <v>0</v>
      </c>
      <c r="AR208" s="21" t="s">
        <v>142</v>
      </c>
      <c r="AT208" s="21" t="s">
        <v>137</v>
      </c>
      <c r="AU208" s="21" t="s">
        <v>81</v>
      </c>
      <c r="AY208" s="21" t="s">
        <v>135</v>
      </c>
      <c r="BE208" s="229">
        <f>IF(N208="základní",J208,0)</f>
        <v>0</v>
      </c>
      <c r="BF208" s="229">
        <f>IF(N208="snížená",J208,0)</f>
        <v>0</v>
      </c>
      <c r="BG208" s="229">
        <f>IF(N208="zákl. přenesená",J208,0)</f>
        <v>0</v>
      </c>
      <c r="BH208" s="229">
        <f>IF(N208="sníž. přenesená",J208,0)</f>
        <v>0</v>
      </c>
      <c r="BI208" s="229">
        <f>IF(N208="nulová",J208,0)</f>
        <v>0</v>
      </c>
      <c r="BJ208" s="21" t="s">
        <v>79</v>
      </c>
      <c r="BK208" s="229">
        <f>ROUND(I208*H208,2)</f>
        <v>0</v>
      </c>
      <c r="BL208" s="21" t="s">
        <v>142</v>
      </c>
      <c r="BM208" s="21" t="s">
        <v>362</v>
      </c>
    </row>
    <row r="209" spans="2:65" s="1" customFormat="1" ht="16.5" customHeight="1">
      <c r="B209" s="43"/>
      <c r="C209" s="218" t="s">
        <v>363</v>
      </c>
      <c r="D209" s="218" t="s">
        <v>137</v>
      </c>
      <c r="E209" s="219" t="s">
        <v>364</v>
      </c>
      <c r="F209" s="220" t="s">
        <v>365</v>
      </c>
      <c r="G209" s="221" t="s">
        <v>357</v>
      </c>
      <c r="H209" s="222">
        <v>5</v>
      </c>
      <c r="I209" s="223"/>
      <c r="J209" s="224">
        <f>ROUND(I209*H209,2)</f>
        <v>0</v>
      </c>
      <c r="K209" s="220" t="s">
        <v>141</v>
      </c>
      <c r="L209" s="69"/>
      <c r="M209" s="225" t="s">
        <v>21</v>
      </c>
      <c r="N209" s="226" t="s">
        <v>42</v>
      </c>
      <c r="O209" s="44"/>
      <c r="P209" s="227">
        <f>O209*H209</f>
        <v>0</v>
      </c>
      <c r="Q209" s="227">
        <v>0.14494</v>
      </c>
      <c r="R209" s="227">
        <f>Q209*H209</f>
        <v>0.7247000000000001</v>
      </c>
      <c r="S209" s="227">
        <v>0</v>
      </c>
      <c r="T209" s="228">
        <f>S209*H209</f>
        <v>0</v>
      </c>
      <c r="AR209" s="21" t="s">
        <v>142</v>
      </c>
      <c r="AT209" s="21" t="s">
        <v>137</v>
      </c>
      <c r="AU209" s="21" t="s">
        <v>81</v>
      </c>
      <c r="AY209" s="21" t="s">
        <v>135</v>
      </c>
      <c r="BE209" s="229">
        <f>IF(N209="základní",J209,0)</f>
        <v>0</v>
      </c>
      <c r="BF209" s="229">
        <f>IF(N209="snížená",J209,0)</f>
        <v>0</v>
      </c>
      <c r="BG209" s="229">
        <f>IF(N209="zákl. přenesená",J209,0)</f>
        <v>0</v>
      </c>
      <c r="BH209" s="229">
        <f>IF(N209="sníž. přenesená",J209,0)</f>
        <v>0</v>
      </c>
      <c r="BI209" s="229">
        <f>IF(N209="nulová",J209,0)</f>
        <v>0</v>
      </c>
      <c r="BJ209" s="21" t="s">
        <v>79</v>
      </c>
      <c r="BK209" s="229">
        <f>ROUND(I209*H209,2)</f>
        <v>0</v>
      </c>
      <c r="BL209" s="21" t="s">
        <v>142</v>
      </c>
      <c r="BM209" s="21" t="s">
        <v>366</v>
      </c>
    </row>
    <row r="210" spans="2:65" s="1" customFormat="1" ht="16.5" customHeight="1">
      <c r="B210" s="43"/>
      <c r="C210" s="242" t="s">
        <v>367</v>
      </c>
      <c r="D210" s="242" t="s">
        <v>210</v>
      </c>
      <c r="E210" s="243" t="s">
        <v>368</v>
      </c>
      <c r="F210" s="244" t="s">
        <v>369</v>
      </c>
      <c r="G210" s="245" t="s">
        <v>357</v>
      </c>
      <c r="H210" s="246">
        <v>5</v>
      </c>
      <c r="I210" s="247"/>
      <c r="J210" s="248">
        <f>ROUND(I210*H210,2)</f>
        <v>0</v>
      </c>
      <c r="K210" s="244" t="s">
        <v>141</v>
      </c>
      <c r="L210" s="249"/>
      <c r="M210" s="250" t="s">
        <v>21</v>
      </c>
      <c r="N210" s="251" t="s">
        <v>42</v>
      </c>
      <c r="O210" s="44"/>
      <c r="P210" s="227">
        <f>O210*H210</f>
        <v>0</v>
      </c>
      <c r="Q210" s="227">
        <v>0.232</v>
      </c>
      <c r="R210" s="227">
        <f>Q210*H210</f>
        <v>1.1600000000000001</v>
      </c>
      <c r="S210" s="227">
        <v>0</v>
      </c>
      <c r="T210" s="228">
        <f>S210*H210</f>
        <v>0</v>
      </c>
      <c r="AR210" s="21" t="s">
        <v>170</v>
      </c>
      <c r="AT210" s="21" t="s">
        <v>210</v>
      </c>
      <c r="AU210" s="21" t="s">
        <v>81</v>
      </c>
      <c r="AY210" s="21" t="s">
        <v>135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21" t="s">
        <v>79</v>
      </c>
      <c r="BK210" s="229">
        <f>ROUND(I210*H210,2)</f>
        <v>0</v>
      </c>
      <c r="BL210" s="21" t="s">
        <v>142</v>
      </c>
      <c r="BM210" s="21" t="s">
        <v>370</v>
      </c>
    </row>
    <row r="211" spans="2:65" s="1" customFormat="1" ht="16.5" customHeight="1">
      <c r="B211" s="43"/>
      <c r="C211" s="242" t="s">
        <v>371</v>
      </c>
      <c r="D211" s="242" t="s">
        <v>210</v>
      </c>
      <c r="E211" s="243" t="s">
        <v>372</v>
      </c>
      <c r="F211" s="244" t="s">
        <v>373</v>
      </c>
      <c r="G211" s="245" t="s">
        <v>357</v>
      </c>
      <c r="H211" s="246">
        <v>5</v>
      </c>
      <c r="I211" s="247"/>
      <c r="J211" s="248">
        <f>ROUND(I211*H211,2)</f>
        <v>0</v>
      </c>
      <c r="K211" s="244" t="s">
        <v>141</v>
      </c>
      <c r="L211" s="249"/>
      <c r="M211" s="250" t="s">
        <v>21</v>
      </c>
      <c r="N211" s="251" t="s">
        <v>42</v>
      </c>
      <c r="O211" s="44"/>
      <c r="P211" s="227">
        <f>O211*H211</f>
        <v>0</v>
      </c>
      <c r="Q211" s="227">
        <v>0.17</v>
      </c>
      <c r="R211" s="227">
        <f>Q211*H211</f>
        <v>0.8500000000000001</v>
      </c>
      <c r="S211" s="227">
        <v>0</v>
      </c>
      <c r="T211" s="228">
        <f>S211*H211</f>
        <v>0</v>
      </c>
      <c r="AR211" s="21" t="s">
        <v>170</v>
      </c>
      <c r="AT211" s="21" t="s">
        <v>210</v>
      </c>
      <c r="AU211" s="21" t="s">
        <v>81</v>
      </c>
      <c r="AY211" s="21" t="s">
        <v>135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21" t="s">
        <v>79</v>
      </c>
      <c r="BK211" s="229">
        <f>ROUND(I211*H211,2)</f>
        <v>0</v>
      </c>
      <c r="BL211" s="21" t="s">
        <v>142</v>
      </c>
      <c r="BM211" s="21" t="s">
        <v>374</v>
      </c>
    </row>
    <row r="212" spans="2:65" s="1" customFormat="1" ht="16.5" customHeight="1">
      <c r="B212" s="43"/>
      <c r="C212" s="242" t="s">
        <v>375</v>
      </c>
      <c r="D212" s="242" t="s">
        <v>210</v>
      </c>
      <c r="E212" s="243" t="s">
        <v>376</v>
      </c>
      <c r="F212" s="244" t="s">
        <v>377</v>
      </c>
      <c r="G212" s="245" t="s">
        <v>357</v>
      </c>
      <c r="H212" s="246">
        <v>5</v>
      </c>
      <c r="I212" s="247"/>
      <c r="J212" s="248">
        <f>ROUND(I212*H212,2)</f>
        <v>0</v>
      </c>
      <c r="K212" s="244" t="s">
        <v>141</v>
      </c>
      <c r="L212" s="249"/>
      <c r="M212" s="250" t="s">
        <v>21</v>
      </c>
      <c r="N212" s="251" t="s">
        <v>42</v>
      </c>
      <c r="O212" s="44"/>
      <c r="P212" s="227">
        <f>O212*H212</f>
        <v>0</v>
      </c>
      <c r="Q212" s="227">
        <v>0.103</v>
      </c>
      <c r="R212" s="227">
        <f>Q212*H212</f>
        <v>0.515</v>
      </c>
      <c r="S212" s="227">
        <v>0</v>
      </c>
      <c r="T212" s="228">
        <f>S212*H212</f>
        <v>0</v>
      </c>
      <c r="AR212" s="21" t="s">
        <v>170</v>
      </c>
      <c r="AT212" s="21" t="s">
        <v>210</v>
      </c>
      <c r="AU212" s="21" t="s">
        <v>81</v>
      </c>
      <c r="AY212" s="21" t="s">
        <v>135</v>
      </c>
      <c r="BE212" s="229">
        <f>IF(N212="základní",J212,0)</f>
        <v>0</v>
      </c>
      <c r="BF212" s="229">
        <f>IF(N212="snížená",J212,0)</f>
        <v>0</v>
      </c>
      <c r="BG212" s="229">
        <f>IF(N212="zákl. přenesená",J212,0)</f>
        <v>0</v>
      </c>
      <c r="BH212" s="229">
        <f>IF(N212="sníž. přenesená",J212,0)</f>
        <v>0</v>
      </c>
      <c r="BI212" s="229">
        <f>IF(N212="nulová",J212,0)</f>
        <v>0</v>
      </c>
      <c r="BJ212" s="21" t="s">
        <v>79</v>
      </c>
      <c r="BK212" s="229">
        <f>ROUND(I212*H212,2)</f>
        <v>0</v>
      </c>
      <c r="BL212" s="21" t="s">
        <v>142</v>
      </c>
      <c r="BM212" s="21" t="s">
        <v>378</v>
      </c>
    </row>
    <row r="213" spans="2:65" s="1" customFormat="1" ht="16.5" customHeight="1">
      <c r="B213" s="43"/>
      <c r="C213" s="218" t="s">
        <v>379</v>
      </c>
      <c r="D213" s="218" t="s">
        <v>137</v>
      </c>
      <c r="E213" s="219" t="s">
        <v>380</v>
      </c>
      <c r="F213" s="220" t="s">
        <v>381</v>
      </c>
      <c r="G213" s="221" t="s">
        <v>357</v>
      </c>
      <c r="H213" s="222">
        <v>6</v>
      </c>
      <c r="I213" s="223"/>
      <c r="J213" s="224">
        <f>ROUND(I213*H213,2)</f>
        <v>0</v>
      </c>
      <c r="K213" s="220" t="s">
        <v>21</v>
      </c>
      <c r="L213" s="69"/>
      <c r="M213" s="225" t="s">
        <v>21</v>
      </c>
      <c r="N213" s="226" t="s">
        <v>42</v>
      </c>
      <c r="O213" s="44"/>
      <c r="P213" s="227">
        <f>O213*H213</f>
        <v>0</v>
      </c>
      <c r="Q213" s="227">
        <v>0.14494</v>
      </c>
      <c r="R213" s="227">
        <f>Q213*H213</f>
        <v>0.8696400000000001</v>
      </c>
      <c r="S213" s="227">
        <v>0</v>
      </c>
      <c r="T213" s="228">
        <f>S213*H213</f>
        <v>0</v>
      </c>
      <c r="AR213" s="21" t="s">
        <v>142</v>
      </c>
      <c r="AT213" s="21" t="s">
        <v>137</v>
      </c>
      <c r="AU213" s="21" t="s">
        <v>81</v>
      </c>
      <c r="AY213" s="21" t="s">
        <v>135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21" t="s">
        <v>79</v>
      </c>
      <c r="BK213" s="229">
        <f>ROUND(I213*H213,2)</f>
        <v>0</v>
      </c>
      <c r="BL213" s="21" t="s">
        <v>142</v>
      </c>
      <c r="BM213" s="21" t="s">
        <v>382</v>
      </c>
    </row>
    <row r="214" spans="2:65" s="1" customFormat="1" ht="16.5" customHeight="1">
      <c r="B214" s="43"/>
      <c r="C214" s="242" t="s">
        <v>383</v>
      </c>
      <c r="D214" s="242" t="s">
        <v>210</v>
      </c>
      <c r="E214" s="243" t="s">
        <v>384</v>
      </c>
      <c r="F214" s="244" t="s">
        <v>385</v>
      </c>
      <c r="G214" s="245" t="s">
        <v>357</v>
      </c>
      <c r="H214" s="246">
        <v>6</v>
      </c>
      <c r="I214" s="247"/>
      <c r="J214" s="248">
        <f>ROUND(I214*H214,2)</f>
        <v>0</v>
      </c>
      <c r="K214" s="244" t="s">
        <v>21</v>
      </c>
      <c r="L214" s="249"/>
      <c r="M214" s="250" t="s">
        <v>21</v>
      </c>
      <c r="N214" s="251" t="s">
        <v>42</v>
      </c>
      <c r="O214" s="44"/>
      <c r="P214" s="227">
        <f>O214*H214</f>
        <v>0</v>
      </c>
      <c r="Q214" s="227">
        <v>0</v>
      </c>
      <c r="R214" s="227">
        <f>Q214*H214</f>
        <v>0</v>
      </c>
      <c r="S214" s="227">
        <v>0</v>
      </c>
      <c r="T214" s="228">
        <f>S214*H214</f>
        <v>0</v>
      </c>
      <c r="AR214" s="21" t="s">
        <v>170</v>
      </c>
      <c r="AT214" s="21" t="s">
        <v>210</v>
      </c>
      <c r="AU214" s="21" t="s">
        <v>81</v>
      </c>
      <c r="AY214" s="21" t="s">
        <v>135</v>
      </c>
      <c r="BE214" s="229">
        <f>IF(N214="základní",J214,0)</f>
        <v>0</v>
      </c>
      <c r="BF214" s="229">
        <f>IF(N214="snížená",J214,0)</f>
        <v>0</v>
      </c>
      <c r="BG214" s="229">
        <f>IF(N214="zákl. přenesená",J214,0)</f>
        <v>0</v>
      </c>
      <c r="BH214" s="229">
        <f>IF(N214="sníž. přenesená",J214,0)</f>
        <v>0</v>
      </c>
      <c r="BI214" s="229">
        <f>IF(N214="nulová",J214,0)</f>
        <v>0</v>
      </c>
      <c r="BJ214" s="21" t="s">
        <v>79</v>
      </c>
      <c r="BK214" s="229">
        <f>ROUND(I214*H214,2)</f>
        <v>0</v>
      </c>
      <c r="BL214" s="21" t="s">
        <v>142</v>
      </c>
      <c r="BM214" s="21" t="s">
        <v>386</v>
      </c>
    </row>
    <row r="215" spans="2:65" s="1" customFormat="1" ht="16.5" customHeight="1">
      <c r="B215" s="43"/>
      <c r="C215" s="218" t="s">
        <v>387</v>
      </c>
      <c r="D215" s="218" t="s">
        <v>137</v>
      </c>
      <c r="E215" s="219" t="s">
        <v>388</v>
      </c>
      <c r="F215" s="220" t="s">
        <v>389</v>
      </c>
      <c r="G215" s="221" t="s">
        <v>357</v>
      </c>
      <c r="H215" s="222">
        <v>1</v>
      </c>
      <c r="I215" s="223"/>
      <c r="J215" s="224">
        <f>ROUND(I215*H215,2)</f>
        <v>0</v>
      </c>
      <c r="K215" s="220" t="s">
        <v>141</v>
      </c>
      <c r="L215" s="69"/>
      <c r="M215" s="225" t="s">
        <v>21</v>
      </c>
      <c r="N215" s="226" t="s">
        <v>42</v>
      </c>
      <c r="O215" s="44"/>
      <c r="P215" s="227">
        <f>O215*H215</f>
        <v>0</v>
      </c>
      <c r="Q215" s="227">
        <v>0</v>
      </c>
      <c r="R215" s="227">
        <f>Q215*H215</f>
        <v>0</v>
      </c>
      <c r="S215" s="227">
        <v>0</v>
      </c>
      <c r="T215" s="228">
        <f>S215*H215</f>
        <v>0</v>
      </c>
      <c r="AR215" s="21" t="s">
        <v>142</v>
      </c>
      <c r="AT215" s="21" t="s">
        <v>137</v>
      </c>
      <c r="AU215" s="21" t="s">
        <v>81</v>
      </c>
      <c r="AY215" s="21" t="s">
        <v>135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21" t="s">
        <v>79</v>
      </c>
      <c r="BK215" s="229">
        <f>ROUND(I215*H215,2)</f>
        <v>0</v>
      </c>
      <c r="BL215" s="21" t="s">
        <v>142</v>
      </c>
      <c r="BM215" s="21" t="s">
        <v>390</v>
      </c>
    </row>
    <row r="216" spans="2:65" s="1" customFormat="1" ht="16.5" customHeight="1">
      <c r="B216" s="43"/>
      <c r="C216" s="242" t="s">
        <v>391</v>
      </c>
      <c r="D216" s="242" t="s">
        <v>210</v>
      </c>
      <c r="E216" s="243" t="s">
        <v>392</v>
      </c>
      <c r="F216" s="244" t="s">
        <v>393</v>
      </c>
      <c r="G216" s="245" t="s">
        <v>357</v>
      </c>
      <c r="H216" s="246">
        <v>1</v>
      </c>
      <c r="I216" s="247"/>
      <c r="J216" s="248">
        <f>ROUND(I216*H216,2)</f>
        <v>0</v>
      </c>
      <c r="K216" s="244" t="s">
        <v>21</v>
      </c>
      <c r="L216" s="249"/>
      <c r="M216" s="250" t="s">
        <v>21</v>
      </c>
      <c r="N216" s="251" t="s">
        <v>42</v>
      </c>
      <c r="O216" s="44"/>
      <c r="P216" s="227">
        <f>O216*H216</f>
        <v>0</v>
      </c>
      <c r="Q216" s="227">
        <v>0.011</v>
      </c>
      <c r="R216" s="227">
        <f>Q216*H216</f>
        <v>0.011</v>
      </c>
      <c r="S216" s="227">
        <v>0</v>
      </c>
      <c r="T216" s="228">
        <f>S216*H216</f>
        <v>0</v>
      </c>
      <c r="AR216" s="21" t="s">
        <v>170</v>
      </c>
      <c r="AT216" s="21" t="s">
        <v>210</v>
      </c>
      <c r="AU216" s="21" t="s">
        <v>81</v>
      </c>
      <c r="AY216" s="21" t="s">
        <v>135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21" t="s">
        <v>79</v>
      </c>
      <c r="BK216" s="229">
        <f>ROUND(I216*H216,2)</f>
        <v>0</v>
      </c>
      <c r="BL216" s="21" t="s">
        <v>142</v>
      </c>
      <c r="BM216" s="21" t="s">
        <v>394</v>
      </c>
    </row>
    <row r="217" spans="2:65" s="1" customFormat="1" ht="25.5" customHeight="1">
      <c r="B217" s="43"/>
      <c r="C217" s="218" t="s">
        <v>395</v>
      </c>
      <c r="D217" s="218" t="s">
        <v>137</v>
      </c>
      <c r="E217" s="219" t="s">
        <v>396</v>
      </c>
      <c r="F217" s="220" t="s">
        <v>397</v>
      </c>
      <c r="G217" s="221" t="s">
        <v>357</v>
      </c>
      <c r="H217" s="222">
        <v>5</v>
      </c>
      <c r="I217" s="223"/>
      <c r="J217" s="224">
        <f>ROUND(I217*H217,2)</f>
        <v>0</v>
      </c>
      <c r="K217" s="220" t="s">
        <v>141</v>
      </c>
      <c r="L217" s="69"/>
      <c r="M217" s="225" t="s">
        <v>21</v>
      </c>
      <c r="N217" s="226" t="s">
        <v>42</v>
      </c>
      <c r="O217" s="44"/>
      <c r="P217" s="227">
        <f>O217*H217</f>
        <v>0</v>
      </c>
      <c r="Q217" s="227">
        <v>0.21734</v>
      </c>
      <c r="R217" s="227">
        <f>Q217*H217</f>
        <v>1.0867</v>
      </c>
      <c r="S217" s="227">
        <v>0</v>
      </c>
      <c r="T217" s="228">
        <f>S217*H217</f>
        <v>0</v>
      </c>
      <c r="AR217" s="21" t="s">
        <v>142</v>
      </c>
      <c r="AT217" s="21" t="s">
        <v>137</v>
      </c>
      <c r="AU217" s="21" t="s">
        <v>81</v>
      </c>
      <c r="AY217" s="21" t="s">
        <v>135</v>
      </c>
      <c r="BE217" s="229">
        <f>IF(N217="základní",J217,0)</f>
        <v>0</v>
      </c>
      <c r="BF217" s="229">
        <f>IF(N217="snížená",J217,0)</f>
        <v>0</v>
      </c>
      <c r="BG217" s="229">
        <f>IF(N217="zákl. přenesená",J217,0)</f>
        <v>0</v>
      </c>
      <c r="BH217" s="229">
        <f>IF(N217="sníž. přenesená",J217,0)</f>
        <v>0</v>
      </c>
      <c r="BI217" s="229">
        <f>IF(N217="nulová",J217,0)</f>
        <v>0</v>
      </c>
      <c r="BJ217" s="21" t="s">
        <v>79</v>
      </c>
      <c r="BK217" s="229">
        <f>ROUND(I217*H217,2)</f>
        <v>0</v>
      </c>
      <c r="BL217" s="21" t="s">
        <v>142</v>
      </c>
      <c r="BM217" s="21" t="s">
        <v>398</v>
      </c>
    </row>
    <row r="218" spans="2:65" s="1" customFormat="1" ht="16.5" customHeight="1">
      <c r="B218" s="43"/>
      <c r="C218" s="242" t="s">
        <v>399</v>
      </c>
      <c r="D218" s="242" t="s">
        <v>210</v>
      </c>
      <c r="E218" s="243" t="s">
        <v>400</v>
      </c>
      <c r="F218" s="244" t="s">
        <v>401</v>
      </c>
      <c r="G218" s="245" t="s">
        <v>357</v>
      </c>
      <c r="H218" s="246">
        <v>5</v>
      </c>
      <c r="I218" s="247"/>
      <c r="J218" s="248">
        <f>ROUND(I218*H218,2)</f>
        <v>0</v>
      </c>
      <c r="K218" s="244" t="s">
        <v>141</v>
      </c>
      <c r="L218" s="249"/>
      <c r="M218" s="250" t="s">
        <v>21</v>
      </c>
      <c r="N218" s="251" t="s">
        <v>42</v>
      </c>
      <c r="O218" s="44"/>
      <c r="P218" s="227">
        <f>O218*H218</f>
        <v>0</v>
      </c>
      <c r="Q218" s="227">
        <v>0.041</v>
      </c>
      <c r="R218" s="227">
        <f>Q218*H218</f>
        <v>0.20500000000000002</v>
      </c>
      <c r="S218" s="227">
        <v>0</v>
      </c>
      <c r="T218" s="228">
        <f>S218*H218</f>
        <v>0</v>
      </c>
      <c r="AR218" s="21" t="s">
        <v>170</v>
      </c>
      <c r="AT218" s="21" t="s">
        <v>210</v>
      </c>
      <c r="AU218" s="21" t="s">
        <v>81</v>
      </c>
      <c r="AY218" s="21" t="s">
        <v>135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21" t="s">
        <v>79</v>
      </c>
      <c r="BK218" s="229">
        <f>ROUND(I218*H218,2)</f>
        <v>0</v>
      </c>
      <c r="BL218" s="21" t="s">
        <v>142</v>
      </c>
      <c r="BM218" s="21" t="s">
        <v>402</v>
      </c>
    </row>
    <row r="219" spans="2:65" s="1" customFormat="1" ht="16.5" customHeight="1">
      <c r="B219" s="43"/>
      <c r="C219" s="242" t="s">
        <v>403</v>
      </c>
      <c r="D219" s="242" t="s">
        <v>210</v>
      </c>
      <c r="E219" s="243" t="s">
        <v>404</v>
      </c>
      <c r="F219" s="244" t="s">
        <v>405</v>
      </c>
      <c r="G219" s="245" t="s">
        <v>357</v>
      </c>
      <c r="H219" s="246">
        <v>5</v>
      </c>
      <c r="I219" s="247"/>
      <c r="J219" s="248">
        <f>ROUND(I219*H219,2)</f>
        <v>0</v>
      </c>
      <c r="K219" s="244" t="s">
        <v>141</v>
      </c>
      <c r="L219" s="249"/>
      <c r="M219" s="250" t="s">
        <v>21</v>
      </c>
      <c r="N219" s="251" t="s">
        <v>42</v>
      </c>
      <c r="O219" s="44"/>
      <c r="P219" s="227">
        <f>O219*H219</f>
        <v>0</v>
      </c>
      <c r="Q219" s="227">
        <v>0.006</v>
      </c>
      <c r="R219" s="227">
        <f>Q219*H219</f>
        <v>0.03</v>
      </c>
      <c r="S219" s="227">
        <v>0</v>
      </c>
      <c r="T219" s="228">
        <f>S219*H219</f>
        <v>0</v>
      </c>
      <c r="AR219" s="21" t="s">
        <v>170</v>
      </c>
      <c r="AT219" s="21" t="s">
        <v>210</v>
      </c>
      <c r="AU219" s="21" t="s">
        <v>81</v>
      </c>
      <c r="AY219" s="21" t="s">
        <v>135</v>
      </c>
      <c r="BE219" s="229">
        <f>IF(N219="základní",J219,0)</f>
        <v>0</v>
      </c>
      <c r="BF219" s="229">
        <f>IF(N219="snížená",J219,0)</f>
        <v>0</v>
      </c>
      <c r="BG219" s="229">
        <f>IF(N219="zákl. přenesená",J219,0)</f>
        <v>0</v>
      </c>
      <c r="BH219" s="229">
        <f>IF(N219="sníž. přenesená",J219,0)</f>
        <v>0</v>
      </c>
      <c r="BI219" s="229">
        <f>IF(N219="nulová",J219,0)</f>
        <v>0</v>
      </c>
      <c r="BJ219" s="21" t="s">
        <v>79</v>
      </c>
      <c r="BK219" s="229">
        <f>ROUND(I219*H219,2)</f>
        <v>0</v>
      </c>
      <c r="BL219" s="21" t="s">
        <v>142</v>
      </c>
      <c r="BM219" s="21" t="s">
        <v>406</v>
      </c>
    </row>
    <row r="220" spans="2:63" s="10" customFormat="1" ht="29.85" customHeight="1">
      <c r="B220" s="202"/>
      <c r="C220" s="203"/>
      <c r="D220" s="204" t="s">
        <v>70</v>
      </c>
      <c r="E220" s="216" t="s">
        <v>175</v>
      </c>
      <c r="F220" s="216" t="s">
        <v>407</v>
      </c>
      <c r="G220" s="203"/>
      <c r="H220" s="203"/>
      <c r="I220" s="206"/>
      <c r="J220" s="217">
        <f>BK220</f>
        <v>0</v>
      </c>
      <c r="K220" s="203"/>
      <c r="L220" s="208"/>
      <c r="M220" s="209"/>
      <c r="N220" s="210"/>
      <c r="O220" s="210"/>
      <c r="P220" s="211">
        <f>SUM(P221:P270)</f>
        <v>0</v>
      </c>
      <c r="Q220" s="210"/>
      <c r="R220" s="211">
        <f>SUM(R221:R270)</f>
        <v>191.186539</v>
      </c>
      <c r="S220" s="210"/>
      <c r="T220" s="212">
        <f>SUM(T221:T270)</f>
        <v>0</v>
      </c>
      <c r="AR220" s="213" t="s">
        <v>79</v>
      </c>
      <c r="AT220" s="214" t="s">
        <v>70</v>
      </c>
      <c r="AU220" s="214" t="s">
        <v>79</v>
      </c>
      <c r="AY220" s="213" t="s">
        <v>135</v>
      </c>
      <c r="BK220" s="215">
        <f>SUM(BK221:BK270)</f>
        <v>0</v>
      </c>
    </row>
    <row r="221" spans="2:65" s="1" customFormat="1" ht="25.5" customHeight="1">
      <c r="B221" s="43"/>
      <c r="C221" s="218" t="s">
        <v>408</v>
      </c>
      <c r="D221" s="218" t="s">
        <v>137</v>
      </c>
      <c r="E221" s="219" t="s">
        <v>409</v>
      </c>
      <c r="F221" s="220" t="s">
        <v>410</v>
      </c>
      <c r="G221" s="221" t="s">
        <v>357</v>
      </c>
      <c r="H221" s="222">
        <v>7</v>
      </c>
      <c r="I221" s="223"/>
      <c r="J221" s="224">
        <f>ROUND(I221*H221,2)</f>
        <v>0</v>
      </c>
      <c r="K221" s="220" t="s">
        <v>411</v>
      </c>
      <c r="L221" s="69"/>
      <c r="M221" s="225" t="s">
        <v>21</v>
      </c>
      <c r="N221" s="226" t="s">
        <v>42</v>
      </c>
      <c r="O221" s="44"/>
      <c r="P221" s="227">
        <f>O221*H221</f>
        <v>0</v>
      </c>
      <c r="Q221" s="227">
        <v>0.0007</v>
      </c>
      <c r="R221" s="227">
        <f>Q221*H221</f>
        <v>0.0049</v>
      </c>
      <c r="S221" s="227">
        <v>0</v>
      </c>
      <c r="T221" s="228">
        <f>S221*H221</f>
        <v>0</v>
      </c>
      <c r="AR221" s="21" t="s">
        <v>142</v>
      </c>
      <c r="AT221" s="21" t="s">
        <v>137</v>
      </c>
      <c r="AU221" s="21" t="s">
        <v>81</v>
      </c>
      <c r="AY221" s="21" t="s">
        <v>135</v>
      </c>
      <c r="BE221" s="229">
        <f>IF(N221="základní",J221,0)</f>
        <v>0</v>
      </c>
      <c r="BF221" s="229">
        <f>IF(N221="snížená",J221,0)</f>
        <v>0</v>
      </c>
      <c r="BG221" s="229">
        <f>IF(N221="zákl. přenesená",J221,0)</f>
        <v>0</v>
      </c>
      <c r="BH221" s="229">
        <f>IF(N221="sníž. přenesená",J221,0)</f>
        <v>0</v>
      </c>
      <c r="BI221" s="229">
        <f>IF(N221="nulová",J221,0)</f>
        <v>0</v>
      </c>
      <c r="BJ221" s="21" t="s">
        <v>79</v>
      </c>
      <c r="BK221" s="229">
        <f>ROUND(I221*H221,2)</f>
        <v>0</v>
      </c>
      <c r="BL221" s="21" t="s">
        <v>142</v>
      </c>
      <c r="BM221" s="21" t="s">
        <v>412</v>
      </c>
    </row>
    <row r="222" spans="2:65" s="1" customFormat="1" ht="16.5" customHeight="1">
      <c r="B222" s="43"/>
      <c r="C222" s="242" t="s">
        <v>413</v>
      </c>
      <c r="D222" s="242" t="s">
        <v>210</v>
      </c>
      <c r="E222" s="243" t="s">
        <v>414</v>
      </c>
      <c r="F222" s="244" t="s">
        <v>415</v>
      </c>
      <c r="G222" s="245" t="s">
        <v>357</v>
      </c>
      <c r="H222" s="246">
        <v>2</v>
      </c>
      <c r="I222" s="247"/>
      <c r="J222" s="248">
        <f>ROUND(I222*H222,2)</f>
        <v>0</v>
      </c>
      <c r="K222" s="244" t="s">
        <v>411</v>
      </c>
      <c r="L222" s="249"/>
      <c r="M222" s="250" t="s">
        <v>21</v>
      </c>
      <c r="N222" s="251" t="s">
        <v>42</v>
      </c>
      <c r="O222" s="44"/>
      <c r="P222" s="227">
        <f>O222*H222</f>
        <v>0</v>
      </c>
      <c r="Q222" s="227">
        <v>0.003</v>
      </c>
      <c r="R222" s="227">
        <f>Q222*H222</f>
        <v>0.006</v>
      </c>
      <c r="S222" s="227">
        <v>0</v>
      </c>
      <c r="T222" s="228">
        <f>S222*H222</f>
        <v>0</v>
      </c>
      <c r="AR222" s="21" t="s">
        <v>170</v>
      </c>
      <c r="AT222" s="21" t="s">
        <v>210</v>
      </c>
      <c r="AU222" s="21" t="s">
        <v>81</v>
      </c>
      <c r="AY222" s="21" t="s">
        <v>135</v>
      </c>
      <c r="BE222" s="229">
        <f>IF(N222="základní",J222,0)</f>
        <v>0</v>
      </c>
      <c r="BF222" s="229">
        <f>IF(N222="snížená",J222,0)</f>
        <v>0</v>
      </c>
      <c r="BG222" s="229">
        <f>IF(N222="zákl. přenesená",J222,0)</f>
        <v>0</v>
      </c>
      <c r="BH222" s="229">
        <f>IF(N222="sníž. přenesená",J222,0)</f>
        <v>0</v>
      </c>
      <c r="BI222" s="229">
        <f>IF(N222="nulová",J222,0)</f>
        <v>0</v>
      </c>
      <c r="BJ222" s="21" t="s">
        <v>79</v>
      </c>
      <c r="BK222" s="229">
        <f>ROUND(I222*H222,2)</f>
        <v>0</v>
      </c>
      <c r="BL222" s="21" t="s">
        <v>142</v>
      </c>
      <c r="BM222" s="21" t="s">
        <v>416</v>
      </c>
    </row>
    <row r="223" spans="2:65" s="1" customFormat="1" ht="16.5" customHeight="1">
      <c r="B223" s="43"/>
      <c r="C223" s="242" t="s">
        <v>417</v>
      </c>
      <c r="D223" s="242" t="s">
        <v>210</v>
      </c>
      <c r="E223" s="243" t="s">
        <v>418</v>
      </c>
      <c r="F223" s="244" t="s">
        <v>419</v>
      </c>
      <c r="G223" s="245" t="s">
        <v>357</v>
      </c>
      <c r="H223" s="246">
        <v>1</v>
      </c>
      <c r="I223" s="247"/>
      <c r="J223" s="248">
        <f>ROUND(I223*H223,2)</f>
        <v>0</v>
      </c>
      <c r="K223" s="244" t="s">
        <v>411</v>
      </c>
      <c r="L223" s="249"/>
      <c r="M223" s="250" t="s">
        <v>21</v>
      </c>
      <c r="N223" s="251" t="s">
        <v>42</v>
      </c>
      <c r="O223" s="44"/>
      <c r="P223" s="227">
        <f>O223*H223</f>
        <v>0</v>
      </c>
      <c r="Q223" s="227">
        <v>0.0014</v>
      </c>
      <c r="R223" s="227">
        <f>Q223*H223</f>
        <v>0.0014</v>
      </c>
      <c r="S223" s="227">
        <v>0</v>
      </c>
      <c r="T223" s="228">
        <f>S223*H223</f>
        <v>0</v>
      </c>
      <c r="AR223" s="21" t="s">
        <v>170</v>
      </c>
      <c r="AT223" s="21" t="s">
        <v>210</v>
      </c>
      <c r="AU223" s="21" t="s">
        <v>81</v>
      </c>
      <c r="AY223" s="21" t="s">
        <v>135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21" t="s">
        <v>79</v>
      </c>
      <c r="BK223" s="229">
        <f>ROUND(I223*H223,2)</f>
        <v>0</v>
      </c>
      <c r="BL223" s="21" t="s">
        <v>142</v>
      </c>
      <c r="BM223" s="21" t="s">
        <v>420</v>
      </c>
    </row>
    <row r="224" spans="2:65" s="1" customFormat="1" ht="16.5" customHeight="1">
      <c r="B224" s="43"/>
      <c r="C224" s="242" t="s">
        <v>421</v>
      </c>
      <c r="D224" s="242" t="s">
        <v>210</v>
      </c>
      <c r="E224" s="243" t="s">
        <v>422</v>
      </c>
      <c r="F224" s="244" t="s">
        <v>423</v>
      </c>
      <c r="G224" s="245" t="s">
        <v>357</v>
      </c>
      <c r="H224" s="246">
        <v>2</v>
      </c>
      <c r="I224" s="247"/>
      <c r="J224" s="248">
        <f>ROUND(I224*H224,2)</f>
        <v>0</v>
      </c>
      <c r="K224" s="244" t="s">
        <v>21</v>
      </c>
      <c r="L224" s="249"/>
      <c r="M224" s="250" t="s">
        <v>21</v>
      </c>
      <c r="N224" s="251" t="s">
        <v>42</v>
      </c>
      <c r="O224" s="44"/>
      <c r="P224" s="227">
        <f>O224*H224</f>
        <v>0</v>
      </c>
      <c r="Q224" s="227">
        <v>0</v>
      </c>
      <c r="R224" s="227">
        <f>Q224*H224</f>
        <v>0</v>
      </c>
      <c r="S224" s="227">
        <v>0</v>
      </c>
      <c r="T224" s="228">
        <f>S224*H224</f>
        <v>0</v>
      </c>
      <c r="AR224" s="21" t="s">
        <v>170</v>
      </c>
      <c r="AT224" s="21" t="s">
        <v>210</v>
      </c>
      <c r="AU224" s="21" t="s">
        <v>81</v>
      </c>
      <c r="AY224" s="21" t="s">
        <v>135</v>
      </c>
      <c r="BE224" s="229">
        <f>IF(N224="základní",J224,0)</f>
        <v>0</v>
      </c>
      <c r="BF224" s="229">
        <f>IF(N224="snížená",J224,0)</f>
        <v>0</v>
      </c>
      <c r="BG224" s="229">
        <f>IF(N224="zákl. přenesená",J224,0)</f>
        <v>0</v>
      </c>
      <c r="BH224" s="229">
        <f>IF(N224="sníž. přenesená",J224,0)</f>
        <v>0</v>
      </c>
      <c r="BI224" s="229">
        <f>IF(N224="nulová",J224,0)</f>
        <v>0</v>
      </c>
      <c r="BJ224" s="21" t="s">
        <v>79</v>
      </c>
      <c r="BK224" s="229">
        <f>ROUND(I224*H224,2)</f>
        <v>0</v>
      </c>
      <c r="BL224" s="21" t="s">
        <v>142</v>
      </c>
      <c r="BM224" s="21" t="s">
        <v>424</v>
      </c>
    </row>
    <row r="225" spans="2:65" s="1" customFormat="1" ht="16.5" customHeight="1">
      <c r="B225" s="43"/>
      <c r="C225" s="242" t="s">
        <v>425</v>
      </c>
      <c r="D225" s="242" t="s">
        <v>210</v>
      </c>
      <c r="E225" s="243" t="s">
        <v>426</v>
      </c>
      <c r="F225" s="244" t="s">
        <v>427</v>
      </c>
      <c r="G225" s="245" t="s">
        <v>357</v>
      </c>
      <c r="H225" s="246">
        <v>2</v>
      </c>
      <c r="I225" s="247"/>
      <c r="J225" s="248">
        <f>ROUND(I225*H225,2)</f>
        <v>0</v>
      </c>
      <c r="K225" s="244" t="s">
        <v>21</v>
      </c>
      <c r="L225" s="249"/>
      <c r="M225" s="250" t="s">
        <v>21</v>
      </c>
      <c r="N225" s="251" t="s">
        <v>42</v>
      </c>
      <c r="O225" s="44"/>
      <c r="P225" s="227">
        <f>O225*H225</f>
        <v>0</v>
      </c>
      <c r="Q225" s="227">
        <v>0</v>
      </c>
      <c r="R225" s="227">
        <f>Q225*H225</f>
        <v>0</v>
      </c>
      <c r="S225" s="227">
        <v>0</v>
      </c>
      <c r="T225" s="228">
        <f>S225*H225</f>
        <v>0</v>
      </c>
      <c r="AR225" s="21" t="s">
        <v>170</v>
      </c>
      <c r="AT225" s="21" t="s">
        <v>210</v>
      </c>
      <c r="AU225" s="21" t="s">
        <v>81</v>
      </c>
      <c r="AY225" s="21" t="s">
        <v>135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21" t="s">
        <v>79</v>
      </c>
      <c r="BK225" s="229">
        <f>ROUND(I225*H225,2)</f>
        <v>0</v>
      </c>
      <c r="BL225" s="21" t="s">
        <v>142</v>
      </c>
      <c r="BM225" s="21" t="s">
        <v>428</v>
      </c>
    </row>
    <row r="226" spans="2:65" s="1" customFormat="1" ht="25.5" customHeight="1">
      <c r="B226" s="43"/>
      <c r="C226" s="218" t="s">
        <v>429</v>
      </c>
      <c r="D226" s="218" t="s">
        <v>137</v>
      </c>
      <c r="E226" s="219" t="s">
        <v>430</v>
      </c>
      <c r="F226" s="220" t="s">
        <v>431</v>
      </c>
      <c r="G226" s="221" t="s">
        <v>357</v>
      </c>
      <c r="H226" s="222">
        <v>5</v>
      </c>
      <c r="I226" s="223"/>
      <c r="J226" s="224">
        <f>ROUND(I226*H226,2)</f>
        <v>0</v>
      </c>
      <c r="K226" s="220" t="s">
        <v>411</v>
      </c>
      <c r="L226" s="69"/>
      <c r="M226" s="225" t="s">
        <v>21</v>
      </c>
      <c r="N226" s="226" t="s">
        <v>42</v>
      </c>
      <c r="O226" s="44"/>
      <c r="P226" s="227">
        <f>O226*H226</f>
        <v>0</v>
      </c>
      <c r="Q226" s="227">
        <v>0.11241</v>
      </c>
      <c r="R226" s="227">
        <f>Q226*H226</f>
        <v>0.5620499999999999</v>
      </c>
      <c r="S226" s="227">
        <v>0</v>
      </c>
      <c r="T226" s="228">
        <f>S226*H226</f>
        <v>0</v>
      </c>
      <c r="AR226" s="21" t="s">
        <v>142</v>
      </c>
      <c r="AT226" s="21" t="s">
        <v>137</v>
      </c>
      <c r="AU226" s="21" t="s">
        <v>81</v>
      </c>
      <c r="AY226" s="21" t="s">
        <v>135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21" t="s">
        <v>79</v>
      </c>
      <c r="BK226" s="229">
        <f>ROUND(I226*H226,2)</f>
        <v>0</v>
      </c>
      <c r="BL226" s="21" t="s">
        <v>142</v>
      </c>
      <c r="BM226" s="21" t="s">
        <v>432</v>
      </c>
    </row>
    <row r="227" spans="2:65" s="1" customFormat="1" ht="16.5" customHeight="1">
      <c r="B227" s="43"/>
      <c r="C227" s="242" t="s">
        <v>433</v>
      </c>
      <c r="D227" s="242" t="s">
        <v>210</v>
      </c>
      <c r="E227" s="243" t="s">
        <v>434</v>
      </c>
      <c r="F227" s="244" t="s">
        <v>435</v>
      </c>
      <c r="G227" s="245" t="s">
        <v>357</v>
      </c>
      <c r="H227" s="246">
        <v>5</v>
      </c>
      <c r="I227" s="247"/>
      <c r="J227" s="248">
        <f>ROUND(I227*H227,2)</f>
        <v>0</v>
      </c>
      <c r="K227" s="244" t="s">
        <v>411</v>
      </c>
      <c r="L227" s="249"/>
      <c r="M227" s="250" t="s">
        <v>21</v>
      </c>
      <c r="N227" s="251" t="s">
        <v>42</v>
      </c>
      <c r="O227" s="44"/>
      <c r="P227" s="227">
        <f>O227*H227</f>
        <v>0</v>
      </c>
      <c r="Q227" s="227">
        <v>0.0061</v>
      </c>
      <c r="R227" s="227">
        <f>Q227*H227</f>
        <v>0.030500000000000003</v>
      </c>
      <c r="S227" s="227">
        <v>0</v>
      </c>
      <c r="T227" s="228">
        <f>S227*H227</f>
        <v>0</v>
      </c>
      <c r="AR227" s="21" t="s">
        <v>170</v>
      </c>
      <c r="AT227" s="21" t="s">
        <v>210</v>
      </c>
      <c r="AU227" s="21" t="s">
        <v>81</v>
      </c>
      <c r="AY227" s="21" t="s">
        <v>135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21" t="s">
        <v>79</v>
      </c>
      <c r="BK227" s="229">
        <f>ROUND(I227*H227,2)</f>
        <v>0</v>
      </c>
      <c r="BL227" s="21" t="s">
        <v>142</v>
      </c>
      <c r="BM227" s="21" t="s">
        <v>436</v>
      </c>
    </row>
    <row r="228" spans="2:65" s="1" customFormat="1" ht="16.5" customHeight="1">
      <c r="B228" s="43"/>
      <c r="C228" s="242" t="s">
        <v>437</v>
      </c>
      <c r="D228" s="242" t="s">
        <v>210</v>
      </c>
      <c r="E228" s="243" t="s">
        <v>438</v>
      </c>
      <c r="F228" s="244" t="s">
        <v>439</v>
      </c>
      <c r="G228" s="245" t="s">
        <v>357</v>
      </c>
      <c r="H228" s="246">
        <v>5</v>
      </c>
      <c r="I228" s="247"/>
      <c r="J228" s="248">
        <f>ROUND(I228*H228,2)</f>
        <v>0</v>
      </c>
      <c r="K228" s="244" t="s">
        <v>411</v>
      </c>
      <c r="L228" s="249"/>
      <c r="M228" s="250" t="s">
        <v>21</v>
      </c>
      <c r="N228" s="251" t="s">
        <v>42</v>
      </c>
      <c r="O228" s="44"/>
      <c r="P228" s="227">
        <f>O228*H228</f>
        <v>0</v>
      </c>
      <c r="Q228" s="227">
        <v>0.003</v>
      </c>
      <c r="R228" s="227">
        <f>Q228*H228</f>
        <v>0.015</v>
      </c>
      <c r="S228" s="227">
        <v>0</v>
      </c>
      <c r="T228" s="228">
        <f>S228*H228</f>
        <v>0</v>
      </c>
      <c r="AR228" s="21" t="s">
        <v>170</v>
      </c>
      <c r="AT228" s="21" t="s">
        <v>210</v>
      </c>
      <c r="AU228" s="21" t="s">
        <v>81</v>
      </c>
      <c r="AY228" s="21" t="s">
        <v>135</v>
      </c>
      <c r="BE228" s="229">
        <f>IF(N228="základní",J228,0)</f>
        <v>0</v>
      </c>
      <c r="BF228" s="229">
        <f>IF(N228="snížená",J228,0)</f>
        <v>0</v>
      </c>
      <c r="BG228" s="229">
        <f>IF(N228="zákl. přenesená",J228,0)</f>
        <v>0</v>
      </c>
      <c r="BH228" s="229">
        <f>IF(N228="sníž. přenesená",J228,0)</f>
        <v>0</v>
      </c>
      <c r="BI228" s="229">
        <f>IF(N228="nulová",J228,0)</f>
        <v>0</v>
      </c>
      <c r="BJ228" s="21" t="s">
        <v>79</v>
      </c>
      <c r="BK228" s="229">
        <f>ROUND(I228*H228,2)</f>
        <v>0</v>
      </c>
      <c r="BL228" s="21" t="s">
        <v>142</v>
      </c>
      <c r="BM228" s="21" t="s">
        <v>440</v>
      </c>
    </row>
    <row r="229" spans="2:65" s="1" customFormat="1" ht="16.5" customHeight="1">
      <c r="B229" s="43"/>
      <c r="C229" s="242" t="s">
        <v>441</v>
      </c>
      <c r="D229" s="242" t="s">
        <v>210</v>
      </c>
      <c r="E229" s="243" t="s">
        <v>442</v>
      </c>
      <c r="F229" s="244" t="s">
        <v>443</v>
      </c>
      <c r="G229" s="245" t="s">
        <v>357</v>
      </c>
      <c r="H229" s="246">
        <v>5</v>
      </c>
      <c r="I229" s="247"/>
      <c r="J229" s="248">
        <f>ROUND(I229*H229,2)</f>
        <v>0</v>
      </c>
      <c r="K229" s="244" t="s">
        <v>411</v>
      </c>
      <c r="L229" s="249"/>
      <c r="M229" s="250" t="s">
        <v>21</v>
      </c>
      <c r="N229" s="251" t="s">
        <v>42</v>
      </c>
      <c r="O229" s="44"/>
      <c r="P229" s="227">
        <f>O229*H229</f>
        <v>0</v>
      </c>
      <c r="Q229" s="227">
        <v>0.0001</v>
      </c>
      <c r="R229" s="227">
        <f>Q229*H229</f>
        <v>0.0005</v>
      </c>
      <c r="S229" s="227">
        <v>0</v>
      </c>
      <c r="T229" s="228">
        <f>S229*H229</f>
        <v>0</v>
      </c>
      <c r="AR229" s="21" t="s">
        <v>170</v>
      </c>
      <c r="AT229" s="21" t="s">
        <v>210</v>
      </c>
      <c r="AU229" s="21" t="s">
        <v>81</v>
      </c>
      <c r="AY229" s="21" t="s">
        <v>135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21" t="s">
        <v>79</v>
      </c>
      <c r="BK229" s="229">
        <f>ROUND(I229*H229,2)</f>
        <v>0</v>
      </c>
      <c r="BL229" s="21" t="s">
        <v>142</v>
      </c>
      <c r="BM229" s="21" t="s">
        <v>444</v>
      </c>
    </row>
    <row r="230" spans="2:65" s="1" customFormat="1" ht="16.5" customHeight="1">
      <c r="B230" s="43"/>
      <c r="C230" s="242" t="s">
        <v>445</v>
      </c>
      <c r="D230" s="242" t="s">
        <v>210</v>
      </c>
      <c r="E230" s="243" t="s">
        <v>446</v>
      </c>
      <c r="F230" s="244" t="s">
        <v>447</v>
      </c>
      <c r="G230" s="245" t="s">
        <v>357</v>
      </c>
      <c r="H230" s="246">
        <v>14</v>
      </c>
      <c r="I230" s="247"/>
      <c r="J230" s="248">
        <f>ROUND(I230*H230,2)</f>
        <v>0</v>
      </c>
      <c r="K230" s="244" t="s">
        <v>411</v>
      </c>
      <c r="L230" s="249"/>
      <c r="M230" s="250" t="s">
        <v>21</v>
      </c>
      <c r="N230" s="251" t="s">
        <v>42</v>
      </c>
      <c r="O230" s="44"/>
      <c r="P230" s="227">
        <f>O230*H230</f>
        <v>0</v>
      </c>
      <c r="Q230" s="227">
        <v>0.00035</v>
      </c>
      <c r="R230" s="227">
        <f>Q230*H230</f>
        <v>0.0049</v>
      </c>
      <c r="S230" s="227">
        <v>0</v>
      </c>
      <c r="T230" s="228">
        <f>S230*H230</f>
        <v>0</v>
      </c>
      <c r="AR230" s="21" t="s">
        <v>170</v>
      </c>
      <c r="AT230" s="21" t="s">
        <v>210</v>
      </c>
      <c r="AU230" s="21" t="s">
        <v>81</v>
      </c>
      <c r="AY230" s="21" t="s">
        <v>135</v>
      </c>
      <c r="BE230" s="229">
        <f>IF(N230="základní",J230,0)</f>
        <v>0</v>
      </c>
      <c r="BF230" s="229">
        <f>IF(N230="snížená",J230,0)</f>
        <v>0</v>
      </c>
      <c r="BG230" s="229">
        <f>IF(N230="zákl. přenesená",J230,0)</f>
        <v>0</v>
      </c>
      <c r="BH230" s="229">
        <f>IF(N230="sníž. přenesená",J230,0)</f>
        <v>0</v>
      </c>
      <c r="BI230" s="229">
        <f>IF(N230="nulová",J230,0)</f>
        <v>0</v>
      </c>
      <c r="BJ230" s="21" t="s">
        <v>79</v>
      </c>
      <c r="BK230" s="229">
        <f>ROUND(I230*H230,2)</f>
        <v>0</v>
      </c>
      <c r="BL230" s="21" t="s">
        <v>142</v>
      </c>
      <c r="BM230" s="21" t="s">
        <v>448</v>
      </c>
    </row>
    <row r="231" spans="2:65" s="1" customFormat="1" ht="16.5" customHeight="1">
      <c r="B231" s="43"/>
      <c r="C231" s="218" t="s">
        <v>449</v>
      </c>
      <c r="D231" s="218" t="s">
        <v>137</v>
      </c>
      <c r="E231" s="219" t="s">
        <v>450</v>
      </c>
      <c r="F231" s="220" t="s">
        <v>451</v>
      </c>
      <c r="G231" s="221" t="s">
        <v>140</v>
      </c>
      <c r="H231" s="222">
        <v>162</v>
      </c>
      <c r="I231" s="223"/>
      <c r="J231" s="224">
        <f>ROUND(I231*H231,2)</f>
        <v>0</v>
      </c>
      <c r="K231" s="220" t="s">
        <v>141</v>
      </c>
      <c r="L231" s="69"/>
      <c r="M231" s="225" t="s">
        <v>21</v>
      </c>
      <c r="N231" s="226" t="s">
        <v>42</v>
      </c>
      <c r="O231" s="44"/>
      <c r="P231" s="227">
        <f>O231*H231</f>
        <v>0</v>
      </c>
      <c r="Q231" s="227">
        <v>7E-05</v>
      </c>
      <c r="R231" s="227">
        <f>Q231*H231</f>
        <v>0.01134</v>
      </c>
      <c r="S231" s="227">
        <v>0</v>
      </c>
      <c r="T231" s="228">
        <f>S231*H231</f>
        <v>0</v>
      </c>
      <c r="AR231" s="21" t="s">
        <v>142</v>
      </c>
      <c r="AT231" s="21" t="s">
        <v>137</v>
      </c>
      <c r="AU231" s="21" t="s">
        <v>81</v>
      </c>
      <c r="AY231" s="21" t="s">
        <v>135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21" t="s">
        <v>79</v>
      </c>
      <c r="BK231" s="229">
        <f>ROUND(I231*H231,2)</f>
        <v>0</v>
      </c>
      <c r="BL231" s="21" t="s">
        <v>142</v>
      </c>
      <c r="BM231" s="21" t="s">
        <v>452</v>
      </c>
    </row>
    <row r="232" spans="2:51" s="11" customFormat="1" ht="13.5">
      <c r="B232" s="230"/>
      <c r="C232" s="231"/>
      <c r="D232" s="232" t="s">
        <v>158</v>
      </c>
      <c r="E232" s="233" t="s">
        <v>21</v>
      </c>
      <c r="F232" s="234" t="s">
        <v>453</v>
      </c>
      <c r="G232" s="231"/>
      <c r="H232" s="235">
        <v>30</v>
      </c>
      <c r="I232" s="236"/>
      <c r="J232" s="231"/>
      <c r="K232" s="231"/>
      <c r="L232" s="237"/>
      <c r="M232" s="238"/>
      <c r="N232" s="239"/>
      <c r="O232" s="239"/>
      <c r="P232" s="239"/>
      <c r="Q232" s="239"/>
      <c r="R232" s="239"/>
      <c r="S232" s="239"/>
      <c r="T232" s="240"/>
      <c r="AT232" s="241" t="s">
        <v>158</v>
      </c>
      <c r="AU232" s="241" t="s">
        <v>81</v>
      </c>
      <c r="AV232" s="11" t="s">
        <v>81</v>
      </c>
      <c r="AW232" s="11" t="s">
        <v>35</v>
      </c>
      <c r="AX232" s="11" t="s">
        <v>71</v>
      </c>
      <c r="AY232" s="241" t="s">
        <v>135</v>
      </c>
    </row>
    <row r="233" spans="2:51" s="11" customFormat="1" ht="13.5">
      <c r="B233" s="230"/>
      <c r="C233" s="231"/>
      <c r="D233" s="232" t="s">
        <v>158</v>
      </c>
      <c r="E233" s="233" t="s">
        <v>21</v>
      </c>
      <c r="F233" s="234" t="s">
        <v>454</v>
      </c>
      <c r="G233" s="231"/>
      <c r="H233" s="235">
        <v>132</v>
      </c>
      <c r="I233" s="236"/>
      <c r="J233" s="231"/>
      <c r="K233" s="231"/>
      <c r="L233" s="237"/>
      <c r="M233" s="238"/>
      <c r="N233" s="239"/>
      <c r="O233" s="239"/>
      <c r="P233" s="239"/>
      <c r="Q233" s="239"/>
      <c r="R233" s="239"/>
      <c r="S233" s="239"/>
      <c r="T233" s="240"/>
      <c r="AT233" s="241" t="s">
        <v>158</v>
      </c>
      <c r="AU233" s="241" t="s">
        <v>81</v>
      </c>
      <c r="AV233" s="11" t="s">
        <v>81</v>
      </c>
      <c r="AW233" s="11" t="s">
        <v>35</v>
      </c>
      <c r="AX233" s="11" t="s">
        <v>71</v>
      </c>
      <c r="AY233" s="241" t="s">
        <v>135</v>
      </c>
    </row>
    <row r="234" spans="2:65" s="1" customFormat="1" ht="16.5" customHeight="1">
      <c r="B234" s="43"/>
      <c r="C234" s="218" t="s">
        <v>455</v>
      </c>
      <c r="D234" s="218" t="s">
        <v>137</v>
      </c>
      <c r="E234" s="219" t="s">
        <v>456</v>
      </c>
      <c r="F234" s="220" t="s">
        <v>457</v>
      </c>
      <c r="G234" s="221" t="s">
        <v>168</v>
      </c>
      <c r="H234" s="222">
        <v>60</v>
      </c>
      <c r="I234" s="223"/>
      <c r="J234" s="224">
        <f>ROUND(I234*H234,2)</f>
        <v>0</v>
      </c>
      <c r="K234" s="220" t="s">
        <v>141</v>
      </c>
      <c r="L234" s="69"/>
      <c r="M234" s="225" t="s">
        <v>21</v>
      </c>
      <c r="N234" s="226" t="s">
        <v>42</v>
      </c>
      <c r="O234" s="44"/>
      <c r="P234" s="227">
        <f>O234*H234</f>
        <v>0</v>
      </c>
      <c r="Q234" s="227">
        <v>4E-05</v>
      </c>
      <c r="R234" s="227">
        <f>Q234*H234</f>
        <v>0.0024000000000000002</v>
      </c>
      <c r="S234" s="227">
        <v>0</v>
      </c>
      <c r="T234" s="228">
        <f>S234*H234</f>
        <v>0</v>
      </c>
      <c r="AR234" s="21" t="s">
        <v>142</v>
      </c>
      <c r="AT234" s="21" t="s">
        <v>137</v>
      </c>
      <c r="AU234" s="21" t="s">
        <v>81</v>
      </c>
      <c r="AY234" s="21" t="s">
        <v>135</v>
      </c>
      <c r="BE234" s="229">
        <f>IF(N234="základní",J234,0)</f>
        <v>0</v>
      </c>
      <c r="BF234" s="229">
        <f>IF(N234="snížená",J234,0)</f>
        <v>0</v>
      </c>
      <c r="BG234" s="229">
        <f>IF(N234="zákl. přenesená",J234,0)</f>
        <v>0</v>
      </c>
      <c r="BH234" s="229">
        <f>IF(N234="sníž. přenesená",J234,0)</f>
        <v>0</v>
      </c>
      <c r="BI234" s="229">
        <f>IF(N234="nulová",J234,0)</f>
        <v>0</v>
      </c>
      <c r="BJ234" s="21" t="s">
        <v>79</v>
      </c>
      <c r="BK234" s="229">
        <f>ROUND(I234*H234,2)</f>
        <v>0</v>
      </c>
      <c r="BL234" s="21" t="s">
        <v>142</v>
      </c>
      <c r="BM234" s="21" t="s">
        <v>458</v>
      </c>
    </row>
    <row r="235" spans="2:51" s="11" customFormat="1" ht="13.5">
      <c r="B235" s="230"/>
      <c r="C235" s="231"/>
      <c r="D235" s="232" t="s">
        <v>158</v>
      </c>
      <c r="E235" s="233" t="s">
        <v>21</v>
      </c>
      <c r="F235" s="234" t="s">
        <v>459</v>
      </c>
      <c r="G235" s="231"/>
      <c r="H235" s="235">
        <v>40</v>
      </c>
      <c r="I235" s="236"/>
      <c r="J235" s="231"/>
      <c r="K235" s="231"/>
      <c r="L235" s="237"/>
      <c r="M235" s="238"/>
      <c r="N235" s="239"/>
      <c r="O235" s="239"/>
      <c r="P235" s="239"/>
      <c r="Q235" s="239"/>
      <c r="R235" s="239"/>
      <c r="S235" s="239"/>
      <c r="T235" s="240"/>
      <c r="AT235" s="241" t="s">
        <v>158</v>
      </c>
      <c r="AU235" s="241" t="s">
        <v>81</v>
      </c>
      <c r="AV235" s="11" t="s">
        <v>81</v>
      </c>
      <c r="AW235" s="11" t="s">
        <v>35</v>
      </c>
      <c r="AX235" s="11" t="s">
        <v>71</v>
      </c>
      <c r="AY235" s="241" t="s">
        <v>135</v>
      </c>
    </row>
    <row r="236" spans="2:51" s="11" customFormat="1" ht="13.5">
      <c r="B236" s="230"/>
      <c r="C236" s="231"/>
      <c r="D236" s="232" t="s">
        <v>158</v>
      </c>
      <c r="E236" s="233" t="s">
        <v>21</v>
      </c>
      <c r="F236" s="234" t="s">
        <v>460</v>
      </c>
      <c r="G236" s="231"/>
      <c r="H236" s="235">
        <v>20</v>
      </c>
      <c r="I236" s="236"/>
      <c r="J236" s="231"/>
      <c r="K236" s="231"/>
      <c r="L236" s="237"/>
      <c r="M236" s="238"/>
      <c r="N236" s="239"/>
      <c r="O236" s="239"/>
      <c r="P236" s="239"/>
      <c r="Q236" s="239"/>
      <c r="R236" s="239"/>
      <c r="S236" s="239"/>
      <c r="T236" s="240"/>
      <c r="AT236" s="241" t="s">
        <v>158</v>
      </c>
      <c r="AU236" s="241" t="s">
        <v>81</v>
      </c>
      <c r="AV236" s="11" t="s">
        <v>81</v>
      </c>
      <c r="AW236" s="11" t="s">
        <v>35</v>
      </c>
      <c r="AX236" s="11" t="s">
        <v>71</v>
      </c>
      <c r="AY236" s="241" t="s">
        <v>135</v>
      </c>
    </row>
    <row r="237" spans="2:65" s="1" customFormat="1" ht="16.5" customHeight="1">
      <c r="B237" s="43"/>
      <c r="C237" s="218" t="s">
        <v>461</v>
      </c>
      <c r="D237" s="218" t="s">
        <v>137</v>
      </c>
      <c r="E237" s="219" t="s">
        <v>462</v>
      </c>
      <c r="F237" s="220" t="s">
        <v>463</v>
      </c>
      <c r="G237" s="221" t="s">
        <v>168</v>
      </c>
      <c r="H237" s="222">
        <v>433.5</v>
      </c>
      <c r="I237" s="223"/>
      <c r="J237" s="224">
        <f>ROUND(I237*H237,2)</f>
        <v>0</v>
      </c>
      <c r="K237" s="220" t="s">
        <v>141</v>
      </c>
      <c r="L237" s="69"/>
      <c r="M237" s="225" t="s">
        <v>21</v>
      </c>
      <c r="N237" s="226" t="s">
        <v>42</v>
      </c>
      <c r="O237" s="44"/>
      <c r="P237" s="227">
        <f>O237*H237</f>
        <v>0</v>
      </c>
      <c r="Q237" s="227">
        <v>5E-05</v>
      </c>
      <c r="R237" s="227">
        <f>Q237*H237</f>
        <v>0.021675</v>
      </c>
      <c r="S237" s="227">
        <v>0</v>
      </c>
      <c r="T237" s="228">
        <f>S237*H237</f>
        <v>0</v>
      </c>
      <c r="AR237" s="21" t="s">
        <v>142</v>
      </c>
      <c r="AT237" s="21" t="s">
        <v>137</v>
      </c>
      <c r="AU237" s="21" t="s">
        <v>81</v>
      </c>
      <c r="AY237" s="21" t="s">
        <v>135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21" t="s">
        <v>79</v>
      </c>
      <c r="BK237" s="229">
        <f>ROUND(I237*H237,2)</f>
        <v>0</v>
      </c>
      <c r="BL237" s="21" t="s">
        <v>142</v>
      </c>
      <c r="BM237" s="21" t="s">
        <v>464</v>
      </c>
    </row>
    <row r="238" spans="2:51" s="11" customFormat="1" ht="13.5">
      <c r="B238" s="230"/>
      <c r="C238" s="231"/>
      <c r="D238" s="232" t="s">
        <v>158</v>
      </c>
      <c r="E238" s="233" t="s">
        <v>21</v>
      </c>
      <c r="F238" s="234" t="s">
        <v>465</v>
      </c>
      <c r="G238" s="231"/>
      <c r="H238" s="235">
        <v>30</v>
      </c>
      <c r="I238" s="236"/>
      <c r="J238" s="231"/>
      <c r="K238" s="231"/>
      <c r="L238" s="237"/>
      <c r="M238" s="238"/>
      <c r="N238" s="239"/>
      <c r="O238" s="239"/>
      <c r="P238" s="239"/>
      <c r="Q238" s="239"/>
      <c r="R238" s="239"/>
      <c r="S238" s="239"/>
      <c r="T238" s="240"/>
      <c r="AT238" s="241" t="s">
        <v>158</v>
      </c>
      <c r="AU238" s="241" t="s">
        <v>81</v>
      </c>
      <c r="AV238" s="11" t="s">
        <v>81</v>
      </c>
      <c r="AW238" s="11" t="s">
        <v>35</v>
      </c>
      <c r="AX238" s="11" t="s">
        <v>71</v>
      </c>
      <c r="AY238" s="241" t="s">
        <v>135</v>
      </c>
    </row>
    <row r="239" spans="2:51" s="11" customFormat="1" ht="13.5">
      <c r="B239" s="230"/>
      <c r="C239" s="231"/>
      <c r="D239" s="232" t="s">
        <v>158</v>
      </c>
      <c r="E239" s="233" t="s">
        <v>21</v>
      </c>
      <c r="F239" s="234" t="s">
        <v>466</v>
      </c>
      <c r="G239" s="231"/>
      <c r="H239" s="235">
        <v>286</v>
      </c>
      <c r="I239" s="236"/>
      <c r="J239" s="231"/>
      <c r="K239" s="231"/>
      <c r="L239" s="237"/>
      <c r="M239" s="238"/>
      <c r="N239" s="239"/>
      <c r="O239" s="239"/>
      <c r="P239" s="239"/>
      <c r="Q239" s="239"/>
      <c r="R239" s="239"/>
      <c r="S239" s="239"/>
      <c r="T239" s="240"/>
      <c r="AT239" s="241" t="s">
        <v>158</v>
      </c>
      <c r="AU239" s="241" t="s">
        <v>81</v>
      </c>
      <c r="AV239" s="11" t="s">
        <v>81</v>
      </c>
      <c r="AW239" s="11" t="s">
        <v>35</v>
      </c>
      <c r="AX239" s="11" t="s">
        <v>71</v>
      </c>
      <c r="AY239" s="241" t="s">
        <v>135</v>
      </c>
    </row>
    <row r="240" spans="2:51" s="11" customFormat="1" ht="13.5">
      <c r="B240" s="230"/>
      <c r="C240" s="231"/>
      <c r="D240" s="232" t="s">
        <v>158</v>
      </c>
      <c r="E240" s="233" t="s">
        <v>21</v>
      </c>
      <c r="F240" s="234" t="s">
        <v>467</v>
      </c>
      <c r="G240" s="231"/>
      <c r="H240" s="235">
        <v>117.5</v>
      </c>
      <c r="I240" s="236"/>
      <c r="J240" s="231"/>
      <c r="K240" s="231"/>
      <c r="L240" s="237"/>
      <c r="M240" s="238"/>
      <c r="N240" s="239"/>
      <c r="O240" s="239"/>
      <c r="P240" s="239"/>
      <c r="Q240" s="239"/>
      <c r="R240" s="239"/>
      <c r="S240" s="239"/>
      <c r="T240" s="240"/>
      <c r="AT240" s="241" t="s">
        <v>158</v>
      </c>
      <c r="AU240" s="241" t="s">
        <v>81</v>
      </c>
      <c r="AV240" s="11" t="s">
        <v>81</v>
      </c>
      <c r="AW240" s="11" t="s">
        <v>35</v>
      </c>
      <c r="AX240" s="11" t="s">
        <v>71</v>
      </c>
      <c r="AY240" s="241" t="s">
        <v>135</v>
      </c>
    </row>
    <row r="241" spans="2:65" s="1" customFormat="1" ht="25.5" customHeight="1">
      <c r="B241" s="43"/>
      <c r="C241" s="218" t="s">
        <v>468</v>
      </c>
      <c r="D241" s="218" t="s">
        <v>137</v>
      </c>
      <c r="E241" s="219" t="s">
        <v>469</v>
      </c>
      <c r="F241" s="220" t="s">
        <v>470</v>
      </c>
      <c r="G241" s="221" t="s">
        <v>357</v>
      </c>
      <c r="H241" s="222">
        <v>8</v>
      </c>
      <c r="I241" s="223"/>
      <c r="J241" s="224">
        <f>ROUND(I241*H241,2)</f>
        <v>0</v>
      </c>
      <c r="K241" s="220" t="s">
        <v>141</v>
      </c>
      <c r="L241" s="69"/>
      <c r="M241" s="225" t="s">
        <v>21</v>
      </c>
      <c r="N241" s="226" t="s">
        <v>42</v>
      </c>
      <c r="O241" s="44"/>
      <c r="P241" s="227">
        <f>O241*H241</f>
        <v>0</v>
      </c>
      <c r="Q241" s="227">
        <v>0.00407</v>
      </c>
      <c r="R241" s="227">
        <f>Q241*H241</f>
        <v>0.03256</v>
      </c>
      <c r="S241" s="227">
        <v>0</v>
      </c>
      <c r="T241" s="228">
        <f>S241*H241</f>
        <v>0</v>
      </c>
      <c r="AR241" s="21" t="s">
        <v>142</v>
      </c>
      <c r="AT241" s="21" t="s">
        <v>137</v>
      </c>
      <c r="AU241" s="21" t="s">
        <v>81</v>
      </c>
      <c r="AY241" s="21" t="s">
        <v>135</v>
      </c>
      <c r="BE241" s="229">
        <f>IF(N241="základní",J241,0)</f>
        <v>0</v>
      </c>
      <c r="BF241" s="229">
        <f>IF(N241="snížená",J241,0)</f>
        <v>0</v>
      </c>
      <c r="BG241" s="229">
        <f>IF(N241="zákl. přenesená",J241,0)</f>
        <v>0</v>
      </c>
      <c r="BH241" s="229">
        <f>IF(N241="sníž. přenesená",J241,0)</f>
        <v>0</v>
      </c>
      <c r="BI241" s="229">
        <f>IF(N241="nulová",J241,0)</f>
        <v>0</v>
      </c>
      <c r="BJ241" s="21" t="s">
        <v>79</v>
      </c>
      <c r="BK241" s="229">
        <f>ROUND(I241*H241,2)</f>
        <v>0</v>
      </c>
      <c r="BL241" s="21" t="s">
        <v>142</v>
      </c>
      <c r="BM241" s="21" t="s">
        <v>471</v>
      </c>
    </row>
    <row r="242" spans="2:65" s="1" customFormat="1" ht="16.5" customHeight="1">
      <c r="B242" s="43"/>
      <c r="C242" s="218" t="s">
        <v>472</v>
      </c>
      <c r="D242" s="218" t="s">
        <v>137</v>
      </c>
      <c r="E242" s="219" t="s">
        <v>473</v>
      </c>
      <c r="F242" s="220" t="s">
        <v>474</v>
      </c>
      <c r="G242" s="221" t="s">
        <v>168</v>
      </c>
      <c r="H242" s="222">
        <v>514.5</v>
      </c>
      <c r="I242" s="223"/>
      <c r="J242" s="224">
        <f>ROUND(I242*H242,2)</f>
        <v>0</v>
      </c>
      <c r="K242" s="220" t="s">
        <v>141</v>
      </c>
      <c r="L242" s="69"/>
      <c r="M242" s="225" t="s">
        <v>21</v>
      </c>
      <c r="N242" s="226" t="s">
        <v>42</v>
      </c>
      <c r="O242" s="44"/>
      <c r="P242" s="227">
        <f>O242*H242</f>
        <v>0</v>
      </c>
      <c r="Q242" s="227">
        <v>0</v>
      </c>
      <c r="R242" s="227">
        <f>Q242*H242</f>
        <v>0</v>
      </c>
      <c r="S242" s="227">
        <v>0</v>
      </c>
      <c r="T242" s="228">
        <f>S242*H242</f>
        <v>0</v>
      </c>
      <c r="AR242" s="21" t="s">
        <v>142</v>
      </c>
      <c r="AT242" s="21" t="s">
        <v>137</v>
      </c>
      <c r="AU242" s="21" t="s">
        <v>81</v>
      </c>
      <c r="AY242" s="21" t="s">
        <v>135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21" t="s">
        <v>79</v>
      </c>
      <c r="BK242" s="229">
        <f>ROUND(I242*H242,2)</f>
        <v>0</v>
      </c>
      <c r="BL242" s="21" t="s">
        <v>142</v>
      </c>
      <c r="BM242" s="21" t="s">
        <v>475</v>
      </c>
    </row>
    <row r="243" spans="2:51" s="11" customFormat="1" ht="13.5">
      <c r="B243" s="230"/>
      <c r="C243" s="231"/>
      <c r="D243" s="232" t="s">
        <v>158</v>
      </c>
      <c r="E243" s="233" t="s">
        <v>21</v>
      </c>
      <c r="F243" s="234" t="s">
        <v>465</v>
      </c>
      <c r="G243" s="231"/>
      <c r="H243" s="235">
        <v>30</v>
      </c>
      <c r="I243" s="236"/>
      <c r="J243" s="231"/>
      <c r="K243" s="231"/>
      <c r="L243" s="237"/>
      <c r="M243" s="238"/>
      <c r="N243" s="239"/>
      <c r="O243" s="239"/>
      <c r="P243" s="239"/>
      <c r="Q243" s="239"/>
      <c r="R243" s="239"/>
      <c r="S243" s="239"/>
      <c r="T243" s="240"/>
      <c r="AT243" s="241" t="s">
        <v>158</v>
      </c>
      <c r="AU243" s="241" t="s">
        <v>81</v>
      </c>
      <c r="AV243" s="11" t="s">
        <v>81</v>
      </c>
      <c r="AW243" s="11" t="s">
        <v>35</v>
      </c>
      <c r="AX243" s="11" t="s">
        <v>71</v>
      </c>
      <c r="AY243" s="241" t="s">
        <v>135</v>
      </c>
    </row>
    <row r="244" spans="2:51" s="11" customFormat="1" ht="13.5">
      <c r="B244" s="230"/>
      <c r="C244" s="231"/>
      <c r="D244" s="232" t="s">
        <v>158</v>
      </c>
      <c r="E244" s="233" t="s">
        <v>21</v>
      </c>
      <c r="F244" s="234" t="s">
        <v>466</v>
      </c>
      <c r="G244" s="231"/>
      <c r="H244" s="235">
        <v>286</v>
      </c>
      <c r="I244" s="236"/>
      <c r="J244" s="231"/>
      <c r="K244" s="231"/>
      <c r="L244" s="237"/>
      <c r="M244" s="238"/>
      <c r="N244" s="239"/>
      <c r="O244" s="239"/>
      <c r="P244" s="239"/>
      <c r="Q244" s="239"/>
      <c r="R244" s="239"/>
      <c r="S244" s="239"/>
      <c r="T244" s="240"/>
      <c r="AT244" s="241" t="s">
        <v>158</v>
      </c>
      <c r="AU244" s="241" t="s">
        <v>81</v>
      </c>
      <c r="AV244" s="11" t="s">
        <v>81</v>
      </c>
      <c r="AW244" s="11" t="s">
        <v>35</v>
      </c>
      <c r="AX244" s="11" t="s">
        <v>71</v>
      </c>
      <c r="AY244" s="241" t="s">
        <v>135</v>
      </c>
    </row>
    <row r="245" spans="2:51" s="11" customFormat="1" ht="13.5">
      <c r="B245" s="230"/>
      <c r="C245" s="231"/>
      <c r="D245" s="232" t="s">
        <v>158</v>
      </c>
      <c r="E245" s="233" t="s">
        <v>21</v>
      </c>
      <c r="F245" s="234" t="s">
        <v>476</v>
      </c>
      <c r="G245" s="231"/>
      <c r="H245" s="235">
        <v>21</v>
      </c>
      <c r="I245" s="236"/>
      <c r="J245" s="231"/>
      <c r="K245" s="231"/>
      <c r="L245" s="237"/>
      <c r="M245" s="238"/>
      <c r="N245" s="239"/>
      <c r="O245" s="239"/>
      <c r="P245" s="239"/>
      <c r="Q245" s="239"/>
      <c r="R245" s="239"/>
      <c r="S245" s="239"/>
      <c r="T245" s="240"/>
      <c r="AT245" s="241" t="s">
        <v>158</v>
      </c>
      <c r="AU245" s="241" t="s">
        <v>81</v>
      </c>
      <c r="AV245" s="11" t="s">
        <v>81</v>
      </c>
      <c r="AW245" s="11" t="s">
        <v>35</v>
      </c>
      <c r="AX245" s="11" t="s">
        <v>71</v>
      </c>
      <c r="AY245" s="241" t="s">
        <v>135</v>
      </c>
    </row>
    <row r="246" spans="2:51" s="11" customFormat="1" ht="13.5">
      <c r="B246" s="230"/>
      <c r="C246" s="231"/>
      <c r="D246" s="232" t="s">
        <v>158</v>
      </c>
      <c r="E246" s="233" t="s">
        <v>21</v>
      </c>
      <c r="F246" s="234" t="s">
        <v>459</v>
      </c>
      <c r="G246" s="231"/>
      <c r="H246" s="235">
        <v>40</v>
      </c>
      <c r="I246" s="236"/>
      <c r="J246" s="231"/>
      <c r="K246" s="231"/>
      <c r="L246" s="237"/>
      <c r="M246" s="238"/>
      <c r="N246" s="239"/>
      <c r="O246" s="239"/>
      <c r="P246" s="239"/>
      <c r="Q246" s="239"/>
      <c r="R246" s="239"/>
      <c r="S246" s="239"/>
      <c r="T246" s="240"/>
      <c r="AT246" s="241" t="s">
        <v>158</v>
      </c>
      <c r="AU246" s="241" t="s">
        <v>81</v>
      </c>
      <c r="AV246" s="11" t="s">
        <v>81</v>
      </c>
      <c r="AW246" s="11" t="s">
        <v>35</v>
      </c>
      <c r="AX246" s="11" t="s">
        <v>71</v>
      </c>
      <c r="AY246" s="241" t="s">
        <v>135</v>
      </c>
    </row>
    <row r="247" spans="2:51" s="11" customFormat="1" ht="13.5">
      <c r="B247" s="230"/>
      <c r="C247" s="231"/>
      <c r="D247" s="232" t="s">
        <v>158</v>
      </c>
      <c r="E247" s="233" t="s">
        <v>21</v>
      </c>
      <c r="F247" s="234" t="s">
        <v>467</v>
      </c>
      <c r="G247" s="231"/>
      <c r="H247" s="235">
        <v>117.5</v>
      </c>
      <c r="I247" s="236"/>
      <c r="J247" s="231"/>
      <c r="K247" s="231"/>
      <c r="L247" s="237"/>
      <c r="M247" s="238"/>
      <c r="N247" s="239"/>
      <c r="O247" s="239"/>
      <c r="P247" s="239"/>
      <c r="Q247" s="239"/>
      <c r="R247" s="239"/>
      <c r="S247" s="239"/>
      <c r="T247" s="240"/>
      <c r="AT247" s="241" t="s">
        <v>158</v>
      </c>
      <c r="AU247" s="241" t="s">
        <v>81</v>
      </c>
      <c r="AV247" s="11" t="s">
        <v>81</v>
      </c>
      <c r="AW247" s="11" t="s">
        <v>35</v>
      </c>
      <c r="AX247" s="11" t="s">
        <v>71</v>
      </c>
      <c r="AY247" s="241" t="s">
        <v>135</v>
      </c>
    </row>
    <row r="248" spans="2:51" s="11" customFormat="1" ht="13.5">
      <c r="B248" s="230"/>
      <c r="C248" s="231"/>
      <c r="D248" s="232" t="s">
        <v>158</v>
      </c>
      <c r="E248" s="233" t="s">
        <v>21</v>
      </c>
      <c r="F248" s="234" t="s">
        <v>460</v>
      </c>
      <c r="G248" s="231"/>
      <c r="H248" s="235">
        <v>20</v>
      </c>
      <c r="I248" s="236"/>
      <c r="J248" s="231"/>
      <c r="K248" s="231"/>
      <c r="L248" s="237"/>
      <c r="M248" s="238"/>
      <c r="N248" s="239"/>
      <c r="O248" s="239"/>
      <c r="P248" s="239"/>
      <c r="Q248" s="239"/>
      <c r="R248" s="239"/>
      <c r="S248" s="239"/>
      <c r="T248" s="240"/>
      <c r="AT248" s="241" t="s">
        <v>158</v>
      </c>
      <c r="AU248" s="241" t="s">
        <v>81</v>
      </c>
      <c r="AV248" s="11" t="s">
        <v>81</v>
      </c>
      <c r="AW248" s="11" t="s">
        <v>35</v>
      </c>
      <c r="AX248" s="11" t="s">
        <v>71</v>
      </c>
      <c r="AY248" s="241" t="s">
        <v>135</v>
      </c>
    </row>
    <row r="249" spans="2:65" s="1" customFormat="1" ht="16.5" customHeight="1">
      <c r="B249" s="43"/>
      <c r="C249" s="218" t="s">
        <v>477</v>
      </c>
      <c r="D249" s="218" t="s">
        <v>137</v>
      </c>
      <c r="E249" s="219" t="s">
        <v>478</v>
      </c>
      <c r="F249" s="220" t="s">
        <v>479</v>
      </c>
      <c r="G249" s="221" t="s">
        <v>140</v>
      </c>
      <c r="H249" s="222">
        <v>180</v>
      </c>
      <c r="I249" s="223"/>
      <c r="J249" s="224">
        <f>ROUND(I249*H249,2)</f>
        <v>0</v>
      </c>
      <c r="K249" s="220" t="s">
        <v>141</v>
      </c>
      <c r="L249" s="69"/>
      <c r="M249" s="225" t="s">
        <v>21</v>
      </c>
      <c r="N249" s="226" t="s">
        <v>42</v>
      </c>
      <c r="O249" s="44"/>
      <c r="P249" s="227">
        <f>O249*H249</f>
        <v>0</v>
      </c>
      <c r="Q249" s="227">
        <v>1E-05</v>
      </c>
      <c r="R249" s="227">
        <f>Q249*H249</f>
        <v>0.0018000000000000002</v>
      </c>
      <c r="S249" s="227">
        <v>0</v>
      </c>
      <c r="T249" s="228">
        <f>S249*H249</f>
        <v>0</v>
      </c>
      <c r="AR249" s="21" t="s">
        <v>142</v>
      </c>
      <c r="AT249" s="21" t="s">
        <v>137</v>
      </c>
      <c r="AU249" s="21" t="s">
        <v>81</v>
      </c>
      <c r="AY249" s="21" t="s">
        <v>135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21" t="s">
        <v>79</v>
      </c>
      <c r="BK249" s="229">
        <f>ROUND(I249*H249,2)</f>
        <v>0</v>
      </c>
      <c r="BL249" s="21" t="s">
        <v>142</v>
      </c>
      <c r="BM249" s="21" t="s">
        <v>480</v>
      </c>
    </row>
    <row r="250" spans="2:51" s="11" customFormat="1" ht="13.5">
      <c r="B250" s="230"/>
      <c r="C250" s="231"/>
      <c r="D250" s="232" t="s">
        <v>158</v>
      </c>
      <c r="E250" s="233" t="s">
        <v>21</v>
      </c>
      <c r="F250" s="234" t="s">
        <v>453</v>
      </c>
      <c r="G250" s="231"/>
      <c r="H250" s="235">
        <v>30</v>
      </c>
      <c r="I250" s="236"/>
      <c r="J250" s="231"/>
      <c r="K250" s="231"/>
      <c r="L250" s="237"/>
      <c r="M250" s="238"/>
      <c r="N250" s="239"/>
      <c r="O250" s="239"/>
      <c r="P250" s="239"/>
      <c r="Q250" s="239"/>
      <c r="R250" s="239"/>
      <c r="S250" s="239"/>
      <c r="T250" s="240"/>
      <c r="AT250" s="241" t="s">
        <v>158</v>
      </c>
      <c r="AU250" s="241" t="s">
        <v>81</v>
      </c>
      <c r="AV250" s="11" t="s">
        <v>81</v>
      </c>
      <c r="AW250" s="11" t="s">
        <v>35</v>
      </c>
      <c r="AX250" s="11" t="s">
        <v>71</v>
      </c>
      <c r="AY250" s="241" t="s">
        <v>135</v>
      </c>
    </row>
    <row r="251" spans="2:51" s="11" customFormat="1" ht="13.5">
      <c r="B251" s="230"/>
      <c r="C251" s="231"/>
      <c r="D251" s="232" t="s">
        <v>158</v>
      </c>
      <c r="E251" s="233" t="s">
        <v>21</v>
      </c>
      <c r="F251" s="234" t="s">
        <v>481</v>
      </c>
      <c r="G251" s="231"/>
      <c r="H251" s="235">
        <v>18</v>
      </c>
      <c r="I251" s="236"/>
      <c r="J251" s="231"/>
      <c r="K251" s="231"/>
      <c r="L251" s="237"/>
      <c r="M251" s="238"/>
      <c r="N251" s="239"/>
      <c r="O251" s="239"/>
      <c r="P251" s="239"/>
      <c r="Q251" s="239"/>
      <c r="R251" s="239"/>
      <c r="S251" s="239"/>
      <c r="T251" s="240"/>
      <c r="AT251" s="241" t="s">
        <v>158</v>
      </c>
      <c r="AU251" s="241" t="s">
        <v>81</v>
      </c>
      <c r="AV251" s="11" t="s">
        <v>81</v>
      </c>
      <c r="AW251" s="11" t="s">
        <v>35</v>
      </c>
      <c r="AX251" s="11" t="s">
        <v>71</v>
      </c>
      <c r="AY251" s="241" t="s">
        <v>135</v>
      </c>
    </row>
    <row r="252" spans="2:51" s="11" customFormat="1" ht="13.5">
      <c r="B252" s="230"/>
      <c r="C252" s="231"/>
      <c r="D252" s="232" t="s">
        <v>158</v>
      </c>
      <c r="E252" s="233" t="s">
        <v>21</v>
      </c>
      <c r="F252" s="234" t="s">
        <v>454</v>
      </c>
      <c r="G252" s="231"/>
      <c r="H252" s="235">
        <v>132</v>
      </c>
      <c r="I252" s="236"/>
      <c r="J252" s="231"/>
      <c r="K252" s="231"/>
      <c r="L252" s="237"/>
      <c r="M252" s="238"/>
      <c r="N252" s="239"/>
      <c r="O252" s="239"/>
      <c r="P252" s="239"/>
      <c r="Q252" s="239"/>
      <c r="R252" s="239"/>
      <c r="S252" s="239"/>
      <c r="T252" s="240"/>
      <c r="AT252" s="241" t="s">
        <v>158</v>
      </c>
      <c r="AU252" s="241" t="s">
        <v>81</v>
      </c>
      <c r="AV252" s="11" t="s">
        <v>81</v>
      </c>
      <c r="AW252" s="11" t="s">
        <v>35</v>
      </c>
      <c r="AX252" s="11" t="s">
        <v>71</v>
      </c>
      <c r="AY252" s="241" t="s">
        <v>135</v>
      </c>
    </row>
    <row r="253" spans="2:65" s="1" customFormat="1" ht="25.5" customHeight="1">
      <c r="B253" s="43"/>
      <c r="C253" s="218" t="s">
        <v>482</v>
      </c>
      <c r="D253" s="218" t="s">
        <v>137</v>
      </c>
      <c r="E253" s="219" t="s">
        <v>483</v>
      </c>
      <c r="F253" s="220" t="s">
        <v>484</v>
      </c>
      <c r="G253" s="221" t="s">
        <v>168</v>
      </c>
      <c r="H253" s="222">
        <v>423</v>
      </c>
      <c r="I253" s="223"/>
      <c r="J253" s="224">
        <f>ROUND(I253*H253,2)</f>
        <v>0</v>
      </c>
      <c r="K253" s="220" t="s">
        <v>141</v>
      </c>
      <c r="L253" s="69"/>
      <c r="M253" s="225" t="s">
        <v>21</v>
      </c>
      <c r="N253" s="226" t="s">
        <v>42</v>
      </c>
      <c r="O253" s="44"/>
      <c r="P253" s="227">
        <f>O253*H253</f>
        <v>0</v>
      </c>
      <c r="Q253" s="227">
        <v>0.16849</v>
      </c>
      <c r="R253" s="227">
        <f>Q253*H253</f>
        <v>71.27127</v>
      </c>
      <c r="S253" s="227">
        <v>0</v>
      </c>
      <c r="T253" s="228">
        <f>S253*H253</f>
        <v>0</v>
      </c>
      <c r="AR253" s="21" t="s">
        <v>142</v>
      </c>
      <c r="AT253" s="21" t="s">
        <v>137</v>
      </c>
      <c r="AU253" s="21" t="s">
        <v>81</v>
      </c>
      <c r="AY253" s="21" t="s">
        <v>135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21" t="s">
        <v>79</v>
      </c>
      <c r="BK253" s="229">
        <f>ROUND(I253*H253,2)</f>
        <v>0</v>
      </c>
      <c r="BL253" s="21" t="s">
        <v>142</v>
      </c>
      <c r="BM253" s="21" t="s">
        <v>485</v>
      </c>
    </row>
    <row r="254" spans="2:51" s="11" customFormat="1" ht="13.5">
      <c r="B254" s="230"/>
      <c r="C254" s="231"/>
      <c r="D254" s="232" t="s">
        <v>158</v>
      </c>
      <c r="E254" s="233" t="s">
        <v>21</v>
      </c>
      <c r="F254" s="234" t="s">
        <v>486</v>
      </c>
      <c r="G254" s="231"/>
      <c r="H254" s="235">
        <v>423</v>
      </c>
      <c r="I254" s="236"/>
      <c r="J254" s="231"/>
      <c r="K254" s="231"/>
      <c r="L254" s="237"/>
      <c r="M254" s="238"/>
      <c r="N254" s="239"/>
      <c r="O254" s="239"/>
      <c r="P254" s="239"/>
      <c r="Q254" s="239"/>
      <c r="R254" s="239"/>
      <c r="S254" s="239"/>
      <c r="T254" s="240"/>
      <c r="AT254" s="241" t="s">
        <v>158</v>
      </c>
      <c r="AU254" s="241" t="s">
        <v>81</v>
      </c>
      <c r="AV254" s="11" t="s">
        <v>81</v>
      </c>
      <c r="AW254" s="11" t="s">
        <v>35</v>
      </c>
      <c r="AX254" s="11" t="s">
        <v>79</v>
      </c>
      <c r="AY254" s="241" t="s">
        <v>135</v>
      </c>
    </row>
    <row r="255" spans="2:65" s="1" customFormat="1" ht="16.5" customHeight="1">
      <c r="B255" s="43"/>
      <c r="C255" s="242" t="s">
        <v>487</v>
      </c>
      <c r="D255" s="242" t="s">
        <v>210</v>
      </c>
      <c r="E255" s="243" t="s">
        <v>488</v>
      </c>
      <c r="F255" s="244" t="s">
        <v>489</v>
      </c>
      <c r="G255" s="245" t="s">
        <v>168</v>
      </c>
      <c r="H255" s="246">
        <v>360.06</v>
      </c>
      <c r="I255" s="247"/>
      <c r="J255" s="248">
        <f>ROUND(I255*H255,2)</f>
        <v>0</v>
      </c>
      <c r="K255" s="244" t="s">
        <v>141</v>
      </c>
      <c r="L255" s="249"/>
      <c r="M255" s="250" t="s">
        <v>21</v>
      </c>
      <c r="N255" s="251" t="s">
        <v>42</v>
      </c>
      <c r="O255" s="44"/>
      <c r="P255" s="227">
        <f>O255*H255</f>
        <v>0</v>
      </c>
      <c r="Q255" s="227">
        <v>0.15</v>
      </c>
      <c r="R255" s="227">
        <f>Q255*H255</f>
        <v>54.009</v>
      </c>
      <c r="S255" s="227">
        <v>0</v>
      </c>
      <c r="T255" s="228">
        <f>S255*H255</f>
        <v>0</v>
      </c>
      <c r="AR255" s="21" t="s">
        <v>170</v>
      </c>
      <c r="AT255" s="21" t="s">
        <v>210</v>
      </c>
      <c r="AU255" s="21" t="s">
        <v>81</v>
      </c>
      <c r="AY255" s="21" t="s">
        <v>135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21" t="s">
        <v>79</v>
      </c>
      <c r="BK255" s="229">
        <f>ROUND(I255*H255,2)</f>
        <v>0</v>
      </c>
      <c r="BL255" s="21" t="s">
        <v>142</v>
      </c>
      <c r="BM255" s="21" t="s">
        <v>490</v>
      </c>
    </row>
    <row r="256" spans="2:51" s="11" customFormat="1" ht="13.5">
      <c r="B256" s="230"/>
      <c r="C256" s="231"/>
      <c r="D256" s="232" t="s">
        <v>158</v>
      </c>
      <c r="E256" s="231"/>
      <c r="F256" s="234" t="s">
        <v>491</v>
      </c>
      <c r="G256" s="231"/>
      <c r="H256" s="235">
        <v>360.06</v>
      </c>
      <c r="I256" s="236"/>
      <c r="J256" s="231"/>
      <c r="K256" s="231"/>
      <c r="L256" s="237"/>
      <c r="M256" s="238"/>
      <c r="N256" s="239"/>
      <c r="O256" s="239"/>
      <c r="P256" s="239"/>
      <c r="Q256" s="239"/>
      <c r="R256" s="239"/>
      <c r="S256" s="239"/>
      <c r="T256" s="240"/>
      <c r="AT256" s="241" t="s">
        <v>158</v>
      </c>
      <c r="AU256" s="241" t="s">
        <v>81</v>
      </c>
      <c r="AV256" s="11" t="s">
        <v>81</v>
      </c>
      <c r="AW256" s="11" t="s">
        <v>6</v>
      </c>
      <c r="AX256" s="11" t="s">
        <v>79</v>
      </c>
      <c r="AY256" s="241" t="s">
        <v>135</v>
      </c>
    </row>
    <row r="257" spans="2:65" s="1" customFormat="1" ht="16.5" customHeight="1">
      <c r="B257" s="43"/>
      <c r="C257" s="242" t="s">
        <v>492</v>
      </c>
      <c r="D257" s="242" t="s">
        <v>210</v>
      </c>
      <c r="E257" s="243" t="s">
        <v>493</v>
      </c>
      <c r="F257" s="244" t="s">
        <v>494</v>
      </c>
      <c r="G257" s="245" t="s">
        <v>168</v>
      </c>
      <c r="H257" s="246">
        <v>71.4</v>
      </c>
      <c r="I257" s="247"/>
      <c r="J257" s="248">
        <f>ROUND(I257*H257,2)</f>
        <v>0</v>
      </c>
      <c r="K257" s="244" t="s">
        <v>141</v>
      </c>
      <c r="L257" s="249"/>
      <c r="M257" s="250" t="s">
        <v>21</v>
      </c>
      <c r="N257" s="251" t="s">
        <v>42</v>
      </c>
      <c r="O257" s="44"/>
      <c r="P257" s="227">
        <f>O257*H257</f>
        <v>0</v>
      </c>
      <c r="Q257" s="227">
        <v>0.15</v>
      </c>
      <c r="R257" s="227">
        <f>Q257*H257</f>
        <v>10.71</v>
      </c>
      <c r="S257" s="227">
        <v>0</v>
      </c>
      <c r="T257" s="228">
        <f>S257*H257</f>
        <v>0</v>
      </c>
      <c r="AR257" s="21" t="s">
        <v>170</v>
      </c>
      <c r="AT257" s="21" t="s">
        <v>210</v>
      </c>
      <c r="AU257" s="21" t="s">
        <v>81</v>
      </c>
      <c r="AY257" s="21" t="s">
        <v>135</v>
      </c>
      <c r="BE257" s="229">
        <f>IF(N257="základní",J257,0)</f>
        <v>0</v>
      </c>
      <c r="BF257" s="229">
        <f>IF(N257="snížená",J257,0)</f>
        <v>0</v>
      </c>
      <c r="BG257" s="229">
        <f>IF(N257="zákl. přenesená",J257,0)</f>
        <v>0</v>
      </c>
      <c r="BH257" s="229">
        <f>IF(N257="sníž. přenesená",J257,0)</f>
        <v>0</v>
      </c>
      <c r="BI257" s="229">
        <f>IF(N257="nulová",J257,0)</f>
        <v>0</v>
      </c>
      <c r="BJ257" s="21" t="s">
        <v>79</v>
      </c>
      <c r="BK257" s="229">
        <f>ROUND(I257*H257,2)</f>
        <v>0</v>
      </c>
      <c r="BL257" s="21" t="s">
        <v>142</v>
      </c>
      <c r="BM257" s="21" t="s">
        <v>495</v>
      </c>
    </row>
    <row r="258" spans="2:51" s="11" customFormat="1" ht="13.5">
      <c r="B258" s="230"/>
      <c r="C258" s="231"/>
      <c r="D258" s="232" t="s">
        <v>158</v>
      </c>
      <c r="E258" s="231"/>
      <c r="F258" s="234" t="s">
        <v>496</v>
      </c>
      <c r="G258" s="231"/>
      <c r="H258" s="235">
        <v>71.4</v>
      </c>
      <c r="I258" s="236"/>
      <c r="J258" s="231"/>
      <c r="K258" s="231"/>
      <c r="L258" s="237"/>
      <c r="M258" s="238"/>
      <c r="N258" s="239"/>
      <c r="O258" s="239"/>
      <c r="P258" s="239"/>
      <c r="Q258" s="239"/>
      <c r="R258" s="239"/>
      <c r="S258" s="239"/>
      <c r="T258" s="240"/>
      <c r="AT258" s="241" t="s">
        <v>158</v>
      </c>
      <c r="AU258" s="241" t="s">
        <v>81</v>
      </c>
      <c r="AV258" s="11" t="s">
        <v>81</v>
      </c>
      <c r="AW258" s="11" t="s">
        <v>6</v>
      </c>
      <c r="AX258" s="11" t="s">
        <v>79</v>
      </c>
      <c r="AY258" s="241" t="s">
        <v>135</v>
      </c>
    </row>
    <row r="259" spans="2:65" s="1" customFormat="1" ht="16.5" customHeight="1">
      <c r="B259" s="43"/>
      <c r="C259" s="218" t="s">
        <v>497</v>
      </c>
      <c r="D259" s="218" t="s">
        <v>137</v>
      </c>
      <c r="E259" s="219" t="s">
        <v>498</v>
      </c>
      <c r="F259" s="220" t="s">
        <v>499</v>
      </c>
      <c r="G259" s="221" t="s">
        <v>357</v>
      </c>
      <c r="H259" s="222">
        <v>60</v>
      </c>
      <c r="I259" s="223"/>
      <c r="J259" s="224">
        <f>ROUND(I259*H259,2)</f>
        <v>0</v>
      </c>
      <c r="K259" s="220" t="s">
        <v>21</v>
      </c>
      <c r="L259" s="69"/>
      <c r="M259" s="225" t="s">
        <v>21</v>
      </c>
      <c r="N259" s="226" t="s">
        <v>42</v>
      </c>
      <c r="O259" s="44"/>
      <c r="P259" s="227">
        <f>O259*H259</f>
        <v>0</v>
      </c>
      <c r="Q259" s="227">
        <v>0</v>
      </c>
      <c r="R259" s="227">
        <f>Q259*H259</f>
        <v>0</v>
      </c>
      <c r="S259" s="227">
        <v>0</v>
      </c>
      <c r="T259" s="228">
        <f>S259*H259</f>
        <v>0</v>
      </c>
      <c r="AR259" s="21" t="s">
        <v>142</v>
      </c>
      <c r="AT259" s="21" t="s">
        <v>137</v>
      </c>
      <c r="AU259" s="21" t="s">
        <v>81</v>
      </c>
      <c r="AY259" s="21" t="s">
        <v>135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21" t="s">
        <v>79</v>
      </c>
      <c r="BK259" s="229">
        <f>ROUND(I259*H259,2)</f>
        <v>0</v>
      </c>
      <c r="BL259" s="21" t="s">
        <v>142</v>
      </c>
      <c r="BM259" s="21" t="s">
        <v>500</v>
      </c>
    </row>
    <row r="260" spans="2:65" s="1" customFormat="1" ht="16.5" customHeight="1">
      <c r="B260" s="43"/>
      <c r="C260" s="218" t="s">
        <v>501</v>
      </c>
      <c r="D260" s="218" t="s">
        <v>137</v>
      </c>
      <c r="E260" s="219" t="s">
        <v>502</v>
      </c>
      <c r="F260" s="220" t="s">
        <v>503</v>
      </c>
      <c r="G260" s="221" t="s">
        <v>168</v>
      </c>
      <c r="H260" s="222">
        <v>377</v>
      </c>
      <c r="I260" s="223"/>
      <c r="J260" s="224">
        <f>ROUND(I260*H260,2)</f>
        <v>0</v>
      </c>
      <c r="K260" s="220" t="s">
        <v>141</v>
      </c>
      <c r="L260" s="69"/>
      <c r="M260" s="225" t="s">
        <v>21</v>
      </c>
      <c r="N260" s="226" t="s">
        <v>42</v>
      </c>
      <c r="O260" s="44"/>
      <c r="P260" s="227">
        <f>O260*H260</f>
        <v>0</v>
      </c>
      <c r="Q260" s="227">
        <v>0.10095</v>
      </c>
      <c r="R260" s="227">
        <f>Q260*H260</f>
        <v>38.05815</v>
      </c>
      <c r="S260" s="227">
        <v>0</v>
      </c>
      <c r="T260" s="228">
        <f>S260*H260</f>
        <v>0</v>
      </c>
      <c r="AR260" s="21" t="s">
        <v>142</v>
      </c>
      <c r="AT260" s="21" t="s">
        <v>137</v>
      </c>
      <c r="AU260" s="21" t="s">
        <v>81</v>
      </c>
      <c r="AY260" s="21" t="s">
        <v>135</v>
      </c>
      <c r="BE260" s="229">
        <f>IF(N260="základní",J260,0)</f>
        <v>0</v>
      </c>
      <c r="BF260" s="229">
        <f>IF(N260="snížená",J260,0)</f>
        <v>0</v>
      </c>
      <c r="BG260" s="229">
        <f>IF(N260="zákl. přenesená",J260,0)</f>
        <v>0</v>
      </c>
      <c r="BH260" s="229">
        <f>IF(N260="sníž. přenesená",J260,0)</f>
        <v>0</v>
      </c>
      <c r="BI260" s="229">
        <f>IF(N260="nulová",J260,0)</f>
        <v>0</v>
      </c>
      <c r="BJ260" s="21" t="s">
        <v>79</v>
      </c>
      <c r="BK260" s="229">
        <f>ROUND(I260*H260,2)</f>
        <v>0</v>
      </c>
      <c r="BL260" s="21" t="s">
        <v>142</v>
      </c>
      <c r="BM260" s="21" t="s">
        <v>504</v>
      </c>
    </row>
    <row r="261" spans="2:51" s="11" customFormat="1" ht="13.5">
      <c r="B261" s="230"/>
      <c r="C261" s="231"/>
      <c r="D261" s="232" t="s">
        <v>158</v>
      </c>
      <c r="E261" s="233" t="s">
        <v>21</v>
      </c>
      <c r="F261" s="234" t="s">
        <v>505</v>
      </c>
      <c r="G261" s="231"/>
      <c r="H261" s="235">
        <v>353</v>
      </c>
      <c r="I261" s="236"/>
      <c r="J261" s="231"/>
      <c r="K261" s="231"/>
      <c r="L261" s="237"/>
      <c r="M261" s="238"/>
      <c r="N261" s="239"/>
      <c r="O261" s="239"/>
      <c r="P261" s="239"/>
      <c r="Q261" s="239"/>
      <c r="R261" s="239"/>
      <c r="S261" s="239"/>
      <c r="T261" s="240"/>
      <c r="AT261" s="241" t="s">
        <v>158</v>
      </c>
      <c r="AU261" s="241" t="s">
        <v>81</v>
      </c>
      <c r="AV261" s="11" t="s">
        <v>81</v>
      </c>
      <c r="AW261" s="11" t="s">
        <v>35</v>
      </c>
      <c r="AX261" s="11" t="s">
        <v>71</v>
      </c>
      <c r="AY261" s="241" t="s">
        <v>135</v>
      </c>
    </row>
    <row r="262" spans="2:51" s="11" customFormat="1" ht="13.5">
      <c r="B262" s="230"/>
      <c r="C262" s="231"/>
      <c r="D262" s="232" t="s">
        <v>158</v>
      </c>
      <c r="E262" s="233" t="s">
        <v>21</v>
      </c>
      <c r="F262" s="234" t="s">
        <v>506</v>
      </c>
      <c r="G262" s="231"/>
      <c r="H262" s="235">
        <v>24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AT262" s="241" t="s">
        <v>158</v>
      </c>
      <c r="AU262" s="241" t="s">
        <v>81</v>
      </c>
      <c r="AV262" s="11" t="s">
        <v>81</v>
      </c>
      <c r="AW262" s="11" t="s">
        <v>35</v>
      </c>
      <c r="AX262" s="11" t="s">
        <v>71</v>
      </c>
      <c r="AY262" s="241" t="s">
        <v>135</v>
      </c>
    </row>
    <row r="263" spans="2:65" s="1" customFormat="1" ht="16.5" customHeight="1">
      <c r="B263" s="43"/>
      <c r="C263" s="242" t="s">
        <v>507</v>
      </c>
      <c r="D263" s="242" t="s">
        <v>210</v>
      </c>
      <c r="E263" s="243" t="s">
        <v>508</v>
      </c>
      <c r="F263" s="244" t="s">
        <v>509</v>
      </c>
      <c r="G263" s="245" t="s">
        <v>357</v>
      </c>
      <c r="H263" s="246">
        <v>769.08</v>
      </c>
      <c r="I263" s="247"/>
      <c r="J263" s="248">
        <f>ROUND(I263*H263,2)</f>
        <v>0</v>
      </c>
      <c r="K263" s="244" t="s">
        <v>327</v>
      </c>
      <c r="L263" s="249"/>
      <c r="M263" s="250" t="s">
        <v>21</v>
      </c>
      <c r="N263" s="251" t="s">
        <v>42</v>
      </c>
      <c r="O263" s="44"/>
      <c r="P263" s="227">
        <f>O263*H263</f>
        <v>0</v>
      </c>
      <c r="Q263" s="227">
        <v>0.0213</v>
      </c>
      <c r="R263" s="227">
        <f>Q263*H263</f>
        <v>16.381404</v>
      </c>
      <c r="S263" s="227">
        <v>0</v>
      </c>
      <c r="T263" s="228">
        <f>S263*H263</f>
        <v>0</v>
      </c>
      <c r="AR263" s="21" t="s">
        <v>170</v>
      </c>
      <c r="AT263" s="21" t="s">
        <v>210</v>
      </c>
      <c r="AU263" s="21" t="s">
        <v>81</v>
      </c>
      <c r="AY263" s="21" t="s">
        <v>135</v>
      </c>
      <c r="BE263" s="229">
        <f>IF(N263="základní",J263,0)</f>
        <v>0</v>
      </c>
      <c r="BF263" s="229">
        <f>IF(N263="snížená",J263,0)</f>
        <v>0</v>
      </c>
      <c r="BG263" s="229">
        <f>IF(N263="zákl. přenesená",J263,0)</f>
        <v>0</v>
      </c>
      <c r="BH263" s="229">
        <f>IF(N263="sníž. přenesená",J263,0)</f>
        <v>0</v>
      </c>
      <c r="BI263" s="229">
        <f>IF(N263="nulová",J263,0)</f>
        <v>0</v>
      </c>
      <c r="BJ263" s="21" t="s">
        <v>79</v>
      </c>
      <c r="BK263" s="229">
        <f>ROUND(I263*H263,2)</f>
        <v>0</v>
      </c>
      <c r="BL263" s="21" t="s">
        <v>142</v>
      </c>
      <c r="BM263" s="21" t="s">
        <v>510</v>
      </c>
    </row>
    <row r="264" spans="2:51" s="11" customFormat="1" ht="13.5">
      <c r="B264" s="230"/>
      <c r="C264" s="231"/>
      <c r="D264" s="232" t="s">
        <v>158</v>
      </c>
      <c r="E264" s="231"/>
      <c r="F264" s="234" t="s">
        <v>511</v>
      </c>
      <c r="G264" s="231"/>
      <c r="H264" s="235">
        <v>769.08</v>
      </c>
      <c r="I264" s="236"/>
      <c r="J264" s="231"/>
      <c r="K264" s="231"/>
      <c r="L264" s="237"/>
      <c r="M264" s="238"/>
      <c r="N264" s="239"/>
      <c r="O264" s="239"/>
      <c r="P264" s="239"/>
      <c r="Q264" s="239"/>
      <c r="R264" s="239"/>
      <c r="S264" s="239"/>
      <c r="T264" s="240"/>
      <c r="AT264" s="241" t="s">
        <v>158</v>
      </c>
      <c r="AU264" s="241" t="s">
        <v>81</v>
      </c>
      <c r="AV264" s="11" t="s">
        <v>81</v>
      </c>
      <c r="AW264" s="11" t="s">
        <v>6</v>
      </c>
      <c r="AX264" s="11" t="s">
        <v>79</v>
      </c>
      <c r="AY264" s="241" t="s">
        <v>135</v>
      </c>
    </row>
    <row r="265" spans="2:65" s="1" customFormat="1" ht="25.5" customHeight="1">
      <c r="B265" s="43"/>
      <c r="C265" s="218" t="s">
        <v>512</v>
      </c>
      <c r="D265" s="218" t="s">
        <v>137</v>
      </c>
      <c r="E265" s="219" t="s">
        <v>513</v>
      </c>
      <c r="F265" s="220" t="s">
        <v>514</v>
      </c>
      <c r="G265" s="221" t="s">
        <v>168</v>
      </c>
      <c r="H265" s="222">
        <v>62</v>
      </c>
      <c r="I265" s="223"/>
      <c r="J265" s="224">
        <f>ROUND(I265*H265,2)</f>
        <v>0</v>
      </c>
      <c r="K265" s="220" t="s">
        <v>141</v>
      </c>
      <c r="L265" s="69"/>
      <c r="M265" s="225" t="s">
        <v>21</v>
      </c>
      <c r="N265" s="226" t="s">
        <v>42</v>
      </c>
      <c r="O265" s="44"/>
      <c r="P265" s="227">
        <f>O265*H265</f>
        <v>0</v>
      </c>
      <c r="Q265" s="227">
        <v>6E-05</v>
      </c>
      <c r="R265" s="227">
        <f>Q265*H265</f>
        <v>0.00372</v>
      </c>
      <c r="S265" s="227">
        <v>0</v>
      </c>
      <c r="T265" s="228">
        <f>S265*H265</f>
        <v>0</v>
      </c>
      <c r="AR265" s="21" t="s">
        <v>142</v>
      </c>
      <c r="AT265" s="21" t="s">
        <v>137</v>
      </c>
      <c r="AU265" s="21" t="s">
        <v>81</v>
      </c>
      <c r="AY265" s="21" t="s">
        <v>135</v>
      </c>
      <c r="BE265" s="229">
        <f>IF(N265="základní",J265,0)</f>
        <v>0</v>
      </c>
      <c r="BF265" s="229">
        <f>IF(N265="snížená",J265,0)</f>
        <v>0</v>
      </c>
      <c r="BG265" s="229">
        <f>IF(N265="zákl. přenesená",J265,0)</f>
        <v>0</v>
      </c>
      <c r="BH265" s="229">
        <f>IF(N265="sníž. přenesená",J265,0)</f>
        <v>0</v>
      </c>
      <c r="BI265" s="229">
        <f>IF(N265="nulová",J265,0)</f>
        <v>0</v>
      </c>
      <c r="BJ265" s="21" t="s">
        <v>79</v>
      </c>
      <c r="BK265" s="229">
        <f>ROUND(I265*H265,2)</f>
        <v>0</v>
      </c>
      <c r="BL265" s="21" t="s">
        <v>142</v>
      </c>
      <c r="BM265" s="21" t="s">
        <v>515</v>
      </c>
    </row>
    <row r="266" spans="2:65" s="1" customFormat="1" ht="25.5" customHeight="1">
      <c r="B266" s="43"/>
      <c r="C266" s="218" t="s">
        <v>516</v>
      </c>
      <c r="D266" s="218" t="s">
        <v>137</v>
      </c>
      <c r="E266" s="219" t="s">
        <v>517</v>
      </c>
      <c r="F266" s="220" t="s">
        <v>518</v>
      </c>
      <c r="G266" s="221" t="s">
        <v>140</v>
      </c>
      <c r="H266" s="222">
        <v>31</v>
      </c>
      <c r="I266" s="223"/>
      <c r="J266" s="224">
        <f>ROUND(I266*H266,2)</f>
        <v>0</v>
      </c>
      <c r="K266" s="220" t="s">
        <v>141</v>
      </c>
      <c r="L266" s="69"/>
      <c r="M266" s="225" t="s">
        <v>21</v>
      </c>
      <c r="N266" s="226" t="s">
        <v>42</v>
      </c>
      <c r="O266" s="44"/>
      <c r="P266" s="227">
        <f>O266*H266</f>
        <v>0</v>
      </c>
      <c r="Q266" s="227">
        <v>0.00187</v>
      </c>
      <c r="R266" s="227">
        <f>Q266*H266</f>
        <v>0.05797</v>
      </c>
      <c r="S266" s="227">
        <v>0</v>
      </c>
      <c r="T266" s="228">
        <f>S266*H266</f>
        <v>0</v>
      </c>
      <c r="AR266" s="21" t="s">
        <v>142</v>
      </c>
      <c r="AT266" s="21" t="s">
        <v>137</v>
      </c>
      <c r="AU266" s="21" t="s">
        <v>81</v>
      </c>
      <c r="AY266" s="21" t="s">
        <v>135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21" t="s">
        <v>79</v>
      </c>
      <c r="BK266" s="229">
        <f>ROUND(I266*H266,2)</f>
        <v>0</v>
      </c>
      <c r="BL266" s="21" t="s">
        <v>142</v>
      </c>
      <c r="BM266" s="21" t="s">
        <v>519</v>
      </c>
    </row>
    <row r="267" spans="2:65" s="1" customFormat="1" ht="16.5" customHeight="1">
      <c r="B267" s="43"/>
      <c r="C267" s="218" t="s">
        <v>520</v>
      </c>
      <c r="D267" s="218" t="s">
        <v>137</v>
      </c>
      <c r="E267" s="219" t="s">
        <v>521</v>
      </c>
      <c r="F267" s="220" t="s">
        <v>522</v>
      </c>
      <c r="G267" s="221" t="s">
        <v>168</v>
      </c>
      <c r="H267" s="222">
        <v>62</v>
      </c>
      <c r="I267" s="223"/>
      <c r="J267" s="224">
        <f>ROUND(I267*H267,2)</f>
        <v>0</v>
      </c>
      <c r="K267" s="220" t="s">
        <v>141</v>
      </c>
      <c r="L267" s="69"/>
      <c r="M267" s="225" t="s">
        <v>21</v>
      </c>
      <c r="N267" s="226" t="s">
        <v>42</v>
      </c>
      <c r="O267" s="44"/>
      <c r="P267" s="227">
        <f>O267*H267</f>
        <v>0</v>
      </c>
      <c r="Q267" s="227">
        <v>0</v>
      </c>
      <c r="R267" s="227">
        <f>Q267*H267</f>
        <v>0</v>
      </c>
      <c r="S267" s="227">
        <v>0</v>
      </c>
      <c r="T267" s="228">
        <f>S267*H267</f>
        <v>0</v>
      </c>
      <c r="AR267" s="21" t="s">
        <v>142</v>
      </c>
      <c r="AT267" s="21" t="s">
        <v>137</v>
      </c>
      <c r="AU267" s="21" t="s">
        <v>81</v>
      </c>
      <c r="AY267" s="21" t="s">
        <v>135</v>
      </c>
      <c r="BE267" s="229">
        <f>IF(N267="základní",J267,0)</f>
        <v>0</v>
      </c>
      <c r="BF267" s="229">
        <f>IF(N267="snížená",J267,0)</f>
        <v>0</v>
      </c>
      <c r="BG267" s="229">
        <f>IF(N267="zákl. přenesená",J267,0)</f>
        <v>0</v>
      </c>
      <c r="BH267" s="229">
        <f>IF(N267="sníž. přenesená",J267,0)</f>
        <v>0</v>
      </c>
      <c r="BI267" s="229">
        <f>IF(N267="nulová",J267,0)</f>
        <v>0</v>
      </c>
      <c r="BJ267" s="21" t="s">
        <v>79</v>
      </c>
      <c r="BK267" s="229">
        <f>ROUND(I267*H267,2)</f>
        <v>0</v>
      </c>
      <c r="BL267" s="21" t="s">
        <v>142</v>
      </c>
      <c r="BM267" s="21" t="s">
        <v>523</v>
      </c>
    </row>
    <row r="268" spans="2:65" s="1" customFormat="1" ht="16.5" customHeight="1">
      <c r="B268" s="43"/>
      <c r="C268" s="218" t="s">
        <v>524</v>
      </c>
      <c r="D268" s="218" t="s">
        <v>137</v>
      </c>
      <c r="E268" s="219" t="s">
        <v>525</v>
      </c>
      <c r="F268" s="220" t="s">
        <v>526</v>
      </c>
      <c r="G268" s="221" t="s">
        <v>527</v>
      </c>
      <c r="H268" s="222">
        <v>1</v>
      </c>
      <c r="I268" s="223"/>
      <c r="J268" s="224">
        <f>ROUND(I268*H268,2)</f>
        <v>0</v>
      </c>
      <c r="K268" s="220" t="s">
        <v>21</v>
      </c>
      <c r="L268" s="69"/>
      <c r="M268" s="225" t="s">
        <v>21</v>
      </c>
      <c r="N268" s="226" t="s">
        <v>42</v>
      </c>
      <c r="O268" s="44"/>
      <c r="P268" s="227">
        <f>O268*H268</f>
        <v>0</v>
      </c>
      <c r="Q268" s="227">
        <v>0</v>
      </c>
      <c r="R268" s="227">
        <f>Q268*H268</f>
        <v>0</v>
      </c>
      <c r="S268" s="227">
        <v>0</v>
      </c>
      <c r="T268" s="228">
        <f>S268*H268</f>
        <v>0</v>
      </c>
      <c r="AR268" s="21" t="s">
        <v>142</v>
      </c>
      <c r="AT268" s="21" t="s">
        <v>137</v>
      </c>
      <c r="AU268" s="21" t="s">
        <v>81</v>
      </c>
      <c r="AY268" s="21" t="s">
        <v>135</v>
      </c>
      <c r="BE268" s="229">
        <f>IF(N268="základní",J268,0)</f>
        <v>0</v>
      </c>
      <c r="BF268" s="229">
        <f>IF(N268="snížená",J268,0)</f>
        <v>0</v>
      </c>
      <c r="BG268" s="229">
        <f>IF(N268="zákl. přenesená",J268,0)</f>
        <v>0</v>
      </c>
      <c r="BH268" s="229">
        <f>IF(N268="sníž. přenesená",J268,0)</f>
        <v>0</v>
      </c>
      <c r="BI268" s="229">
        <f>IF(N268="nulová",J268,0)</f>
        <v>0</v>
      </c>
      <c r="BJ268" s="21" t="s">
        <v>79</v>
      </c>
      <c r="BK268" s="229">
        <f>ROUND(I268*H268,2)</f>
        <v>0</v>
      </c>
      <c r="BL268" s="21" t="s">
        <v>142</v>
      </c>
      <c r="BM268" s="21" t="s">
        <v>528</v>
      </c>
    </row>
    <row r="269" spans="2:65" s="1" customFormat="1" ht="16.5" customHeight="1">
      <c r="B269" s="43"/>
      <c r="C269" s="218" t="s">
        <v>529</v>
      </c>
      <c r="D269" s="218" t="s">
        <v>137</v>
      </c>
      <c r="E269" s="219" t="s">
        <v>530</v>
      </c>
      <c r="F269" s="220" t="s">
        <v>531</v>
      </c>
      <c r="G269" s="221" t="s">
        <v>527</v>
      </c>
      <c r="H269" s="222">
        <v>1</v>
      </c>
      <c r="I269" s="223"/>
      <c r="J269" s="224">
        <f>ROUND(I269*H269,2)</f>
        <v>0</v>
      </c>
      <c r="K269" s="220" t="s">
        <v>21</v>
      </c>
      <c r="L269" s="69"/>
      <c r="M269" s="225" t="s">
        <v>21</v>
      </c>
      <c r="N269" s="226" t="s">
        <v>42</v>
      </c>
      <c r="O269" s="44"/>
      <c r="P269" s="227">
        <f>O269*H269</f>
        <v>0</v>
      </c>
      <c r="Q269" s="227">
        <v>0</v>
      </c>
      <c r="R269" s="227">
        <f>Q269*H269</f>
        <v>0</v>
      </c>
      <c r="S269" s="227">
        <v>0</v>
      </c>
      <c r="T269" s="228">
        <f>S269*H269</f>
        <v>0</v>
      </c>
      <c r="AR269" s="21" t="s">
        <v>142</v>
      </c>
      <c r="AT269" s="21" t="s">
        <v>137</v>
      </c>
      <c r="AU269" s="21" t="s">
        <v>81</v>
      </c>
      <c r="AY269" s="21" t="s">
        <v>135</v>
      </c>
      <c r="BE269" s="229">
        <f>IF(N269="základní",J269,0)</f>
        <v>0</v>
      </c>
      <c r="BF269" s="229">
        <f>IF(N269="snížená",J269,0)</f>
        <v>0</v>
      </c>
      <c r="BG269" s="229">
        <f>IF(N269="zákl. přenesená",J269,0)</f>
        <v>0</v>
      </c>
      <c r="BH269" s="229">
        <f>IF(N269="sníž. přenesená",J269,0)</f>
        <v>0</v>
      </c>
      <c r="BI269" s="229">
        <f>IF(N269="nulová",J269,0)</f>
        <v>0</v>
      </c>
      <c r="BJ269" s="21" t="s">
        <v>79</v>
      </c>
      <c r="BK269" s="229">
        <f>ROUND(I269*H269,2)</f>
        <v>0</v>
      </c>
      <c r="BL269" s="21" t="s">
        <v>142</v>
      </c>
      <c r="BM269" s="21" t="s">
        <v>532</v>
      </c>
    </row>
    <row r="270" spans="2:65" s="1" customFormat="1" ht="16.5" customHeight="1">
      <c r="B270" s="43"/>
      <c r="C270" s="218" t="s">
        <v>533</v>
      </c>
      <c r="D270" s="218" t="s">
        <v>137</v>
      </c>
      <c r="E270" s="219" t="s">
        <v>534</v>
      </c>
      <c r="F270" s="220" t="s">
        <v>535</v>
      </c>
      <c r="G270" s="221" t="s">
        <v>357</v>
      </c>
      <c r="H270" s="222">
        <v>1</v>
      </c>
      <c r="I270" s="223"/>
      <c r="J270" s="224">
        <f>ROUND(I270*H270,2)</f>
        <v>0</v>
      </c>
      <c r="K270" s="220" t="s">
        <v>21</v>
      </c>
      <c r="L270" s="69"/>
      <c r="M270" s="225" t="s">
        <v>21</v>
      </c>
      <c r="N270" s="226" t="s">
        <v>42</v>
      </c>
      <c r="O270" s="44"/>
      <c r="P270" s="227">
        <f>O270*H270</f>
        <v>0</v>
      </c>
      <c r="Q270" s="227">
        <v>0</v>
      </c>
      <c r="R270" s="227">
        <f>Q270*H270</f>
        <v>0</v>
      </c>
      <c r="S270" s="227">
        <v>0</v>
      </c>
      <c r="T270" s="228">
        <f>S270*H270</f>
        <v>0</v>
      </c>
      <c r="AR270" s="21" t="s">
        <v>142</v>
      </c>
      <c r="AT270" s="21" t="s">
        <v>137</v>
      </c>
      <c r="AU270" s="21" t="s">
        <v>81</v>
      </c>
      <c r="AY270" s="21" t="s">
        <v>135</v>
      </c>
      <c r="BE270" s="229">
        <f>IF(N270="základní",J270,0)</f>
        <v>0</v>
      </c>
      <c r="BF270" s="229">
        <f>IF(N270="snížená",J270,0)</f>
        <v>0</v>
      </c>
      <c r="BG270" s="229">
        <f>IF(N270="zákl. přenesená",J270,0)</f>
        <v>0</v>
      </c>
      <c r="BH270" s="229">
        <f>IF(N270="sníž. přenesená",J270,0)</f>
        <v>0</v>
      </c>
      <c r="BI270" s="229">
        <f>IF(N270="nulová",J270,0)</f>
        <v>0</v>
      </c>
      <c r="BJ270" s="21" t="s">
        <v>79</v>
      </c>
      <c r="BK270" s="229">
        <f>ROUND(I270*H270,2)</f>
        <v>0</v>
      </c>
      <c r="BL270" s="21" t="s">
        <v>142</v>
      </c>
      <c r="BM270" s="21" t="s">
        <v>536</v>
      </c>
    </row>
    <row r="271" spans="2:63" s="10" customFormat="1" ht="29.85" customHeight="1">
      <c r="B271" s="202"/>
      <c r="C271" s="203"/>
      <c r="D271" s="204" t="s">
        <v>70</v>
      </c>
      <c r="E271" s="216" t="s">
        <v>537</v>
      </c>
      <c r="F271" s="216" t="s">
        <v>538</v>
      </c>
      <c r="G271" s="203"/>
      <c r="H271" s="203"/>
      <c r="I271" s="206"/>
      <c r="J271" s="217">
        <f>BK271</f>
        <v>0</v>
      </c>
      <c r="K271" s="203"/>
      <c r="L271" s="208"/>
      <c r="M271" s="209"/>
      <c r="N271" s="210"/>
      <c r="O271" s="210"/>
      <c r="P271" s="211">
        <f>SUM(P272:P278)</f>
        <v>0</v>
      </c>
      <c r="Q271" s="210"/>
      <c r="R271" s="211">
        <f>SUM(R272:R278)</f>
        <v>0</v>
      </c>
      <c r="S271" s="210"/>
      <c r="T271" s="212">
        <f>SUM(T272:T278)</f>
        <v>0</v>
      </c>
      <c r="AR271" s="213" t="s">
        <v>79</v>
      </c>
      <c r="AT271" s="214" t="s">
        <v>70</v>
      </c>
      <c r="AU271" s="214" t="s">
        <v>79</v>
      </c>
      <c r="AY271" s="213" t="s">
        <v>135</v>
      </c>
      <c r="BK271" s="215">
        <f>SUM(BK272:BK278)</f>
        <v>0</v>
      </c>
    </row>
    <row r="272" spans="2:65" s="1" customFormat="1" ht="16.5" customHeight="1">
      <c r="B272" s="43"/>
      <c r="C272" s="218" t="s">
        <v>539</v>
      </c>
      <c r="D272" s="218" t="s">
        <v>137</v>
      </c>
      <c r="E272" s="219" t="s">
        <v>540</v>
      </c>
      <c r="F272" s="220" t="s">
        <v>541</v>
      </c>
      <c r="G272" s="221" t="s">
        <v>202</v>
      </c>
      <c r="H272" s="222">
        <v>3573.097</v>
      </c>
      <c r="I272" s="223"/>
      <c r="J272" s="224">
        <f>ROUND(I272*H272,2)</f>
        <v>0</v>
      </c>
      <c r="K272" s="220" t="s">
        <v>141</v>
      </c>
      <c r="L272" s="69"/>
      <c r="M272" s="225" t="s">
        <v>21</v>
      </c>
      <c r="N272" s="226" t="s">
        <v>42</v>
      </c>
      <c r="O272" s="44"/>
      <c r="P272" s="227">
        <f>O272*H272</f>
        <v>0</v>
      </c>
      <c r="Q272" s="227">
        <v>0</v>
      </c>
      <c r="R272" s="227">
        <f>Q272*H272</f>
        <v>0</v>
      </c>
      <c r="S272" s="227">
        <v>0</v>
      </c>
      <c r="T272" s="228">
        <f>S272*H272</f>
        <v>0</v>
      </c>
      <c r="AR272" s="21" t="s">
        <v>142</v>
      </c>
      <c r="AT272" s="21" t="s">
        <v>137</v>
      </c>
      <c r="AU272" s="21" t="s">
        <v>81</v>
      </c>
      <c r="AY272" s="21" t="s">
        <v>135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21" t="s">
        <v>79</v>
      </c>
      <c r="BK272" s="229">
        <f>ROUND(I272*H272,2)</f>
        <v>0</v>
      </c>
      <c r="BL272" s="21" t="s">
        <v>142</v>
      </c>
      <c r="BM272" s="21" t="s">
        <v>542</v>
      </c>
    </row>
    <row r="273" spans="2:65" s="1" customFormat="1" ht="16.5" customHeight="1">
      <c r="B273" s="43"/>
      <c r="C273" s="218" t="s">
        <v>543</v>
      </c>
      <c r="D273" s="218" t="s">
        <v>137</v>
      </c>
      <c r="E273" s="219" t="s">
        <v>544</v>
      </c>
      <c r="F273" s="220" t="s">
        <v>545</v>
      </c>
      <c r="G273" s="221" t="s">
        <v>202</v>
      </c>
      <c r="H273" s="222">
        <v>103619.813</v>
      </c>
      <c r="I273" s="223"/>
      <c r="J273" s="224">
        <f>ROUND(I273*H273,2)</f>
        <v>0</v>
      </c>
      <c r="K273" s="220" t="s">
        <v>141</v>
      </c>
      <c r="L273" s="69"/>
      <c r="M273" s="225" t="s">
        <v>21</v>
      </c>
      <c r="N273" s="226" t="s">
        <v>42</v>
      </c>
      <c r="O273" s="44"/>
      <c r="P273" s="227">
        <f>O273*H273</f>
        <v>0</v>
      </c>
      <c r="Q273" s="227">
        <v>0</v>
      </c>
      <c r="R273" s="227">
        <f>Q273*H273</f>
        <v>0</v>
      </c>
      <c r="S273" s="227">
        <v>0</v>
      </c>
      <c r="T273" s="228">
        <f>S273*H273</f>
        <v>0</v>
      </c>
      <c r="AR273" s="21" t="s">
        <v>142</v>
      </c>
      <c r="AT273" s="21" t="s">
        <v>137</v>
      </c>
      <c r="AU273" s="21" t="s">
        <v>81</v>
      </c>
      <c r="AY273" s="21" t="s">
        <v>135</v>
      </c>
      <c r="BE273" s="229">
        <f>IF(N273="základní",J273,0)</f>
        <v>0</v>
      </c>
      <c r="BF273" s="229">
        <f>IF(N273="snížená",J273,0)</f>
        <v>0</v>
      </c>
      <c r="BG273" s="229">
        <f>IF(N273="zákl. přenesená",J273,0)</f>
        <v>0</v>
      </c>
      <c r="BH273" s="229">
        <f>IF(N273="sníž. přenesená",J273,0)</f>
        <v>0</v>
      </c>
      <c r="BI273" s="229">
        <f>IF(N273="nulová",J273,0)</f>
        <v>0</v>
      </c>
      <c r="BJ273" s="21" t="s">
        <v>79</v>
      </c>
      <c r="BK273" s="229">
        <f>ROUND(I273*H273,2)</f>
        <v>0</v>
      </c>
      <c r="BL273" s="21" t="s">
        <v>142</v>
      </c>
      <c r="BM273" s="21" t="s">
        <v>546</v>
      </c>
    </row>
    <row r="274" spans="2:51" s="11" customFormat="1" ht="13.5">
      <c r="B274" s="230"/>
      <c r="C274" s="231"/>
      <c r="D274" s="232" t="s">
        <v>158</v>
      </c>
      <c r="E274" s="231"/>
      <c r="F274" s="234" t="s">
        <v>547</v>
      </c>
      <c r="G274" s="231"/>
      <c r="H274" s="235">
        <v>103619.813</v>
      </c>
      <c r="I274" s="236"/>
      <c r="J274" s="231"/>
      <c r="K274" s="231"/>
      <c r="L274" s="237"/>
      <c r="M274" s="238"/>
      <c r="N274" s="239"/>
      <c r="O274" s="239"/>
      <c r="P274" s="239"/>
      <c r="Q274" s="239"/>
      <c r="R274" s="239"/>
      <c r="S274" s="239"/>
      <c r="T274" s="240"/>
      <c r="AT274" s="241" t="s">
        <v>158</v>
      </c>
      <c r="AU274" s="241" t="s">
        <v>81</v>
      </c>
      <c r="AV274" s="11" t="s">
        <v>81</v>
      </c>
      <c r="AW274" s="11" t="s">
        <v>6</v>
      </c>
      <c r="AX274" s="11" t="s">
        <v>79</v>
      </c>
      <c r="AY274" s="241" t="s">
        <v>135</v>
      </c>
    </row>
    <row r="275" spans="2:65" s="1" customFormat="1" ht="25.5" customHeight="1">
      <c r="B275" s="43"/>
      <c r="C275" s="218" t="s">
        <v>548</v>
      </c>
      <c r="D275" s="218" t="s">
        <v>137</v>
      </c>
      <c r="E275" s="219" t="s">
        <v>549</v>
      </c>
      <c r="F275" s="220" t="s">
        <v>550</v>
      </c>
      <c r="G275" s="221" t="s">
        <v>202</v>
      </c>
      <c r="H275" s="222">
        <v>203.765</v>
      </c>
      <c r="I275" s="223"/>
      <c r="J275" s="224">
        <f>ROUND(I275*H275,2)</f>
        <v>0</v>
      </c>
      <c r="K275" s="220" t="s">
        <v>141</v>
      </c>
      <c r="L275" s="69"/>
      <c r="M275" s="225" t="s">
        <v>21</v>
      </c>
      <c r="N275" s="226" t="s">
        <v>42</v>
      </c>
      <c r="O275" s="44"/>
      <c r="P275" s="227">
        <f>O275*H275</f>
        <v>0</v>
      </c>
      <c r="Q275" s="227">
        <v>0</v>
      </c>
      <c r="R275" s="227">
        <f>Q275*H275</f>
        <v>0</v>
      </c>
      <c r="S275" s="227">
        <v>0</v>
      </c>
      <c r="T275" s="228">
        <f>S275*H275</f>
        <v>0</v>
      </c>
      <c r="AR275" s="21" t="s">
        <v>142</v>
      </c>
      <c r="AT275" s="21" t="s">
        <v>137</v>
      </c>
      <c r="AU275" s="21" t="s">
        <v>81</v>
      </c>
      <c r="AY275" s="21" t="s">
        <v>135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21" t="s">
        <v>79</v>
      </c>
      <c r="BK275" s="229">
        <f>ROUND(I275*H275,2)</f>
        <v>0</v>
      </c>
      <c r="BL275" s="21" t="s">
        <v>142</v>
      </c>
      <c r="BM275" s="21" t="s">
        <v>551</v>
      </c>
    </row>
    <row r="276" spans="2:65" s="1" customFormat="1" ht="16.5" customHeight="1">
      <c r="B276" s="43"/>
      <c r="C276" s="218" t="s">
        <v>552</v>
      </c>
      <c r="D276" s="218" t="s">
        <v>137</v>
      </c>
      <c r="E276" s="219" t="s">
        <v>553</v>
      </c>
      <c r="F276" s="220" t="s">
        <v>554</v>
      </c>
      <c r="G276" s="221" t="s">
        <v>202</v>
      </c>
      <c r="H276" s="222">
        <v>468.132</v>
      </c>
      <c r="I276" s="223"/>
      <c r="J276" s="224">
        <f>ROUND(I276*H276,2)</f>
        <v>0</v>
      </c>
      <c r="K276" s="220" t="s">
        <v>141</v>
      </c>
      <c r="L276" s="69"/>
      <c r="M276" s="225" t="s">
        <v>21</v>
      </c>
      <c r="N276" s="226" t="s">
        <v>42</v>
      </c>
      <c r="O276" s="44"/>
      <c r="P276" s="227">
        <f>O276*H276</f>
        <v>0</v>
      </c>
      <c r="Q276" s="227">
        <v>0</v>
      </c>
      <c r="R276" s="227">
        <f>Q276*H276</f>
        <v>0</v>
      </c>
      <c r="S276" s="227">
        <v>0</v>
      </c>
      <c r="T276" s="228">
        <f>S276*H276</f>
        <v>0</v>
      </c>
      <c r="AR276" s="21" t="s">
        <v>142</v>
      </c>
      <c r="AT276" s="21" t="s">
        <v>137</v>
      </c>
      <c r="AU276" s="21" t="s">
        <v>81</v>
      </c>
      <c r="AY276" s="21" t="s">
        <v>135</v>
      </c>
      <c r="BE276" s="229">
        <f>IF(N276="základní",J276,0)</f>
        <v>0</v>
      </c>
      <c r="BF276" s="229">
        <f>IF(N276="snížená",J276,0)</f>
        <v>0</v>
      </c>
      <c r="BG276" s="229">
        <f>IF(N276="zákl. přenesená",J276,0)</f>
        <v>0</v>
      </c>
      <c r="BH276" s="229">
        <f>IF(N276="sníž. přenesená",J276,0)</f>
        <v>0</v>
      </c>
      <c r="BI276" s="229">
        <f>IF(N276="nulová",J276,0)</f>
        <v>0</v>
      </c>
      <c r="BJ276" s="21" t="s">
        <v>79</v>
      </c>
      <c r="BK276" s="229">
        <f>ROUND(I276*H276,2)</f>
        <v>0</v>
      </c>
      <c r="BL276" s="21" t="s">
        <v>142</v>
      </c>
      <c r="BM276" s="21" t="s">
        <v>555</v>
      </c>
    </row>
    <row r="277" spans="2:65" s="1" customFormat="1" ht="25.5" customHeight="1">
      <c r="B277" s="43"/>
      <c r="C277" s="218" t="s">
        <v>556</v>
      </c>
      <c r="D277" s="218" t="s">
        <v>137</v>
      </c>
      <c r="E277" s="219" t="s">
        <v>557</v>
      </c>
      <c r="F277" s="220" t="s">
        <v>558</v>
      </c>
      <c r="G277" s="221" t="s">
        <v>202</v>
      </c>
      <c r="H277" s="222">
        <v>2514</v>
      </c>
      <c r="I277" s="223"/>
      <c r="J277" s="224">
        <f>ROUND(I277*H277,2)</f>
        <v>0</v>
      </c>
      <c r="K277" s="220" t="s">
        <v>141</v>
      </c>
      <c r="L277" s="69"/>
      <c r="M277" s="225" t="s">
        <v>21</v>
      </c>
      <c r="N277" s="226" t="s">
        <v>42</v>
      </c>
      <c r="O277" s="44"/>
      <c r="P277" s="227">
        <f>O277*H277</f>
        <v>0</v>
      </c>
      <c r="Q277" s="227">
        <v>0</v>
      </c>
      <c r="R277" s="227">
        <f>Q277*H277</f>
        <v>0</v>
      </c>
      <c r="S277" s="227">
        <v>0</v>
      </c>
      <c r="T277" s="228">
        <f>S277*H277</f>
        <v>0</v>
      </c>
      <c r="AR277" s="21" t="s">
        <v>142</v>
      </c>
      <c r="AT277" s="21" t="s">
        <v>137</v>
      </c>
      <c r="AU277" s="21" t="s">
        <v>81</v>
      </c>
      <c r="AY277" s="21" t="s">
        <v>135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21" t="s">
        <v>79</v>
      </c>
      <c r="BK277" s="229">
        <f>ROUND(I277*H277,2)</f>
        <v>0</v>
      </c>
      <c r="BL277" s="21" t="s">
        <v>142</v>
      </c>
      <c r="BM277" s="21" t="s">
        <v>559</v>
      </c>
    </row>
    <row r="278" spans="2:65" s="1" customFormat="1" ht="16.5" customHeight="1">
      <c r="B278" s="43"/>
      <c r="C278" s="218" t="s">
        <v>560</v>
      </c>
      <c r="D278" s="218" t="s">
        <v>137</v>
      </c>
      <c r="E278" s="219" t="s">
        <v>561</v>
      </c>
      <c r="F278" s="220" t="s">
        <v>562</v>
      </c>
      <c r="G278" s="221" t="s">
        <v>202</v>
      </c>
      <c r="H278" s="222">
        <v>387.2</v>
      </c>
      <c r="I278" s="223"/>
      <c r="J278" s="224">
        <f>ROUND(I278*H278,2)</f>
        <v>0</v>
      </c>
      <c r="K278" s="220" t="s">
        <v>21</v>
      </c>
      <c r="L278" s="69"/>
      <c r="M278" s="225" t="s">
        <v>21</v>
      </c>
      <c r="N278" s="226" t="s">
        <v>42</v>
      </c>
      <c r="O278" s="44"/>
      <c r="P278" s="227">
        <f>O278*H278</f>
        <v>0</v>
      </c>
      <c r="Q278" s="227">
        <v>0</v>
      </c>
      <c r="R278" s="227">
        <f>Q278*H278</f>
        <v>0</v>
      </c>
      <c r="S278" s="227">
        <v>0</v>
      </c>
      <c r="T278" s="228">
        <f>S278*H278</f>
        <v>0</v>
      </c>
      <c r="AR278" s="21" t="s">
        <v>142</v>
      </c>
      <c r="AT278" s="21" t="s">
        <v>137</v>
      </c>
      <c r="AU278" s="21" t="s">
        <v>81</v>
      </c>
      <c r="AY278" s="21" t="s">
        <v>135</v>
      </c>
      <c r="BE278" s="229">
        <f>IF(N278="základní",J278,0)</f>
        <v>0</v>
      </c>
      <c r="BF278" s="229">
        <f>IF(N278="snížená",J278,0)</f>
        <v>0</v>
      </c>
      <c r="BG278" s="229">
        <f>IF(N278="zákl. přenesená",J278,0)</f>
        <v>0</v>
      </c>
      <c r="BH278" s="229">
        <f>IF(N278="sníž. přenesená",J278,0)</f>
        <v>0</v>
      </c>
      <c r="BI278" s="229">
        <f>IF(N278="nulová",J278,0)</f>
        <v>0</v>
      </c>
      <c r="BJ278" s="21" t="s">
        <v>79</v>
      </c>
      <c r="BK278" s="229">
        <f>ROUND(I278*H278,2)</f>
        <v>0</v>
      </c>
      <c r="BL278" s="21" t="s">
        <v>142</v>
      </c>
      <c r="BM278" s="21" t="s">
        <v>563</v>
      </c>
    </row>
    <row r="279" spans="2:63" s="10" customFormat="1" ht="29.85" customHeight="1">
      <c r="B279" s="202"/>
      <c r="C279" s="203"/>
      <c r="D279" s="204" t="s">
        <v>70</v>
      </c>
      <c r="E279" s="216" t="s">
        <v>564</v>
      </c>
      <c r="F279" s="216" t="s">
        <v>565</v>
      </c>
      <c r="G279" s="203"/>
      <c r="H279" s="203"/>
      <c r="I279" s="206"/>
      <c r="J279" s="217">
        <f>BK279</f>
        <v>0</v>
      </c>
      <c r="K279" s="203"/>
      <c r="L279" s="208"/>
      <c r="M279" s="209"/>
      <c r="N279" s="210"/>
      <c r="O279" s="210"/>
      <c r="P279" s="211">
        <f>P280</f>
        <v>0</v>
      </c>
      <c r="Q279" s="210"/>
      <c r="R279" s="211">
        <f>R280</f>
        <v>0</v>
      </c>
      <c r="S279" s="210"/>
      <c r="T279" s="212">
        <f>T280</f>
        <v>0</v>
      </c>
      <c r="AR279" s="213" t="s">
        <v>79</v>
      </c>
      <c r="AT279" s="214" t="s">
        <v>70</v>
      </c>
      <c r="AU279" s="214" t="s">
        <v>79</v>
      </c>
      <c r="AY279" s="213" t="s">
        <v>135</v>
      </c>
      <c r="BK279" s="215">
        <f>BK280</f>
        <v>0</v>
      </c>
    </row>
    <row r="280" spans="2:65" s="1" customFormat="1" ht="25.5" customHeight="1">
      <c r="B280" s="43"/>
      <c r="C280" s="218" t="s">
        <v>566</v>
      </c>
      <c r="D280" s="218" t="s">
        <v>137</v>
      </c>
      <c r="E280" s="219" t="s">
        <v>567</v>
      </c>
      <c r="F280" s="220" t="s">
        <v>568</v>
      </c>
      <c r="G280" s="221" t="s">
        <v>202</v>
      </c>
      <c r="H280" s="222">
        <v>1994.813</v>
      </c>
      <c r="I280" s="223"/>
      <c r="J280" s="224">
        <f>ROUND(I280*H280,2)</f>
        <v>0</v>
      </c>
      <c r="K280" s="220" t="s">
        <v>141</v>
      </c>
      <c r="L280" s="69"/>
      <c r="M280" s="225" t="s">
        <v>21</v>
      </c>
      <c r="N280" s="226" t="s">
        <v>42</v>
      </c>
      <c r="O280" s="44"/>
      <c r="P280" s="227">
        <f>O280*H280</f>
        <v>0</v>
      </c>
      <c r="Q280" s="227">
        <v>0</v>
      </c>
      <c r="R280" s="227">
        <f>Q280*H280</f>
        <v>0</v>
      </c>
      <c r="S280" s="227">
        <v>0</v>
      </c>
      <c r="T280" s="228">
        <f>S280*H280</f>
        <v>0</v>
      </c>
      <c r="AR280" s="21" t="s">
        <v>142</v>
      </c>
      <c r="AT280" s="21" t="s">
        <v>137</v>
      </c>
      <c r="AU280" s="21" t="s">
        <v>81</v>
      </c>
      <c r="AY280" s="21" t="s">
        <v>135</v>
      </c>
      <c r="BE280" s="229">
        <f>IF(N280="základní",J280,0)</f>
        <v>0</v>
      </c>
      <c r="BF280" s="229">
        <f>IF(N280="snížená",J280,0)</f>
        <v>0</v>
      </c>
      <c r="BG280" s="229">
        <f>IF(N280="zákl. přenesená",J280,0)</f>
        <v>0</v>
      </c>
      <c r="BH280" s="229">
        <f>IF(N280="sníž. přenesená",J280,0)</f>
        <v>0</v>
      </c>
      <c r="BI280" s="229">
        <f>IF(N280="nulová",J280,0)</f>
        <v>0</v>
      </c>
      <c r="BJ280" s="21" t="s">
        <v>79</v>
      </c>
      <c r="BK280" s="229">
        <f>ROUND(I280*H280,2)</f>
        <v>0</v>
      </c>
      <c r="BL280" s="21" t="s">
        <v>142</v>
      </c>
      <c r="BM280" s="21" t="s">
        <v>569</v>
      </c>
    </row>
    <row r="281" spans="2:63" s="10" customFormat="1" ht="37.4" customHeight="1">
      <c r="B281" s="202"/>
      <c r="C281" s="203"/>
      <c r="D281" s="204" t="s">
        <v>70</v>
      </c>
      <c r="E281" s="205" t="s">
        <v>570</v>
      </c>
      <c r="F281" s="205" t="s">
        <v>571</v>
      </c>
      <c r="G281" s="203"/>
      <c r="H281" s="203"/>
      <c r="I281" s="206"/>
      <c r="J281" s="207">
        <f>BK281</f>
        <v>0</v>
      </c>
      <c r="K281" s="203"/>
      <c r="L281" s="208"/>
      <c r="M281" s="209"/>
      <c r="N281" s="210"/>
      <c r="O281" s="210"/>
      <c r="P281" s="211">
        <f>P282+P288</f>
        <v>0</v>
      </c>
      <c r="Q281" s="210"/>
      <c r="R281" s="211">
        <f>R282+R288</f>
        <v>0.8216749999999999</v>
      </c>
      <c r="S281" s="210"/>
      <c r="T281" s="212">
        <f>T282+T288</f>
        <v>0</v>
      </c>
      <c r="AR281" s="213" t="s">
        <v>81</v>
      </c>
      <c r="AT281" s="214" t="s">
        <v>70</v>
      </c>
      <c r="AU281" s="214" t="s">
        <v>71</v>
      </c>
      <c r="AY281" s="213" t="s">
        <v>135</v>
      </c>
      <c r="BK281" s="215">
        <f>BK282+BK288</f>
        <v>0</v>
      </c>
    </row>
    <row r="282" spans="2:63" s="10" customFormat="1" ht="19.9" customHeight="1">
      <c r="B282" s="202"/>
      <c r="C282" s="203"/>
      <c r="D282" s="204" t="s">
        <v>70</v>
      </c>
      <c r="E282" s="216" t="s">
        <v>572</v>
      </c>
      <c r="F282" s="216" t="s">
        <v>573</v>
      </c>
      <c r="G282" s="203"/>
      <c r="H282" s="203"/>
      <c r="I282" s="206"/>
      <c r="J282" s="217">
        <f>BK282</f>
        <v>0</v>
      </c>
      <c r="K282" s="203"/>
      <c r="L282" s="208"/>
      <c r="M282" s="209"/>
      <c r="N282" s="210"/>
      <c r="O282" s="210"/>
      <c r="P282" s="211">
        <f>SUM(P283:P287)</f>
        <v>0</v>
      </c>
      <c r="Q282" s="210"/>
      <c r="R282" s="211">
        <f>SUM(R283:R287)</f>
        <v>0.8216749999999999</v>
      </c>
      <c r="S282" s="210"/>
      <c r="T282" s="212">
        <f>SUM(T283:T287)</f>
        <v>0</v>
      </c>
      <c r="AR282" s="213" t="s">
        <v>81</v>
      </c>
      <c r="AT282" s="214" t="s">
        <v>70</v>
      </c>
      <c r="AU282" s="214" t="s">
        <v>79</v>
      </c>
      <c r="AY282" s="213" t="s">
        <v>135</v>
      </c>
      <c r="BK282" s="215">
        <f>SUM(BK283:BK287)</f>
        <v>0</v>
      </c>
    </row>
    <row r="283" spans="2:65" s="1" customFormat="1" ht="25.5" customHeight="1">
      <c r="B283" s="43"/>
      <c r="C283" s="218" t="s">
        <v>574</v>
      </c>
      <c r="D283" s="218" t="s">
        <v>137</v>
      </c>
      <c r="E283" s="219" t="s">
        <v>575</v>
      </c>
      <c r="F283" s="220" t="s">
        <v>576</v>
      </c>
      <c r="G283" s="221" t="s">
        <v>140</v>
      </c>
      <c r="H283" s="222">
        <v>1429</v>
      </c>
      <c r="I283" s="223"/>
      <c r="J283" s="224">
        <f>ROUND(I283*H283,2)</f>
        <v>0</v>
      </c>
      <c r="K283" s="220" t="s">
        <v>141</v>
      </c>
      <c r="L283" s="69"/>
      <c r="M283" s="225" t="s">
        <v>21</v>
      </c>
      <c r="N283" s="226" t="s">
        <v>42</v>
      </c>
      <c r="O283" s="44"/>
      <c r="P283" s="227">
        <f>O283*H283</f>
        <v>0</v>
      </c>
      <c r="Q283" s="227">
        <v>0</v>
      </c>
      <c r="R283" s="227">
        <f>Q283*H283</f>
        <v>0</v>
      </c>
      <c r="S283" s="227">
        <v>0</v>
      </c>
      <c r="T283" s="228">
        <f>S283*H283</f>
        <v>0</v>
      </c>
      <c r="AR283" s="21" t="s">
        <v>209</v>
      </c>
      <c r="AT283" s="21" t="s">
        <v>137</v>
      </c>
      <c r="AU283" s="21" t="s">
        <v>81</v>
      </c>
      <c r="AY283" s="21" t="s">
        <v>135</v>
      </c>
      <c r="BE283" s="229">
        <f>IF(N283="základní",J283,0)</f>
        <v>0</v>
      </c>
      <c r="BF283" s="229">
        <f>IF(N283="snížená",J283,0)</f>
        <v>0</v>
      </c>
      <c r="BG283" s="229">
        <f>IF(N283="zákl. přenesená",J283,0)</f>
        <v>0</v>
      </c>
      <c r="BH283" s="229">
        <f>IF(N283="sníž. přenesená",J283,0)</f>
        <v>0</v>
      </c>
      <c r="BI283" s="229">
        <f>IF(N283="nulová",J283,0)</f>
        <v>0</v>
      </c>
      <c r="BJ283" s="21" t="s">
        <v>79</v>
      </c>
      <c r="BK283" s="229">
        <f>ROUND(I283*H283,2)</f>
        <v>0</v>
      </c>
      <c r="BL283" s="21" t="s">
        <v>209</v>
      </c>
      <c r="BM283" s="21" t="s">
        <v>577</v>
      </c>
    </row>
    <row r="284" spans="2:51" s="11" customFormat="1" ht="13.5">
      <c r="B284" s="230"/>
      <c r="C284" s="231"/>
      <c r="D284" s="232" t="s">
        <v>158</v>
      </c>
      <c r="E284" s="233" t="s">
        <v>21</v>
      </c>
      <c r="F284" s="234" t="s">
        <v>287</v>
      </c>
      <c r="G284" s="231"/>
      <c r="H284" s="235">
        <v>1429</v>
      </c>
      <c r="I284" s="236"/>
      <c r="J284" s="231"/>
      <c r="K284" s="231"/>
      <c r="L284" s="237"/>
      <c r="M284" s="238"/>
      <c r="N284" s="239"/>
      <c r="O284" s="239"/>
      <c r="P284" s="239"/>
      <c r="Q284" s="239"/>
      <c r="R284" s="239"/>
      <c r="S284" s="239"/>
      <c r="T284" s="240"/>
      <c r="AT284" s="241" t="s">
        <v>158</v>
      </c>
      <c r="AU284" s="241" t="s">
        <v>81</v>
      </c>
      <c r="AV284" s="11" t="s">
        <v>81</v>
      </c>
      <c r="AW284" s="11" t="s">
        <v>35</v>
      </c>
      <c r="AX284" s="11" t="s">
        <v>79</v>
      </c>
      <c r="AY284" s="241" t="s">
        <v>135</v>
      </c>
    </row>
    <row r="285" spans="2:65" s="1" customFormat="1" ht="16.5" customHeight="1">
      <c r="B285" s="43"/>
      <c r="C285" s="242" t="s">
        <v>578</v>
      </c>
      <c r="D285" s="242" t="s">
        <v>210</v>
      </c>
      <c r="E285" s="243" t="s">
        <v>579</v>
      </c>
      <c r="F285" s="244" t="s">
        <v>580</v>
      </c>
      <c r="G285" s="245" t="s">
        <v>140</v>
      </c>
      <c r="H285" s="246">
        <v>1643.35</v>
      </c>
      <c r="I285" s="247"/>
      <c r="J285" s="248">
        <f>ROUND(I285*H285,2)</f>
        <v>0</v>
      </c>
      <c r="K285" s="244" t="s">
        <v>141</v>
      </c>
      <c r="L285" s="249"/>
      <c r="M285" s="250" t="s">
        <v>21</v>
      </c>
      <c r="N285" s="251" t="s">
        <v>42</v>
      </c>
      <c r="O285" s="44"/>
      <c r="P285" s="227">
        <f>O285*H285</f>
        <v>0</v>
      </c>
      <c r="Q285" s="227">
        <v>0.0005</v>
      </c>
      <c r="R285" s="227">
        <f>Q285*H285</f>
        <v>0.8216749999999999</v>
      </c>
      <c r="S285" s="227">
        <v>0</v>
      </c>
      <c r="T285" s="228">
        <f>S285*H285</f>
        <v>0</v>
      </c>
      <c r="AR285" s="21" t="s">
        <v>292</v>
      </c>
      <c r="AT285" s="21" t="s">
        <v>210</v>
      </c>
      <c r="AU285" s="21" t="s">
        <v>81</v>
      </c>
      <c r="AY285" s="21" t="s">
        <v>135</v>
      </c>
      <c r="BE285" s="229">
        <f>IF(N285="základní",J285,0)</f>
        <v>0</v>
      </c>
      <c r="BF285" s="229">
        <f>IF(N285="snížená",J285,0)</f>
        <v>0</v>
      </c>
      <c r="BG285" s="229">
        <f>IF(N285="zákl. přenesená",J285,0)</f>
        <v>0</v>
      </c>
      <c r="BH285" s="229">
        <f>IF(N285="sníž. přenesená",J285,0)</f>
        <v>0</v>
      </c>
      <c r="BI285" s="229">
        <f>IF(N285="nulová",J285,0)</f>
        <v>0</v>
      </c>
      <c r="BJ285" s="21" t="s">
        <v>79</v>
      </c>
      <c r="BK285" s="229">
        <f>ROUND(I285*H285,2)</f>
        <v>0</v>
      </c>
      <c r="BL285" s="21" t="s">
        <v>209</v>
      </c>
      <c r="BM285" s="21" t="s">
        <v>581</v>
      </c>
    </row>
    <row r="286" spans="2:51" s="11" customFormat="1" ht="13.5">
      <c r="B286" s="230"/>
      <c r="C286" s="231"/>
      <c r="D286" s="232" t="s">
        <v>158</v>
      </c>
      <c r="E286" s="231"/>
      <c r="F286" s="234" t="s">
        <v>582</v>
      </c>
      <c r="G286" s="231"/>
      <c r="H286" s="235">
        <v>1643.35</v>
      </c>
      <c r="I286" s="236"/>
      <c r="J286" s="231"/>
      <c r="K286" s="231"/>
      <c r="L286" s="237"/>
      <c r="M286" s="238"/>
      <c r="N286" s="239"/>
      <c r="O286" s="239"/>
      <c r="P286" s="239"/>
      <c r="Q286" s="239"/>
      <c r="R286" s="239"/>
      <c r="S286" s="239"/>
      <c r="T286" s="240"/>
      <c r="AT286" s="241" t="s">
        <v>158</v>
      </c>
      <c r="AU286" s="241" t="s">
        <v>81</v>
      </c>
      <c r="AV286" s="11" t="s">
        <v>81</v>
      </c>
      <c r="AW286" s="11" t="s">
        <v>6</v>
      </c>
      <c r="AX286" s="11" t="s">
        <v>79</v>
      </c>
      <c r="AY286" s="241" t="s">
        <v>135</v>
      </c>
    </row>
    <row r="287" spans="2:65" s="1" customFormat="1" ht="25.5" customHeight="1">
      <c r="B287" s="43"/>
      <c r="C287" s="218" t="s">
        <v>583</v>
      </c>
      <c r="D287" s="218" t="s">
        <v>137</v>
      </c>
      <c r="E287" s="219" t="s">
        <v>584</v>
      </c>
      <c r="F287" s="220" t="s">
        <v>585</v>
      </c>
      <c r="G287" s="221" t="s">
        <v>586</v>
      </c>
      <c r="H287" s="252"/>
      <c r="I287" s="223"/>
      <c r="J287" s="224">
        <f>ROUND(I287*H287,2)</f>
        <v>0</v>
      </c>
      <c r="K287" s="220" t="s">
        <v>141</v>
      </c>
      <c r="L287" s="69"/>
      <c r="M287" s="225" t="s">
        <v>21</v>
      </c>
      <c r="N287" s="226" t="s">
        <v>42</v>
      </c>
      <c r="O287" s="44"/>
      <c r="P287" s="227">
        <f>O287*H287</f>
        <v>0</v>
      </c>
      <c r="Q287" s="227">
        <v>0</v>
      </c>
      <c r="R287" s="227">
        <f>Q287*H287</f>
        <v>0</v>
      </c>
      <c r="S287" s="227">
        <v>0</v>
      </c>
      <c r="T287" s="228">
        <f>S287*H287</f>
        <v>0</v>
      </c>
      <c r="AR287" s="21" t="s">
        <v>209</v>
      </c>
      <c r="AT287" s="21" t="s">
        <v>137</v>
      </c>
      <c r="AU287" s="21" t="s">
        <v>81</v>
      </c>
      <c r="AY287" s="21" t="s">
        <v>135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21" t="s">
        <v>79</v>
      </c>
      <c r="BK287" s="229">
        <f>ROUND(I287*H287,2)</f>
        <v>0</v>
      </c>
      <c r="BL287" s="21" t="s">
        <v>209</v>
      </c>
      <c r="BM287" s="21" t="s">
        <v>587</v>
      </c>
    </row>
    <row r="288" spans="2:63" s="10" customFormat="1" ht="29.85" customHeight="1">
      <c r="B288" s="202"/>
      <c r="C288" s="203"/>
      <c r="D288" s="204" t="s">
        <v>70</v>
      </c>
      <c r="E288" s="216" t="s">
        <v>588</v>
      </c>
      <c r="F288" s="216" t="s">
        <v>589</v>
      </c>
      <c r="G288" s="203"/>
      <c r="H288" s="203"/>
      <c r="I288" s="206"/>
      <c r="J288" s="217">
        <f>BK288</f>
        <v>0</v>
      </c>
      <c r="K288" s="203"/>
      <c r="L288" s="208"/>
      <c r="M288" s="209"/>
      <c r="N288" s="210"/>
      <c r="O288" s="210"/>
      <c r="P288" s="211">
        <f>P289</f>
        <v>0</v>
      </c>
      <c r="Q288" s="210"/>
      <c r="R288" s="211">
        <f>R289</f>
        <v>0</v>
      </c>
      <c r="S288" s="210"/>
      <c r="T288" s="212">
        <f>T289</f>
        <v>0</v>
      </c>
      <c r="AR288" s="213" t="s">
        <v>81</v>
      </c>
      <c r="AT288" s="214" t="s">
        <v>70</v>
      </c>
      <c r="AU288" s="214" t="s">
        <v>79</v>
      </c>
      <c r="AY288" s="213" t="s">
        <v>135</v>
      </c>
      <c r="BK288" s="215">
        <f>BK289</f>
        <v>0</v>
      </c>
    </row>
    <row r="289" spans="2:65" s="1" customFormat="1" ht="16.5" customHeight="1">
      <c r="B289" s="43"/>
      <c r="C289" s="218" t="s">
        <v>590</v>
      </c>
      <c r="D289" s="218" t="s">
        <v>137</v>
      </c>
      <c r="E289" s="219" t="s">
        <v>591</v>
      </c>
      <c r="F289" s="220" t="s">
        <v>592</v>
      </c>
      <c r="G289" s="221" t="s">
        <v>527</v>
      </c>
      <c r="H289" s="222">
        <v>1</v>
      </c>
      <c r="I289" s="223"/>
      <c r="J289" s="224">
        <f>ROUND(I289*H289,2)</f>
        <v>0</v>
      </c>
      <c r="K289" s="220" t="s">
        <v>21</v>
      </c>
      <c r="L289" s="69"/>
      <c r="M289" s="225" t="s">
        <v>21</v>
      </c>
      <c r="N289" s="226" t="s">
        <v>42</v>
      </c>
      <c r="O289" s="44"/>
      <c r="P289" s="227">
        <f>O289*H289</f>
        <v>0</v>
      </c>
      <c r="Q289" s="227">
        <v>0</v>
      </c>
      <c r="R289" s="227">
        <f>Q289*H289</f>
        <v>0</v>
      </c>
      <c r="S289" s="227">
        <v>0</v>
      </c>
      <c r="T289" s="228">
        <f>S289*H289</f>
        <v>0</v>
      </c>
      <c r="AR289" s="21" t="s">
        <v>209</v>
      </c>
      <c r="AT289" s="21" t="s">
        <v>137</v>
      </c>
      <c r="AU289" s="21" t="s">
        <v>81</v>
      </c>
      <c r="AY289" s="21" t="s">
        <v>135</v>
      </c>
      <c r="BE289" s="229">
        <f>IF(N289="základní",J289,0)</f>
        <v>0</v>
      </c>
      <c r="BF289" s="229">
        <f>IF(N289="snížená",J289,0)</f>
        <v>0</v>
      </c>
      <c r="BG289" s="229">
        <f>IF(N289="zákl. přenesená",J289,0)</f>
        <v>0</v>
      </c>
      <c r="BH289" s="229">
        <f>IF(N289="sníž. přenesená",J289,0)</f>
        <v>0</v>
      </c>
      <c r="BI289" s="229">
        <f>IF(N289="nulová",J289,0)</f>
        <v>0</v>
      </c>
      <c r="BJ289" s="21" t="s">
        <v>79</v>
      </c>
      <c r="BK289" s="229">
        <f>ROUND(I289*H289,2)</f>
        <v>0</v>
      </c>
      <c r="BL289" s="21" t="s">
        <v>209</v>
      </c>
      <c r="BM289" s="21" t="s">
        <v>593</v>
      </c>
    </row>
    <row r="290" spans="2:63" s="10" customFormat="1" ht="37.4" customHeight="1">
      <c r="B290" s="202"/>
      <c r="C290" s="203"/>
      <c r="D290" s="204" t="s">
        <v>70</v>
      </c>
      <c r="E290" s="205" t="s">
        <v>210</v>
      </c>
      <c r="F290" s="205" t="s">
        <v>594</v>
      </c>
      <c r="G290" s="203"/>
      <c r="H290" s="203"/>
      <c r="I290" s="206"/>
      <c r="J290" s="207">
        <f>BK290</f>
        <v>0</v>
      </c>
      <c r="K290" s="203"/>
      <c r="L290" s="208"/>
      <c r="M290" s="209"/>
      <c r="N290" s="210"/>
      <c r="O290" s="210"/>
      <c r="P290" s="211">
        <f>P291</f>
        <v>0</v>
      </c>
      <c r="Q290" s="210"/>
      <c r="R290" s="211">
        <f>R291</f>
        <v>0</v>
      </c>
      <c r="S290" s="210"/>
      <c r="T290" s="212">
        <f>T291</f>
        <v>0</v>
      </c>
      <c r="AR290" s="213" t="s">
        <v>142</v>
      </c>
      <c r="AT290" s="214" t="s">
        <v>70</v>
      </c>
      <c r="AU290" s="214" t="s">
        <v>71</v>
      </c>
      <c r="AY290" s="213" t="s">
        <v>135</v>
      </c>
      <c r="BK290" s="215">
        <f>BK291</f>
        <v>0</v>
      </c>
    </row>
    <row r="291" spans="2:63" s="10" customFormat="1" ht="19.9" customHeight="1">
      <c r="B291" s="202"/>
      <c r="C291" s="203"/>
      <c r="D291" s="204" t="s">
        <v>70</v>
      </c>
      <c r="E291" s="216" t="s">
        <v>595</v>
      </c>
      <c r="F291" s="216" t="s">
        <v>596</v>
      </c>
      <c r="G291" s="203"/>
      <c r="H291" s="203"/>
      <c r="I291" s="206"/>
      <c r="J291" s="217">
        <f>BK291</f>
        <v>0</v>
      </c>
      <c r="K291" s="203"/>
      <c r="L291" s="208"/>
      <c r="M291" s="209"/>
      <c r="N291" s="210"/>
      <c r="O291" s="210"/>
      <c r="P291" s="211">
        <f>SUM(P292:P293)</f>
        <v>0</v>
      </c>
      <c r="Q291" s="210"/>
      <c r="R291" s="211">
        <f>SUM(R292:R293)</f>
        <v>0</v>
      </c>
      <c r="S291" s="210"/>
      <c r="T291" s="212">
        <f>SUM(T292:T293)</f>
        <v>0</v>
      </c>
      <c r="AR291" s="213" t="s">
        <v>142</v>
      </c>
      <c r="AT291" s="214" t="s">
        <v>70</v>
      </c>
      <c r="AU291" s="214" t="s">
        <v>79</v>
      </c>
      <c r="AY291" s="213" t="s">
        <v>135</v>
      </c>
      <c r="BK291" s="215">
        <f>SUM(BK292:BK293)</f>
        <v>0</v>
      </c>
    </row>
    <row r="292" spans="2:65" s="1" customFormat="1" ht="16.5" customHeight="1">
      <c r="B292" s="43"/>
      <c r="C292" s="218" t="s">
        <v>597</v>
      </c>
      <c r="D292" s="218" t="s">
        <v>137</v>
      </c>
      <c r="E292" s="219" t="s">
        <v>598</v>
      </c>
      <c r="F292" s="220" t="s">
        <v>599</v>
      </c>
      <c r="G292" s="221" t="s">
        <v>168</v>
      </c>
      <c r="H292" s="222">
        <v>12</v>
      </c>
      <c r="I292" s="223"/>
      <c r="J292" s="224">
        <f>ROUND(I292*H292,2)</f>
        <v>0</v>
      </c>
      <c r="K292" s="220" t="s">
        <v>21</v>
      </c>
      <c r="L292" s="69"/>
      <c r="M292" s="225" t="s">
        <v>21</v>
      </c>
      <c r="N292" s="226" t="s">
        <v>42</v>
      </c>
      <c r="O292" s="44"/>
      <c r="P292" s="227">
        <f>O292*H292</f>
        <v>0</v>
      </c>
      <c r="Q292" s="227">
        <v>0</v>
      </c>
      <c r="R292" s="227">
        <f>Q292*H292</f>
        <v>0</v>
      </c>
      <c r="S292" s="227">
        <v>0</v>
      </c>
      <c r="T292" s="228">
        <f>S292*H292</f>
        <v>0</v>
      </c>
      <c r="AR292" s="21" t="s">
        <v>142</v>
      </c>
      <c r="AT292" s="21" t="s">
        <v>137</v>
      </c>
      <c r="AU292" s="21" t="s">
        <v>81</v>
      </c>
      <c r="AY292" s="21" t="s">
        <v>135</v>
      </c>
      <c r="BE292" s="229">
        <f>IF(N292="základní",J292,0)</f>
        <v>0</v>
      </c>
      <c r="BF292" s="229">
        <f>IF(N292="snížená",J292,0)</f>
        <v>0</v>
      </c>
      <c r="BG292" s="229">
        <f>IF(N292="zákl. přenesená",J292,0)</f>
        <v>0</v>
      </c>
      <c r="BH292" s="229">
        <f>IF(N292="sníž. přenesená",J292,0)</f>
        <v>0</v>
      </c>
      <c r="BI292" s="229">
        <f>IF(N292="nulová",J292,0)</f>
        <v>0</v>
      </c>
      <c r="BJ292" s="21" t="s">
        <v>79</v>
      </c>
      <c r="BK292" s="229">
        <f>ROUND(I292*H292,2)</f>
        <v>0</v>
      </c>
      <c r="BL292" s="21" t="s">
        <v>142</v>
      </c>
      <c r="BM292" s="21" t="s">
        <v>600</v>
      </c>
    </row>
    <row r="293" spans="2:65" s="1" customFormat="1" ht="16.5" customHeight="1">
      <c r="B293" s="43"/>
      <c r="C293" s="218" t="s">
        <v>601</v>
      </c>
      <c r="D293" s="218" t="s">
        <v>137</v>
      </c>
      <c r="E293" s="219" t="s">
        <v>602</v>
      </c>
      <c r="F293" s="220" t="s">
        <v>603</v>
      </c>
      <c r="G293" s="221" t="s">
        <v>168</v>
      </c>
      <c r="H293" s="222">
        <v>20</v>
      </c>
      <c r="I293" s="223"/>
      <c r="J293" s="224">
        <f>ROUND(I293*H293,2)</f>
        <v>0</v>
      </c>
      <c r="K293" s="220" t="s">
        <v>21</v>
      </c>
      <c r="L293" s="69"/>
      <c r="M293" s="225" t="s">
        <v>21</v>
      </c>
      <c r="N293" s="226" t="s">
        <v>42</v>
      </c>
      <c r="O293" s="44"/>
      <c r="P293" s="227">
        <f>O293*H293</f>
        <v>0</v>
      </c>
      <c r="Q293" s="227">
        <v>0</v>
      </c>
      <c r="R293" s="227">
        <f>Q293*H293</f>
        <v>0</v>
      </c>
      <c r="S293" s="227">
        <v>0</v>
      </c>
      <c r="T293" s="228">
        <f>S293*H293</f>
        <v>0</v>
      </c>
      <c r="AR293" s="21" t="s">
        <v>142</v>
      </c>
      <c r="AT293" s="21" t="s">
        <v>137</v>
      </c>
      <c r="AU293" s="21" t="s">
        <v>81</v>
      </c>
      <c r="AY293" s="21" t="s">
        <v>135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21" t="s">
        <v>79</v>
      </c>
      <c r="BK293" s="229">
        <f>ROUND(I293*H293,2)</f>
        <v>0</v>
      </c>
      <c r="BL293" s="21" t="s">
        <v>142</v>
      </c>
      <c r="BM293" s="21" t="s">
        <v>604</v>
      </c>
    </row>
    <row r="294" spans="2:63" s="10" customFormat="1" ht="37.4" customHeight="1">
      <c r="B294" s="202"/>
      <c r="C294" s="203"/>
      <c r="D294" s="204" t="s">
        <v>70</v>
      </c>
      <c r="E294" s="205" t="s">
        <v>605</v>
      </c>
      <c r="F294" s="205" t="s">
        <v>606</v>
      </c>
      <c r="G294" s="203"/>
      <c r="H294" s="203"/>
      <c r="I294" s="206"/>
      <c r="J294" s="207">
        <f>BK294</f>
        <v>0</v>
      </c>
      <c r="K294" s="203"/>
      <c r="L294" s="208"/>
      <c r="M294" s="209"/>
      <c r="N294" s="210"/>
      <c r="O294" s="210"/>
      <c r="P294" s="211">
        <f>SUM(P295:P296)</f>
        <v>0</v>
      </c>
      <c r="Q294" s="210"/>
      <c r="R294" s="211">
        <f>SUM(R295:R296)</f>
        <v>0</v>
      </c>
      <c r="S294" s="210"/>
      <c r="T294" s="212">
        <f>SUM(T295:T296)</f>
        <v>0</v>
      </c>
      <c r="AR294" s="213" t="s">
        <v>154</v>
      </c>
      <c r="AT294" s="214" t="s">
        <v>70</v>
      </c>
      <c r="AU294" s="214" t="s">
        <v>71</v>
      </c>
      <c r="AY294" s="213" t="s">
        <v>135</v>
      </c>
      <c r="BK294" s="215">
        <f>SUM(BK295:BK296)</f>
        <v>0</v>
      </c>
    </row>
    <row r="295" spans="2:65" s="1" customFormat="1" ht="16.5" customHeight="1">
      <c r="B295" s="43"/>
      <c r="C295" s="218" t="s">
        <v>607</v>
      </c>
      <c r="D295" s="218" t="s">
        <v>137</v>
      </c>
      <c r="E295" s="219" t="s">
        <v>608</v>
      </c>
      <c r="F295" s="220" t="s">
        <v>609</v>
      </c>
      <c r="G295" s="221" t="s">
        <v>586</v>
      </c>
      <c r="H295" s="252"/>
      <c r="I295" s="223"/>
      <c r="J295" s="224">
        <f>ROUND(I295*H295,2)</f>
        <v>0</v>
      </c>
      <c r="K295" s="220" t="s">
        <v>21</v>
      </c>
      <c r="L295" s="69"/>
      <c r="M295" s="225" t="s">
        <v>21</v>
      </c>
      <c r="N295" s="226" t="s">
        <v>42</v>
      </c>
      <c r="O295" s="44"/>
      <c r="P295" s="227">
        <f>O295*H295</f>
        <v>0</v>
      </c>
      <c r="Q295" s="227">
        <v>0</v>
      </c>
      <c r="R295" s="227">
        <f>Q295*H295</f>
        <v>0</v>
      </c>
      <c r="S295" s="227">
        <v>0</v>
      </c>
      <c r="T295" s="228">
        <f>S295*H295</f>
        <v>0</v>
      </c>
      <c r="AR295" s="21" t="s">
        <v>142</v>
      </c>
      <c r="AT295" s="21" t="s">
        <v>137</v>
      </c>
      <c r="AU295" s="21" t="s">
        <v>79</v>
      </c>
      <c r="AY295" s="21" t="s">
        <v>135</v>
      </c>
      <c r="BE295" s="229">
        <f>IF(N295="základní",J295,0)</f>
        <v>0</v>
      </c>
      <c r="BF295" s="229">
        <f>IF(N295="snížená",J295,0)</f>
        <v>0</v>
      </c>
      <c r="BG295" s="229">
        <f>IF(N295="zákl. přenesená",J295,0)</f>
        <v>0</v>
      </c>
      <c r="BH295" s="229">
        <f>IF(N295="sníž. přenesená",J295,0)</f>
        <v>0</v>
      </c>
      <c r="BI295" s="229">
        <f>IF(N295="nulová",J295,0)</f>
        <v>0</v>
      </c>
      <c r="BJ295" s="21" t="s">
        <v>79</v>
      </c>
      <c r="BK295" s="229">
        <f>ROUND(I295*H295,2)</f>
        <v>0</v>
      </c>
      <c r="BL295" s="21" t="s">
        <v>142</v>
      </c>
      <c r="BM295" s="21" t="s">
        <v>610</v>
      </c>
    </row>
    <row r="296" spans="2:65" s="1" customFormat="1" ht="16.5" customHeight="1">
      <c r="B296" s="43"/>
      <c r="C296" s="218" t="s">
        <v>611</v>
      </c>
      <c r="D296" s="218" t="s">
        <v>137</v>
      </c>
      <c r="E296" s="219" t="s">
        <v>612</v>
      </c>
      <c r="F296" s="220" t="s">
        <v>613</v>
      </c>
      <c r="G296" s="221" t="s">
        <v>357</v>
      </c>
      <c r="H296" s="222">
        <v>1</v>
      </c>
      <c r="I296" s="223"/>
      <c r="J296" s="224">
        <f>ROUND(I296*H296,2)</f>
        <v>0</v>
      </c>
      <c r="K296" s="220" t="s">
        <v>21</v>
      </c>
      <c r="L296" s="69"/>
      <c r="M296" s="225" t="s">
        <v>21</v>
      </c>
      <c r="N296" s="253" t="s">
        <v>42</v>
      </c>
      <c r="O296" s="254"/>
      <c r="P296" s="255">
        <f>O296*H296</f>
        <v>0</v>
      </c>
      <c r="Q296" s="255">
        <v>0</v>
      </c>
      <c r="R296" s="255">
        <f>Q296*H296</f>
        <v>0</v>
      </c>
      <c r="S296" s="255">
        <v>0</v>
      </c>
      <c r="T296" s="256">
        <f>S296*H296</f>
        <v>0</v>
      </c>
      <c r="AR296" s="21" t="s">
        <v>142</v>
      </c>
      <c r="AT296" s="21" t="s">
        <v>137</v>
      </c>
      <c r="AU296" s="21" t="s">
        <v>79</v>
      </c>
      <c r="AY296" s="21" t="s">
        <v>135</v>
      </c>
      <c r="BE296" s="229">
        <f>IF(N296="základní",J296,0)</f>
        <v>0</v>
      </c>
      <c r="BF296" s="229">
        <f>IF(N296="snížená",J296,0)</f>
        <v>0</v>
      </c>
      <c r="BG296" s="229">
        <f>IF(N296="zákl. přenesená",J296,0)</f>
        <v>0</v>
      </c>
      <c r="BH296" s="229">
        <f>IF(N296="sníž. přenesená",J296,0)</f>
        <v>0</v>
      </c>
      <c r="BI296" s="229">
        <f>IF(N296="nulová",J296,0)</f>
        <v>0</v>
      </c>
      <c r="BJ296" s="21" t="s">
        <v>79</v>
      </c>
      <c r="BK296" s="229">
        <f>ROUND(I296*H296,2)</f>
        <v>0</v>
      </c>
      <c r="BL296" s="21" t="s">
        <v>142</v>
      </c>
      <c r="BM296" s="21" t="s">
        <v>614</v>
      </c>
    </row>
    <row r="297" spans="2:12" s="1" customFormat="1" ht="6.95" customHeight="1">
      <c r="B297" s="64"/>
      <c r="C297" s="65"/>
      <c r="D297" s="65"/>
      <c r="E297" s="65"/>
      <c r="F297" s="65"/>
      <c r="G297" s="65"/>
      <c r="H297" s="65"/>
      <c r="I297" s="163"/>
      <c r="J297" s="65"/>
      <c r="K297" s="65"/>
      <c r="L297" s="69"/>
    </row>
  </sheetData>
  <sheetProtection password="CC35" sheet="1" objects="1" scenarios="1" formatColumns="0" formatRows="0" autoFilter="0"/>
  <autoFilter ref="C90:K296"/>
  <mergeCells count="10">
    <mergeCell ref="E7:H7"/>
    <mergeCell ref="E9:H9"/>
    <mergeCell ref="E24:H24"/>
    <mergeCell ref="E45:H45"/>
    <mergeCell ref="E47:H47"/>
    <mergeCell ref="J51:J52"/>
    <mergeCell ref="E81:H81"/>
    <mergeCell ref="E83:H83"/>
    <mergeCell ref="G1:H1"/>
    <mergeCell ref="L2:V2"/>
  </mergeCells>
  <hyperlinks>
    <hyperlink ref="F1:G1" location="C2" display="1) Krycí list soupisu"/>
    <hyperlink ref="G1:H1" location="C54" display="2) Rekapitulace"/>
    <hyperlink ref="J1" location="C90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59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84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Stavební úpravy komunikace v ulici Valdštejnova, Cheb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615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17. 4. 2018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616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ROUND(J78,2)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ROUND(SUM(BE78:BE158),2)</f>
        <v>0</v>
      </c>
      <c r="G30" s="44"/>
      <c r="H30" s="44"/>
      <c r="I30" s="155">
        <v>0.21</v>
      </c>
      <c r="J30" s="154">
        <f>ROUND(ROUND((SUM(BE78:BE158)),2)*I30,2)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ROUND(SUM(BF78:BF158),2)</f>
        <v>0</v>
      </c>
      <c r="G31" s="44"/>
      <c r="H31" s="44"/>
      <c r="I31" s="155">
        <v>0.15</v>
      </c>
      <c r="J31" s="154">
        <f>ROUND(ROUND((SUM(BF78:BF158)),2)*I31,2)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ROUND(SUM(BG78:BG158),2)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ROUND(SUM(BH78:BH158),2)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ROUND(SUM(BI78:BI158),2)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Stavební úpravy komunikace v ulici Valdštejnova, Cheb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20 - SO 431 - Objekty veřejného osvětlení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Cheb</v>
      </c>
      <c r="G49" s="44"/>
      <c r="H49" s="44"/>
      <c r="I49" s="143" t="s">
        <v>25</v>
      </c>
      <c r="J49" s="144" t="str">
        <f>IF(J12="","",J12)</f>
        <v>17. 4. 2018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Cheb</v>
      </c>
      <c r="G51" s="44"/>
      <c r="H51" s="44"/>
      <c r="I51" s="143" t="s">
        <v>33</v>
      </c>
      <c r="J51" s="41" t="str">
        <f>E21</f>
        <v>ELVOST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J78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116</v>
      </c>
      <c r="E57" s="177"/>
      <c r="F57" s="177"/>
      <c r="G57" s="177"/>
      <c r="H57" s="177"/>
      <c r="I57" s="178"/>
      <c r="J57" s="179">
        <f>J79</f>
        <v>0</v>
      </c>
      <c r="K57" s="180"/>
    </row>
    <row r="58" spans="2:11" s="8" customFormat="1" ht="19.9" customHeight="1">
      <c r="B58" s="181"/>
      <c r="C58" s="182"/>
      <c r="D58" s="183" t="s">
        <v>117</v>
      </c>
      <c r="E58" s="184"/>
      <c r="F58" s="184"/>
      <c r="G58" s="184"/>
      <c r="H58" s="184"/>
      <c r="I58" s="185"/>
      <c r="J58" s="186">
        <f>J80</f>
        <v>0</v>
      </c>
      <c r="K58" s="187"/>
    </row>
    <row r="59" spans="2:11" s="1" customFormat="1" ht="21.8" customHeight="1">
      <c r="B59" s="43"/>
      <c r="C59" s="44"/>
      <c r="D59" s="44"/>
      <c r="E59" s="44"/>
      <c r="F59" s="44"/>
      <c r="G59" s="44"/>
      <c r="H59" s="44"/>
      <c r="I59" s="141"/>
      <c r="J59" s="44"/>
      <c r="K59" s="48"/>
    </row>
    <row r="60" spans="2:11" s="1" customFormat="1" ht="6.95" customHeight="1">
      <c r="B60" s="64"/>
      <c r="C60" s="65"/>
      <c r="D60" s="65"/>
      <c r="E60" s="65"/>
      <c r="F60" s="65"/>
      <c r="G60" s="65"/>
      <c r="H60" s="65"/>
      <c r="I60" s="163"/>
      <c r="J60" s="65"/>
      <c r="K60" s="66"/>
    </row>
    <row r="64" spans="2:12" s="1" customFormat="1" ht="6.95" customHeight="1">
      <c r="B64" s="67"/>
      <c r="C64" s="68"/>
      <c r="D64" s="68"/>
      <c r="E64" s="68"/>
      <c r="F64" s="68"/>
      <c r="G64" s="68"/>
      <c r="H64" s="68"/>
      <c r="I64" s="166"/>
      <c r="J64" s="68"/>
      <c r="K64" s="68"/>
      <c r="L64" s="69"/>
    </row>
    <row r="65" spans="2:12" s="1" customFormat="1" ht="36.95" customHeight="1">
      <c r="B65" s="43"/>
      <c r="C65" s="70" t="s">
        <v>119</v>
      </c>
      <c r="D65" s="71"/>
      <c r="E65" s="71"/>
      <c r="F65" s="71"/>
      <c r="G65" s="71"/>
      <c r="H65" s="71"/>
      <c r="I65" s="188"/>
      <c r="J65" s="71"/>
      <c r="K65" s="71"/>
      <c r="L65" s="69"/>
    </row>
    <row r="66" spans="2:12" s="1" customFormat="1" ht="6.95" customHeight="1">
      <c r="B66" s="43"/>
      <c r="C66" s="71"/>
      <c r="D66" s="71"/>
      <c r="E66" s="71"/>
      <c r="F66" s="71"/>
      <c r="G66" s="71"/>
      <c r="H66" s="71"/>
      <c r="I66" s="188"/>
      <c r="J66" s="71"/>
      <c r="K66" s="71"/>
      <c r="L66" s="69"/>
    </row>
    <row r="67" spans="2:12" s="1" customFormat="1" ht="14.4" customHeight="1">
      <c r="B67" s="43"/>
      <c r="C67" s="73" t="s">
        <v>18</v>
      </c>
      <c r="D67" s="71"/>
      <c r="E67" s="71"/>
      <c r="F67" s="71"/>
      <c r="G67" s="71"/>
      <c r="H67" s="71"/>
      <c r="I67" s="188"/>
      <c r="J67" s="71"/>
      <c r="K67" s="71"/>
      <c r="L67" s="69"/>
    </row>
    <row r="68" spans="2:12" s="1" customFormat="1" ht="16.5" customHeight="1">
      <c r="B68" s="43"/>
      <c r="C68" s="71"/>
      <c r="D68" s="71"/>
      <c r="E68" s="189" t="str">
        <f>E7</f>
        <v>Stavební úpravy komunikace v ulici Valdštejnova, Cheb</v>
      </c>
      <c r="F68" s="73"/>
      <c r="G68" s="73"/>
      <c r="H68" s="73"/>
      <c r="I68" s="188"/>
      <c r="J68" s="71"/>
      <c r="K68" s="71"/>
      <c r="L68" s="69"/>
    </row>
    <row r="69" spans="2:12" s="1" customFormat="1" ht="14.4" customHeight="1">
      <c r="B69" s="43"/>
      <c r="C69" s="73" t="s">
        <v>97</v>
      </c>
      <c r="D69" s="71"/>
      <c r="E69" s="71"/>
      <c r="F69" s="71"/>
      <c r="G69" s="71"/>
      <c r="H69" s="71"/>
      <c r="I69" s="188"/>
      <c r="J69" s="71"/>
      <c r="K69" s="71"/>
      <c r="L69" s="69"/>
    </row>
    <row r="70" spans="2:12" s="1" customFormat="1" ht="17.25" customHeight="1">
      <c r="B70" s="43"/>
      <c r="C70" s="71"/>
      <c r="D70" s="71"/>
      <c r="E70" s="79" t="str">
        <f>E9</f>
        <v>20 - SO 431 - Objekty veřejného osvětlení</v>
      </c>
      <c r="F70" s="71"/>
      <c r="G70" s="71"/>
      <c r="H70" s="71"/>
      <c r="I70" s="188"/>
      <c r="J70" s="71"/>
      <c r="K70" s="71"/>
      <c r="L70" s="69"/>
    </row>
    <row r="71" spans="2:12" s="1" customFormat="1" ht="6.95" customHeight="1">
      <c r="B71" s="43"/>
      <c r="C71" s="71"/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18" customHeight="1">
      <c r="B72" s="43"/>
      <c r="C72" s="73" t="s">
        <v>23</v>
      </c>
      <c r="D72" s="71"/>
      <c r="E72" s="71"/>
      <c r="F72" s="190" t="str">
        <f>F12</f>
        <v>Cheb</v>
      </c>
      <c r="G72" s="71"/>
      <c r="H72" s="71"/>
      <c r="I72" s="191" t="s">
        <v>25</v>
      </c>
      <c r="J72" s="82" t="str">
        <f>IF(J12="","",J12)</f>
        <v>17. 4. 2018</v>
      </c>
      <c r="K72" s="71"/>
      <c r="L72" s="69"/>
    </row>
    <row r="73" spans="2:12" s="1" customFormat="1" ht="6.95" customHeight="1">
      <c r="B73" s="43"/>
      <c r="C73" s="71"/>
      <c r="D73" s="71"/>
      <c r="E73" s="71"/>
      <c r="F73" s="71"/>
      <c r="G73" s="71"/>
      <c r="H73" s="71"/>
      <c r="I73" s="188"/>
      <c r="J73" s="71"/>
      <c r="K73" s="71"/>
      <c r="L73" s="69"/>
    </row>
    <row r="74" spans="2:12" s="1" customFormat="1" ht="13.5">
      <c r="B74" s="43"/>
      <c r="C74" s="73" t="s">
        <v>27</v>
      </c>
      <c r="D74" s="71"/>
      <c r="E74" s="71"/>
      <c r="F74" s="190" t="str">
        <f>E15</f>
        <v>Město Cheb</v>
      </c>
      <c r="G74" s="71"/>
      <c r="H74" s="71"/>
      <c r="I74" s="191" t="s">
        <v>33</v>
      </c>
      <c r="J74" s="190" t="str">
        <f>E21</f>
        <v>ELVOST</v>
      </c>
      <c r="K74" s="71"/>
      <c r="L74" s="69"/>
    </row>
    <row r="75" spans="2:12" s="1" customFormat="1" ht="14.4" customHeight="1">
      <c r="B75" s="43"/>
      <c r="C75" s="73" t="s">
        <v>31</v>
      </c>
      <c r="D75" s="71"/>
      <c r="E75" s="71"/>
      <c r="F75" s="190" t="str">
        <f>IF(E18="","",E18)</f>
        <v/>
      </c>
      <c r="G75" s="71"/>
      <c r="H75" s="71"/>
      <c r="I75" s="188"/>
      <c r="J75" s="71"/>
      <c r="K75" s="71"/>
      <c r="L75" s="69"/>
    </row>
    <row r="76" spans="2:12" s="1" customFormat="1" ht="10.3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pans="2:20" s="9" customFormat="1" ht="29.25" customHeight="1">
      <c r="B77" s="192"/>
      <c r="C77" s="193" t="s">
        <v>120</v>
      </c>
      <c r="D77" s="194" t="s">
        <v>56</v>
      </c>
      <c r="E77" s="194" t="s">
        <v>52</v>
      </c>
      <c r="F77" s="194" t="s">
        <v>121</v>
      </c>
      <c r="G77" s="194" t="s">
        <v>122</v>
      </c>
      <c r="H77" s="194" t="s">
        <v>123</v>
      </c>
      <c r="I77" s="195" t="s">
        <v>124</v>
      </c>
      <c r="J77" s="194" t="s">
        <v>101</v>
      </c>
      <c r="K77" s="196" t="s">
        <v>125</v>
      </c>
      <c r="L77" s="197"/>
      <c r="M77" s="99" t="s">
        <v>126</v>
      </c>
      <c r="N77" s="100" t="s">
        <v>41</v>
      </c>
      <c r="O77" s="100" t="s">
        <v>127</v>
      </c>
      <c r="P77" s="100" t="s">
        <v>128</v>
      </c>
      <c r="Q77" s="100" t="s">
        <v>129</v>
      </c>
      <c r="R77" s="100" t="s">
        <v>130</v>
      </c>
      <c r="S77" s="100" t="s">
        <v>131</v>
      </c>
      <c r="T77" s="101" t="s">
        <v>132</v>
      </c>
    </row>
    <row r="78" spans="2:63" s="1" customFormat="1" ht="29.25" customHeight="1">
      <c r="B78" s="43"/>
      <c r="C78" s="105" t="s">
        <v>102</v>
      </c>
      <c r="D78" s="71"/>
      <c r="E78" s="71"/>
      <c r="F78" s="71"/>
      <c r="G78" s="71"/>
      <c r="H78" s="71"/>
      <c r="I78" s="188"/>
      <c r="J78" s="198">
        <f>BK78</f>
        <v>0</v>
      </c>
      <c r="K78" s="71"/>
      <c r="L78" s="69"/>
      <c r="M78" s="102"/>
      <c r="N78" s="103"/>
      <c r="O78" s="103"/>
      <c r="P78" s="199">
        <f>P79</f>
        <v>0</v>
      </c>
      <c r="Q78" s="103"/>
      <c r="R78" s="199">
        <f>R79</f>
        <v>0</v>
      </c>
      <c r="S78" s="103"/>
      <c r="T78" s="200">
        <f>T79</f>
        <v>0</v>
      </c>
      <c r="AT78" s="21" t="s">
        <v>70</v>
      </c>
      <c r="AU78" s="21" t="s">
        <v>103</v>
      </c>
      <c r="BK78" s="201">
        <f>BK79</f>
        <v>0</v>
      </c>
    </row>
    <row r="79" spans="2:63" s="10" customFormat="1" ht="37.4" customHeight="1">
      <c r="B79" s="202"/>
      <c r="C79" s="203"/>
      <c r="D79" s="204" t="s">
        <v>70</v>
      </c>
      <c r="E79" s="205" t="s">
        <v>210</v>
      </c>
      <c r="F79" s="205" t="s">
        <v>594</v>
      </c>
      <c r="G79" s="203"/>
      <c r="H79" s="203"/>
      <c r="I79" s="206"/>
      <c r="J79" s="207">
        <f>BK79</f>
        <v>0</v>
      </c>
      <c r="K79" s="203"/>
      <c r="L79" s="208"/>
      <c r="M79" s="209"/>
      <c r="N79" s="210"/>
      <c r="O79" s="210"/>
      <c r="P79" s="211">
        <f>P80</f>
        <v>0</v>
      </c>
      <c r="Q79" s="210"/>
      <c r="R79" s="211">
        <f>R80</f>
        <v>0</v>
      </c>
      <c r="S79" s="210"/>
      <c r="T79" s="212">
        <f>T80</f>
        <v>0</v>
      </c>
      <c r="AR79" s="213" t="s">
        <v>142</v>
      </c>
      <c r="AT79" s="214" t="s">
        <v>70</v>
      </c>
      <c r="AU79" s="214" t="s">
        <v>71</v>
      </c>
      <c r="AY79" s="213" t="s">
        <v>135</v>
      </c>
      <c r="BK79" s="215">
        <f>BK80</f>
        <v>0</v>
      </c>
    </row>
    <row r="80" spans="2:63" s="10" customFormat="1" ht="19.9" customHeight="1">
      <c r="B80" s="202"/>
      <c r="C80" s="203"/>
      <c r="D80" s="204" t="s">
        <v>70</v>
      </c>
      <c r="E80" s="216" t="s">
        <v>595</v>
      </c>
      <c r="F80" s="216" t="s">
        <v>596</v>
      </c>
      <c r="G80" s="203"/>
      <c r="H80" s="203"/>
      <c r="I80" s="206"/>
      <c r="J80" s="217">
        <f>BK80</f>
        <v>0</v>
      </c>
      <c r="K80" s="203"/>
      <c r="L80" s="208"/>
      <c r="M80" s="209"/>
      <c r="N80" s="210"/>
      <c r="O80" s="210"/>
      <c r="P80" s="211">
        <f>SUM(P81:P158)</f>
        <v>0</v>
      </c>
      <c r="Q80" s="210"/>
      <c r="R80" s="211">
        <f>SUM(R81:R158)</f>
        <v>0</v>
      </c>
      <c r="S80" s="210"/>
      <c r="T80" s="212">
        <f>SUM(T81:T158)</f>
        <v>0</v>
      </c>
      <c r="AR80" s="213" t="s">
        <v>144</v>
      </c>
      <c r="AT80" s="214" t="s">
        <v>70</v>
      </c>
      <c r="AU80" s="214" t="s">
        <v>79</v>
      </c>
      <c r="AY80" s="213" t="s">
        <v>135</v>
      </c>
      <c r="BK80" s="215">
        <f>SUM(BK81:BK158)</f>
        <v>0</v>
      </c>
    </row>
    <row r="81" spans="2:65" s="1" customFormat="1" ht="16.5" customHeight="1">
      <c r="B81" s="43"/>
      <c r="C81" s="242" t="s">
        <v>79</v>
      </c>
      <c r="D81" s="242" t="s">
        <v>210</v>
      </c>
      <c r="E81" s="243" t="s">
        <v>79</v>
      </c>
      <c r="F81" s="244" t="s">
        <v>617</v>
      </c>
      <c r="G81" s="245" t="s">
        <v>618</v>
      </c>
      <c r="H81" s="246">
        <v>4</v>
      </c>
      <c r="I81" s="247"/>
      <c r="J81" s="248">
        <f>ROUND(I81*H81,2)</f>
        <v>0</v>
      </c>
      <c r="K81" s="244" t="s">
        <v>21</v>
      </c>
      <c r="L81" s="249"/>
      <c r="M81" s="250" t="s">
        <v>21</v>
      </c>
      <c r="N81" s="251" t="s">
        <v>42</v>
      </c>
      <c r="O81" s="44"/>
      <c r="P81" s="227">
        <f>O81*H81</f>
        <v>0</v>
      </c>
      <c r="Q81" s="227">
        <v>0</v>
      </c>
      <c r="R81" s="227">
        <f>Q81*H81</f>
        <v>0</v>
      </c>
      <c r="S81" s="227">
        <v>0</v>
      </c>
      <c r="T81" s="228">
        <f>S81*H81</f>
        <v>0</v>
      </c>
      <c r="AR81" s="21" t="s">
        <v>619</v>
      </c>
      <c r="AT81" s="21" t="s">
        <v>210</v>
      </c>
      <c r="AU81" s="21" t="s">
        <v>81</v>
      </c>
      <c r="AY81" s="21" t="s">
        <v>135</v>
      </c>
      <c r="BE81" s="229">
        <f>IF(N81="základní",J81,0)</f>
        <v>0</v>
      </c>
      <c r="BF81" s="229">
        <f>IF(N81="snížená",J81,0)</f>
        <v>0</v>
      </c>
      <c r="BG81" s="229">
        <f>IF(N81="zákl. přenesená",J81,0)</f>
        <v>0</v>
      </c>
      <c r="BH81" s="229">
        <f>IF(N81="sníž. přenesená",J81,0)</f>
        <v>0</v>
      </c>
      <c r="BI81" s="229">
        <f>IF(N81="nulová",J81,0)</f>
        <v>0</v>
      </c>
      <c r="BJ81" s="21" t="s">
        <v>79</v>
      </c>
      <c r="BK81" s="229">
        <f>ROUND(I81*H81,2)</f>
        <v>0</v>
      </c>
      <c r="BL81" s="21" t="s">
        <v>437</v>
      </c>
      <c r="BM81" s="21" t="s">
        <v>620</v>
      </c>
    </row>
    <row r="82" spans="2:65" s="1" customFormat="1" ht="16.5" customHeight="1">
      <c r="B82" s="43"/>
      <c r="C82" s="242" t="s">
        <v>81</v>
      </c>
      <c r="D82" s="242" t="s">
        <v>210</v>
      </c>
      <c r="E82" s="243" t="s">
        <v>81</v>
      </c>
      <c r="F82" s="244" t="s">
        <v>621</v>
      </c>
      <c r="G82" s="245" t="s">
        <v>618</v>
      </c>
      <c r="H82" s="246">
        <v>1</v>
      </c>
      <c r="I82" s="247"/>
      <c r="J82" s="248">
        <f>ROUND(I82*H82,2)</f>
        <v>0</v>
      </c>
      <c r="K82" s="244" t="s">
        <v>21</v>
      </c>
      <c r="L82" s="249"/>
      <c r="M82" s="250" t="s">
        <v>21</v>
      </c>
      <c r="N82" s="251" t="s">
        <v>42</v>
      </c>
      <c r="O82" s="44"/>
      <c r="P82" s="227">
        <f>O82*H82</f>
        <v>0</v>
      </c>
      <c r="Q82" s="227">
        <v>0</v>
      </c>
      <c r="R82" s="227">
        <f>Q82*H82</f>
        <v>0</v>
      </c>
      <c r="S82" s="227">
        <v>0</v>
      </c>
      <c r="T82" s="228">
        <f>S82*H82</f>
        <v>0</v>
      </c>
      <c r="AR82" s="21" t="s">
        <v>619</v>
      </c>
      <c r="AT82" s="21" t="s">
        <v>210</v>
      </c>
      <c r="AU82" s="21" t="s">
        <v>81</v>
      </c>
      <c r="AY82" s="21" t="s">
        <v>135</v>
      </c>
      <c r="BE82" s="229">
        <f>IF(N82="základní",J82,0)</f>
        <v>0</v>
      </c>
      <c r="BF82" s="229">
        <f>IF(N82="snížená",J82,0)</f>
        <v>0</v>
      </c>
      <c r="BG82" s="229">
        <f>IF(N82="zákl. přenesená",J82,0)</f>
        <v>0</v>
      </c>
      <c r="BH82" s="229">
        <f>IF(N82="sníž. přenesená",J82,0)</f>
        <v>0</v>
      </c>
      <c r="BI82" s="229">
        <f>IF(N82="nulová",J82,0)</f>
        <v>0</v>
      </c>
      <c r="BJ82" s="21" t="s">
        <v>79</v>
      </c>
      <c r="BK82" s="229">
        <f>ROUND(I82*H82,2)</f>
        <v>0</v>
      </c>
      <c r="BL82" s="21" t="s">
        <v>437</v>
      </c>
      <c r="BM82" s="21" t="s">
        <v>622</v>
      </c>
    </row>
    <row r="83" spans="2:65" s="1" customFormat="1" ht="16.5" customHeight="1">
      <c r="B83" s="43"/>
      <c r="C83" s="242" t="s">
        <v>144</v>
      </c>
      <c r="D83" s="242" t="s">
        <v>210</v>
      </c>
      <c r="E83" s="243" t="s">
        <v>144</v>
      </c>
      <c r="F83" s="244" t="s">
        <v>623</v>
      </c>
      <c r="G83" s="245" t="s">
        <v>618</v>
      </c>
      <c r="H83" s="246">
        <v>1</v>
      </c>
      <c r="I83" s="247"/>
      <c r="J83" s="248">
        <f>ROUND(I83*H83,2)</f>
        <v>0</v>
      </c>
      <c r="K83" s="244" t="s">
        <v>21</v>
      </c>
      <c r="L83" s="249"/>
      <c r="M83" s="250" t="s">
        <v>21</v>
      </c>
      <c r="N83" s="251" t="s">
        <v>42</v>
      </c>
      <c r="O83" s="44"/>
      <c r="P83" s="227">
        <f>O83*H83</f>
        <v>0</v>
      </c>
      <c r="Q83" s="227">
        <v>0</v>
      </c>
      <c r="R83" s="227">
        <f>Q83*H83</f>
        <v>0</v>
      </c>
      <c r="S83" s="227">
        <v>0</v>
      </c>
      <c r="T83" s="228">
        <f>S83*H83</f>
        <v>0</v>
      </c>
      <c r="AR83" s="21" t="s">
        <v>619</v>
      </c>
      <c r="AT83" s="21" t="s">
        <v>210</v>
      </c>
      <c r="AU83" s="21" t="s">
        <v>81</v>
      </c>
      <c r="AY83" s="21" t="s">
        <v>135</v>
      </c>
      <c r="BE83" s="229">
        <f>IF(N83="základní",J83,0)</f>
        <v>0</v>
      </c>
      <c r="BF83" s="229">
        <f>IF(N83="snížená",J83,0)</f>
        <v>0</v>
      </c>
      <c r="BG83" s="229">
        <f>IF(N83="zákl. přenesená",J83,0)</f>
        <v>0</v>
      </c>
      <c r="BH83" s="229">
        <f>IF(N83="sníž. přenesená",J83,0)</f>
        <v>0</v>
      </c>
      <c r="BI83" s="229">
        <f>IF(N83="nulová",J83,0)</f>
        <v>0</v>
      </c>
      <c r="BJ83" s="21" t="s">
        <v>79</v>
      </c>
      <c r="BK83" s="229">
        <f>ROUND(I83*H83,2)</f>
        <v>0</v>
      </c>
      <c r="BL83" s="21" t="s">
        <v>437</v>
      </c>
      <c r="BM83" s="21" t="s">
        <v>624</v>
      </c>
    </row>
    <row r="84" spans="2:65" s="1" customFormat="1" ht="16.5" customHeight="1">
      <c r="B84" s="43"/>
      <c r="C84" s="242" t="s">
        <v>142</v>
      </c>
      <c r="D84" s="242" t="s">
        <v>210</v>
      </c>
      <c r="E84" s="243" t="s">
        <v>142</v>
      </c>
      <c r="F84" s="244" t="s">
        <v>625</v>
      </c>
      <c r="G84" s="245" t="s">
        <v>618</v>
      </c>
      <c r="H84" s="246">
        <v>4</v>
      </c>
      <c r="I84" s="247"/>
      <c r="J84" s="248">
        <f>ROUND(I84*H84,2)</f>
        <v>0</v>
      </c>
      <c r="K84" s="244" t="s">
        <v>21</v>
      </c>
      <c r="L84" s="249"/>
      <c r="M84" s="250" t="s">
        <v>21</v>
      </c>
      <c r="N84" s="251" t="s">
        <v>42</v>
      </c>
      <c r="O84" s="4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1" t="s">
        <v>619</v>
      </c>
      <c r="AT84" s="21" t="s">
        <v>210</v>
      </c>
      <c r="AU84" s="21" t="s">
        <v>81</v>
      </c>
      <c r="AY84" s="21" t="s">
        <v>135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1" t="s">
        <v>79</v>
      </c>
      <c r="BK84" s="229">
        <f>ROUND(I84*H84,2)</f>
        <v>0</v>
      </c>
      <c r="BL84" s="21" t="s">
        <v>437</v>
      </c>
      <c r="BM84" s="21" t="s">
        <v>626</v>
      </c>
    </row>
    <row r="85" spans="2:65" s="1" customFormat="1" ht="16.5" customHeight="1">
      <c r="B85" s="43"/>
      <c r="C85" s="242" t="s">
        <v>154</v>
      </c>
      <c r="D85" s="242" t="s">
        <v>210</v>
      </c>
      <c r="E85" s="243" t="s">
        <v>154</v>
      </c>
      <c r="F85" s="244" t="s">
        <v>627</v>
      </c>
      <c r="G85" s="245" t="s">
        <v>618</v>
      </c>
      <c r="H85" s="246">
        <v>1</v>
      </c>
      <c r="I85" s="247"/>
      <c r="J85" s="248">
        <f>ROUND(I85*H85,2)</f>
        <v>0</v>
      </c>
      <c r="K85" s="244" t="s">
        <v>21</v>
      </c>
      <c r="L85" s="249"/>
      <c r="M85" s="250" t="s">
        <v>21</v>
      </c>
      <c r="N85" s="251" t="s">
        <v>42</v>
      </c>
      <c r="O85" s="4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AR85" s="21" t="s">
        <v>619</v>
      </c>
      <c r="AT85" s="21" t="s">
        <v>210</v>
      </c>
      <c r="AU85" s="21" t="s">
        <v>81</v>
      </c>
      <c r="AY85" s="21" t="s">
        <v>135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21" t="s">
        <v>79</v>
      </c>
      <c r="BK85" s="229">
        <f>ROUND(I85*H85,2)</f>
        <v>0</v>
      </c>
      <c r="BL85" s="21" t="s">
        <v>437</v>
      </c>
      <c r="BM85" s="21" t="s">
        <v>628</v>
      </c>
    </row>
    <row r="86" spans="2:65" s="1" customFormat="1" ht="16.5" customHeight="1">
      <c r="B86" s="43"/>
      <c r="C86" s="242" t="s">
        <v>161</v>
      </c>
      <c r="D86" s="242" t="s">
        <v>210</v>
      </c>
      <c r="E86" s="243" t="s">
        <v>161</v>
      </c>
      <c r="F86" s="244" t="s">
        <v>629</v>
      </c>
      <c r="G86" s="245" t="s">
        <v>618</v>
      </c>
      <c r="H86" s="246">
        <v>1</v>
      </c>
      <c r="I86" s="247"/>
      <c r="J86" s="248">
        <f>ROUND(I86*H86,2)</f>
        <v>0</v>
      </c>
      <c r="K86" s="244" t="s">
        <v>21</v>
      </c>
      <c r="L86" s="249"/>
      <c r="M86" s="250" t="s">
        <v>21</v>
      </c>
      <c r="N86" s="251" t="s">
        <v>42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619</v>
      </c>
      <c r="AT86" s="21" t="s">
        <v>210</v>
      </c>
      <c r="AU86" s="21" t="s">
        <v>81</v>
      </c>
      <c r="AY86" s="21" t="s">
        <v>135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79</v>
      </c>
      <c r="BK86" s="229">
        <f>ROUND(I86*H86,2)</f>
        <v>0</v>
      </c>
      <c r="BL86" s="21" t="s">
        <v>437</v>
      </c>
      <c r="BM86" s="21" t="s">
        <v>630</v>
      </c>
    </row>
    <row r="87" spans="2:65" s="1" customFormat="1" ht="16.5" customHeight="1">
      <c r="B87" s="43"/>
      <c r="C87" s="242" t="s">
        <v>165</v>
      </c>
      <c r="D87" s="242" t="s">
        <v>210</v>
      </c>
      <c r="E87" s="243" t="s">
        <v>165</v>
      </c>
      <c r="F87" s="244" t="s">
        <v>631</v>
      </c>
      <c r="G87" s="245" t="s">
        <v>618</v>
      </c>
      <c r="H87" s="246">
        <v>1</v>
      </c>
      <c r="I87" s="247"/>
      <c r="J87" s="248">
        <f>ROUND(I87*H87,2)</f>
        <v>0</v>
      </c>
      <c r="K87" s="244" t="s">
        <v>21</v>
      </c>
      <c r="L87" s="249"/>
      <c r="M87" s="250" t="s">
        <v>21</v>
      </c>
      <c r="N87" s="251" t="s">
        <v>42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619</v>
      </c>
      <c r="AT87" s="21" t="s">
        <v>210</v>
      </c>
      <c r="AU87" s="21" t="s">
        <v>81</v>
      </c>
      <c r="AY87" s="21" t="s">
        <v>135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79</v>
      </c>
      <c r="BK87" s="229">
        <f>ROUND(I87*H87,2)</f>
        <v>0</v>
      </c>
      <c r="BL87" s="21" t="s">
        <v>437</v>
      </c>
      <c r="BM87" s="21" t="s">
        <v>632</v>
      </c>
    </row>
    <row r="88" spans="2:65" s="1" customFormat="1" ht="16.5" customHeight="1">
      <c r="B88" s="43"/>
      <c r="C88" s="242" t="s">
        <v>170</v>
      </c>
      <c r="D88" s="242" t="s">
        <v>210</v>
      </c>
      <c r="E88" s="243" t="s">
        <v>170</v>
      </c>
      <c r="F88" s="244" t="s">
        <v>633</v>
      </c>
      <c r="G88" s="245" t="s">
        <v>618</v>
      </c>
      <c r="H88" s="246">
        <v>5</v>
      </c>
      <c r="I88" s="247"/>
      <c r="J88" s="248">
        <f>ROUND(I88*H88,2)</f>
        <v>0</v>
      </c>
      <c r="K88" s="244" t="s">
        <v>21</v>
      </c>
      <c r="L88" s="249"/>
      <c r="M88" s="250" t="s">
        <v>21</v>
      </c>
      <c r="N88" s="251" t="s">
        <v>42</v>
      </c>
      <c r="O88" s="4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1" t="s">
        <v>619</v>
      </c>
      <c r="AT88" s="21" t="s">
        <v>210</v>
      </c>
      <c r="AU88" s="21" t="s">
        <v>81</v>
      </c>
      <c r="AY88" s="21" t="s">
        <v>135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1" t="s">
        <v>79</v>
      </c>
      <c r="BK88" s="229">
        <f>ROUND(I88*H88,2)</f>
        <v>0</v>
      </c>
      <c r="BL88" s="21" t="s">
        <v>437</v>
      </c>
      <c r="BM88" s="21" t="s">
        <v>634</v>
      </c>
    </row>
    <row r="89" spans="2:65" s="1" customFormat="1" ht="16.5" customHeight="1">
      <c r="B89" s="43"/>
      <c r="C89" s="242" t="s">
        <v>175</v>
      </c>
      <c r="D89" s="242" t="s">
        <v>210</v>
      </c>
      <c r="E89" s="243" t="s">
        <v>175</v>
      </c>
      <c r="F89" s="244" t="s">
        <v>635</v>
      </c>
      <c r="G89" s="245" t="s">
        <v>618</v>
      </c>
      <c r="H89" s="246">
        <v>1</v>
      </c>
      <c r="I89" s="247"/>
      <c r="J89" s="248">
        <f>ROUND(I89*H89,2)</f>
        <v>0</v>
      </c>
      <c r="K89" s="244" t="s">
        <v>21</v>
      </c>
      <c r="L89" s="249"/>
      <c r="M89" s="250" t="s">
        <v>21</v>
      </c>
      <c r="N89" s="251" t="s">
        <v>42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619</v>
      </c>
      <c r="AT89" s="21" t="s">
        <v>210</v>
      </c>
      <c r="AU89" s="21" t="s">
        <v>81</v>
      </c>
      <c r="AY89" s="21" t="s">
        <v>135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79</v>
      </c>
      <c r="BK89" s="229">
        <f>ROUND(I89*H89,2)</f>
        <v>0</v>
      </c>
      <c r="BL89" s="21" t="s">
        <v>437</v>
      </c>
      <c r="BM89" s="21" t="s">
        <v>636</v>
      </c>
    </row>
    <row r="90" spans="2:65" s="1" customFormat="1" ht="16.5" customHeight="1">
      <c r="B90" s="43"/>
      <c r="C90" s="242" t="s">
        <v>76</v>
      </c>
      <c r="D90" s="242" t="s">
        <v>210</v>
      </c>
      <c r="E90" s="243" t="s">
        <v>76</v>
      </c>
      <c r="F90" s="244" t="s">
        <v>637</v>
      </c>
      <c r="G90" s="245" t="s">
        <v>618</v>
      </c>
      <c r="H90" s="246">
        <v>1</v>
      </c>
      <c r="I90" s="247"/>
      <c r="J90" s="248">
        <f>ROUND(I90*H90,2)</f>
        <v>0</v>
      </c>
      <c r="K90" s="244" t="s">
        <v>21</v>
      </c>
      <c r="L90" s="249"/>
      <c r="M90" s="250" t="s">
        <v>21</v>
      </c>
      <c r="N90" s="251" t="s">
        <v>42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619</v>
      </c>
      <c r="AT90" s="21" t="s">
        <v>210</v>
      </c>
      <c r="AU90" s="21" t="s">
        <v>81</v>
      </c>
      <c r="AY90" s="21" t="s">
        <v>135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79</v>
      </c>
      <c r="BK90" s="229">
        <f>ROUND(I90*H90,2)</f>
        <v>0</v>
      </c>
      <c r="BL90" s="21" t="s">
        <v>437</v>
      </c>
      <c r="BM90" s="21" t="s">
        <v>638</v>
      </c>
    </row>
    <row r="91" spans="2:65" s="1" customFormat="1" ht="16.5" customHeight="1">
      <c r="B91" s="43"/>
      <c r="C91" s="242" t="s">
        <v>186</v>
      </c>
      <c r="D91" s="242" t="s">
        <v>210</v>
      </c>
      <c r="E91" s="243" t="s">
        <v>186</v>
      </c>
      <c r="F91" s="244" t="s">
        <v>639</v>
      </c>
      <c r="G91" s="245" t="s">
        <v>618</v>
      </c>
      <c r="H91" s="246">
        <v>6</v>
      </c>
      <c r="I91" s="247"/>
      <c r="J91" s="248">
        <f>ROUND(I91*H91,2)</f>
        <v>0</v>
      </c>
      <c r="K91" s="244" t="s">
        <v>21</v>
      </c>
      <c r="L91" s="249"/>
      <c r="M91" s="250" t="s">
        <v>21</v>
      </c>
      <c r="N91" s="251" t="s">
        <v>42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1" t="s">
        <v>619</v>
      </c>
      <c r="AT91" s="21" t="s">
        <v>210</v>
      </c>
      <c r="AU91" s="21" t="s">
        <v>81</v>
      </c>
      <c r="AY91" s="21" t="s">
        <v>135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79</v>
      </c>
      <c r="BK91" s="229">
        <f>ROUND(I91*H91,2)</f>
        <v>0</v>
      </c>
      <c r="BL91" s="21" t="s">
        <v>437</v>
      </c>
      <c r="BM91" s="21" t="s">
        <v>640</v>
      </c>
    </row>
    <row r="92" spans="2:65" s="1" customFormat="1" ht="16.5" customHeight="1">
      <c r="B92" s="43"/>
      <c r="C92" s="242" t="s">
        <v>191</v>
      </c>
      <c r="D92" s="242" t="s">
        <v>210</v>
      </c>
      <c r="E92" s="243" t="s">
        <v>191</v>
      </c>
      <c r="F92" s="244" t="s">
        <v>641</v>
      </c>
      <c r="G92" s="245" t="s">
        <v>618</v>
      </c>
      <c r="H92" s="246">
        <v>5</v>
      </c>
      <c r="I92" s="247"/>
      <c r="J92" s="248">
        <f>ROUND(I92*H92,2)</f>
        <v>0</v>
      </c>
      <c r="K92" s="244" t="s">
        <v>21</v>
      </c>
      <c r="L92" s="249"/>
      <c r="M92" s="250" t="s">
        <v>21</v>
      </c>
      <c r="N92" s="251" t="s">
        <v>42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619</v>
      </c>
      <c r="AT92" s="21" t="s">
        <v>210</v>
      </c>
      <c r="AU92" s="21" t="s">
        <v>81</v>
      </c>
      <c r="AY92" s="21" t="s">
        <v>135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79</v>
      </c>
      <c r="BK92" s="229">
        <f>ROUND(I92*H92,2)</f>
        <v>0</v>
      </c>
      <c r="BL92" s="21" t="s">
        <v>437</v>
      </c>
      <c r="BM92" s="21" t="s">
        <v>642</v>
      </c>
    </row>
    <row r="93" spans="2:65" s="1" customFormat="1" ht="16.5" customHeight="1">
      <c r="B93" s="43"/>
      <c r="C93" s="242" t="s">
        <v>195</v>
      </c>
      <c r="D93" s="242" t="s">
        <v>210</v>
      </c>
      <c r="E93" s="243" t="s">
        <v>195</v>
      </c>
      <c r="F93" s="244" t="s">
        <v>643</v>
      </c>
      <c r="G93" s="245" t="s">
        <v>618</v>
      </c>
      <c r="H93" s="246">
        <v>2</v>
      </c>
      <c r="I93" s="247"/>
      <c r="J93" s="248">
        <f>ROUND(I93*H93,2)</f>
        <v>0</v>
      </c>
      <c r="K93" s="244" t="s">
        <v>21</v>
      </c>
      <c r="L93" s="249"/>
      <c r="M93" s="250" t="s">
        <v>21</v>
      </c>
      <c r="N93" s="251" t="s">
        <v>42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619</v>
      </c>
      <c r="AT93" s="21" t="s">
        <v>210</v>
      </c>
      <c r="AU93" s="21" t="s">
        <v>81</v>
      </c>
      <c r="AY93" s="21" t="s">
        <v>135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79</v>
      </c>
      <c r="BK93" s="229">
        <f>ROUND(I93*H93,2)</f>
        <v>0</v>
      </c>
      <c r="BL93" s="21" t="s">
        <v>437</v>
      </c>
      <c r="BM93" s="21" t="s">
        <v>644</v>
      </c>
    </row>
    <row r="94" spans="2:65" s="1" customFormat="1" ht="16.5" customHeight="1">
      <c r="B94" s="43"/>
      <c r="C94" s="242" t="s">
        <v>199</v>
      </c>
      <c r="D94" s="242" t="s">
        <v>210</v>
      </c>
      <c r="E94" s="243" t="s">
        <v>199</v>
      </c>
      <c r="F94" s="244" t="s">
        <v>645</v>
      </c>
      <c r="G94" s="245" t="s">
        <v>618</v>
      </c>
      <c r="H94" s="246">
        <v>5</v>
      </c>
      <c r="I94" s="247"/>
      <c r="J94" s="248">
        <f>ROUND(I94*H94,2)</f>
        <v>0</v>
      </c>
      <c r="K94" s="244" t="s">
        <v>21</v>
      </c>
      <c r="L94" s="249"/>
      <c r="M94" s="250" t="s">
        <v>21</v>
      </c>
      <c r="N94" s="251" t="s">
        <v>42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619</v>
      </c>
      <c r="AT94" s="21" t="s">
        <v>210</v>
      </c>
      <c r="AU94" s="21" t="s">
        <v>81</v>
      </c>
      <c r="AY94" s="21" t="s">
        <v>135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437</v>
      </c>
      <c r="BM94" s="21" t="s">
        <v>646</v>
      </c>
    </row>
    <row r="95" spans="2:65" s="1" customFormat="1" ht="16.5" customHeight="1">
      <c r="B95" s="43"/>
      <c r="C95" s="242" t="s">
        <v>10</v>
      </c>
      <c r="D95" s="242" t="s">
        <v>210</v>
      </c>
      <c r="E95" s="243" t="s">
        <v>10</v>
      </c>
      <c r="F95" s="244" t="s">
        <v>647</v>
      </c>
      <c r="G95" s="245" t="s">
        <v>618</v>
      </c>
      <c r="H95" s="246">
        <v>2</v>
      </c>
      <c r="I95" s="247"/>
      <c r="J95" s="248">
        <f>ROUND(I95*H95,2)</f>
        <v>0</v>
      </c>
      <c r="K95" s="244" t="s">
        <v>21</v>
      </c>
      <c r="L95" s="249"/>
      <c r="M95" s="250" t="s">
        <v>21</v>
      </c>
      <c r="N95" s="251" t="s">
        <v>42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619</v>
      </c>
      <c r="AT95" s="21" t="s">
        <v>210</v>
      </c>
      <c r="AU95" s="21" t="s">
        <v>81</v>
      </c>
      <c r="AY95" s="21" t="s">
        <v>135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79</v>
      </c>
      <c r="BK95" s="229">
        <f>ROUND(I95*H95,2)</f>
        <v>0</v>
      </c>
      <c r="BL95" s="21" t="s">
        <v>437</v>
      </c>
      <c r="BM95" s="21" t="s">
        <v>648</v>
      </c>
    </row>
    <row r="96" spans="2:65" s="1" customFormat="1" ht="16.5" customHeight="1">
      <c r="B96" s="43"/>
      <c r="C96" s="242" t="s">
        <v>209</v>
      </c>
      <c r="D96" s="242" t="s">
        <v>210</v>
      </c>
      <c r="E96" s="243" t="s">
        <v>209</v>
      </c>
      <c r="F96" s="244" t="s">
        <v>649</v>
      </c>
      <c r="G96" s="245" t="s">
        <v>168</v>
      </c>
      <c r="H96" s="246">
        <v>149</v>
      </c>
      <c r="I96" s="247"/>
      <c r="J96" s="248">
        <f>ROUND(I96*H96,2)</f>
        <v>0</v>
      </c>
      <c r="K96" s="244" t="s">
        <v>21</v>
      </c>
      <c r="L96" s="249"/>
      <c r="M96" s="250" t="s">
        <v>21</v>
      </c>
      <c r="N96" s="251" t="s">
        <v>42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619</v>
      </c>
      <c r="AT96" s="21" t="s">
        <v>210</v>
      </c>
      <c r="AU96" s="21" t="s">
        <v>81</v>
      </c>
      <c r="AY96" s="21" t="s">
        <v>135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79</v>
      </c>
      <c r="BK96" s="229">
        <f>ROUND(I96*H96,2)</f>
        <v>0</v>
      </c>
      <c r="BL96" s="21" t="s">
        <v>437</v>
      </c>
      <c r="BM96" s="21" t="s">
        <v>650</v>
      </c>
    </row>
    <row r="97" spans="2:65" s="1" customFormat="1" ht="16.5" customHeight="1">
      <c r="B97" s="43"/>
      <c r="C97" s="242" t="s">
        <v>215</v>
      </c>
      <c r="D97" s="242" t="s">
        <v>210</v>
      </c>
      <c r="E97" s="243" t="s">
        <v>215</v>
      </c>
      <c r="F97" s="244" t="s">
        <v>651</v>
      </c>
      <c r="G97" s="245" t="s">
        <v>168</v>
      </c>
      <c r="H97" s="246">
        <v>78</v>
      </c>
      <c r="I97" s="247"/>
      <c r="J97" s="248">
        <f>ROUND(I97*H97,2)</f>
        <v>0</v>
      </c>
      <c r="K97" s="244" t="s">
        <v>21</v>
      </c>
      <c r="L97" s="249"/>
      <c r="M97" s="250" t="s">
        <v>21</v>
      </c>
      <c r="N97" s="251" t="s">
        <v>42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619</v>
      </c>
      <c r="AT97" s="21" t="s">
        <v>210</v>
      </c>
      <c r="AU97" s="21" t="s">
        <v>81</v>
      </c>
      <c r="AY97" s="21" t="s">
        <v>135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437</v>
      </c>
      <c r="BM97" s="21" t="s">
        <v>652</v>
      </c>
    </row>
    <row r="98" spans="2:65" s="1" customFormat="1" ht="16.5" customHeight="1">
      <c r="B98" s="43"/>
      <c r="C98" s="242" t="s">
        <v>220</v>
      </c>
      <c r="D98" s="242" t="s">
        <v>210</v>
      </c>
      <c r="E98" s="243" t="s">
        <v>220</v>
      </c>
      <c r="F98" s="244" t="s">
        <v>653</v>
      </c>
      <c r="G98" s="245" t="s">
        <v>168</v>
      </c>
      <c r="H98" s="246">
        <v>8</v>
      </c>
      <c r="I98" s="247"/>
      <c r="J98" s="248">
        <f>ROUND(I98*H98,2)</f>
        <v>0</v>
      </c>
      <c r="K98" s="244" t="s">
        <v>21</v>
      </c>
      <c r="L98" s="249"/>
      <c r="M98" s="250" t="s">
        <v>21</v>
      </c>
      <c r="N98" s="251" t="s">
        <v>42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619</v>
      </c>
      <c r="AT98" s="21" t="s">
        <v>210</v>
      </c>
      <c r="AU98" s="21" t="s">
        <v>81</v>
      </c>
      <c r="AY98" s="21" t="s">
        <v>135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79</v>
      </c>
      <c r="BK98" s="229">
        <f>ROUND(I98*H98,2)</f>
        <v>0</v>
      </c>
      <c r="BL98" s="21" t="s">
        <v>437</v>
      </c>
      <c r="BM98" s="21" t="s">
        <v>654</v>
      </c>
    </row>
    <row r="99" spans="2:65" s="1" customFormat="1" ht="16.5" customHeight="1">
      <c r="B99" s="43"/>
      <c r="C99" s="242" t="s">
        <v>226</v>
      </c>
      <c r="D99" s="242" t="s">
        <v>210</v>
      </c>
      <c r="E99" s="243" t="s">
        <v>226</v>
      </c>
      <c r="F99" s="244" t="s">
        <v>655</v>
      </c>
      <c r="G99" s="245" t="s">
        <v>168</v>
      </c>
      <c r="H99" s="246">
        <v>18</v>
      </c>
      <c r="I99" s="247"/>
      <c r="J99" s="248">
        <f>ROUND(I99*H99,2)</f>
        <v>0</v>
      </c>
      <c r="K99" s="244" t="s">
        <v>21</v>
      </c>
      <c r="L99" s="249"/>
      <c r="M99" s="250" t="s">
        <v>21</v>
      </c>
      <c r="N99" s="251" t="s">
        <v>42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619</v>
      </c>
      <c r="AT99" s="21" t="s">
        <v>210</v>
      </c>
      <c r="AU99" s="21" t="s">
        <v>81</v>
      </c>
      <c r="AY99" s="21" t="s">
        <v>135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79</v>
      </c>
      <c r="BK99" s="229">
        <f>ROUND(I99*H99,2)</f>
        <v>0</v>
      </c>
      <c r="BL99" s="21" t="s">
        <v>437</v>
      </c>
      <c r="BM99" s="21" t="s">
        <v>656</v>
      </c>
    </row>
    <row r="100" spans="2:65" s="1" customFormat="1" ht="16.5" customHeight="1">
      <c r="B100" s="43"/>
      <c r="C100" s="242" t="s">
        <v>82</v>
      </c>
      <c r="D100" s="242" t="s">
        <v>210</v>
      </c>
      <c r="E100" s="243" t="s">
        <v>82</v>
      </c>
      <c r="F100" s="244" t="s">
        <v>657</v>
      </c>
      <c r="G100" s="245" t="s">
        <v>223</v>
      </c>
      <c r="H100" s="246">
        <v>84</v>
      </c>
      <c r="I100" s="247"/>
      <c r="J100" s="248">
        <f>ROUND(I100*H100,2)</f>
        <v>0</v>
      </c>
      <c r="K100" s="244" t="s">
        <v>21</v>
      </c>
      <c r="L100" s="249"/>
      <c r="M100" s="250" t="s">
        <v>21</v>
      </c>
      <c r="N100" s="251" t="s">
        <v>42</v>
      </c>
      <c r="O100" s="4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1" t="s">
        <v>619</v>
      </c>
      <c r="AT100" s="21" t="s">
        <v>210</v>
      </c>
      <c r="AU100" s="21" t="s">
        <v>81</v>
      </c>
      <c r="AY100" s="21" t="s">
        <v>135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437</v>
      </c>
      <c r="BM100" s="21" t="s">
        <v>658</v>
      </c>
    </row>
    <row r="101" spans="2:65" s="1" customFormat="1" ht="16.5" customHeight="1">
      <c r="B101" s="43"/>
      <c r="C101" s="242" t="s">
        <v>9</v>
      </c>
      <c r="D101" s="242" t="s">
        <v>210</v>
      </c>
      <c r="E101" s="243" t="s">
        <v>9</v>
      </c>
      <c r="F101" s="244" t="s">
        <v>659</v>
      </c>
      <c r="G101" s="245" t="s">
        <v>618</v>
      </c>
      <c r="H101" s="246">
        <v>10</v>
      </c>
      <c r="I101" s="247"/>
      <c r="J101" s="248">
        <f>ROUND(I101*H101,2)</f>
        <v>0</v>
      </c>
      <c r="K101" s="244" t="s">
        <v>21</v>
      </c>
      <c r="L101" s="249"/>
      <c r="M101" s="250" t="s">
        <v>21</v>
      </c>
      <c r="N101" s="251" t="s">
        <v>42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619</v>
      </c>
      <c r="AT101" s="21" t="s">
        <v>210</v>
      </c>
      <c r="AU101" s="21" t="s">
        <v>81</v>
      </c>
      <c r="AY101" s="21" t="s">
        <v>135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79</v>
      </c>
      <c r="BK101" s="229">
        <f>ROUND(I101*H101,2)</f>
        <v>0</v>
      </c>
      <c r="BL101" s="21" t="s">
        <v>437</v>
      </c>
      <c r="BM101" s="21" t="s">
        <v>660</v>
      </c>
    </row>
    <row r="102" spans="2:65" s="1" customFormat="1" ht="16.5" customHeight="1">
      <c r="B102" s="43"/>
      <c r="C102" s="242" t="s">
        <v>244</v>
      </c>
      <c r="D102" s="242" t="s">
        <v>210</v>
      </c>
      <c r="E102" s="243" t="s">
        <v>244</v>
      </c>
      <c r="F102" s="244" t="s">
        <v>661</v>
      </c>
      <c r="G102" s="245" t="s">
        <v>168</v>
      </c>
      <c r="H102" s="246">
        <v>9</v>
      </c>
      <c r="I102" s="247"/>
      <c r="J102" s="248">
        <f>ROUND(I102*H102,2)</f>
        <v>0</v>
      </c>
      <c r="K102" s="244" t="s">
        <v>21</v>
      </c>
      <c r="L102" s="249"/>
      <c r="M102" s="250" t="s">
        <v>21</v>
      </c>
      <c r="N102" s="251" t="s">
        <v>42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1" t="s">
        <v>619</v>
      </c>
      <c r="AT102" s="21" t="s">
        <v>210</v>
      </c>
      <c r="AU102" s="21" t="s">
        <v>81</v>
      </c>
      <c r="AY102" s="21" t="s">
        <v>135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79</v>
      </c>
      <c r="BK102" s="229">
        <f>ROUND(I102*H102,2)</f>
        <v>0</v>
      </c>
      <c r="BL102" s="21" t="s">
        <v>437</v>
      </c>
      <c r="BM102" s="21" t="s">
        <v>662</v>
      </c>
    </row>
    <row r="103" spans="2:65" s="1" customFormat="1" ht="16.5" customHeight="1">
      <c r="B103" s="43"/>
      <c r="C103" s="242" t="s">
        <v>249</v>
      </c>
      <c r="D103" s="242" t="s">
        <v>210</v>
      </c>
      <c r="E103" s="243" t="s">
        <v>249</v>
      </c>
      <c r="F103" s="244" t="s">
        <v>663</v>
      </c>
      <c r="G103" s="245" t="s">
        <v>168</v>
      </c>
      <c r="H103" s="246">
        <v>116</v>
      </c>
      <c r="I103" s="247"/>
      <c r="J103" s="248">
        <f>ROUND(I103*H103,2)</f>
        <v>0</v>
      </c>
      <c r="K103" s="244" t="s">
        <v>21</v>
      </c>
      <c r="L103" s="249"/>
      <c r="M103" s="250" t="s">
        <v>21</v>
      </c>
      <c r="N103" s="251" t="s">
        <v>42</v>
      </c>
      <c r="O103" s="44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1" t="s">
        <v>619</v>
      </c>
      <c r="AT103" s="21" t="s">
        <v>210</v>
      </c>
      <c r="AU103" s="21" t="s">
        <v>81</v>
      </c>
      <c r="AY103" s="21" t="s">
        <v>135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437</v>
      </c>
      <c r="BM103" s="21" t="s">
        <v>664</v>
      </c>
    </row>
    <row r="104" spans="2:65" s="1" customFormat="1" ht="16.5" customHeight="1">
      <c r="B104" s="43"/>
      <c r="C104" s="242" t="s">
        <v>253</v>
      </c>
      <c r="D104" s="242" t="s">
        <v>210</v>
      </c>
      <c r="E104" s="243" t="s">
        <v>253</v>
      </c>
      <c r="F104" s="244" t="s">
        <v>665</v>
      </c>
      <c r="G104" s="245" t="s">
        <v>618</v>
      </c>
      <c r="H104" s="246">
        <v>6</v>
      </c>
      <c r="I104" s="247"/>
      <c r="J104" s="248">
        <f>ROUND(I104*H104,2)</f>
        <v>0</v>
      </c>
      <c r="K104" s="244" t="s">
        <v>21</v>
      </c>
      <c r="L104" s="249"/>
      <c r="M104" s="250" t="s">
        <v>21</v>
      </c>
      <c r="N104" s="251" t="s">
        <v>42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1" t="s">
        <v>619</v>
      </c>
      <c r="AT104" s="21" t="s">
        <v>210</v>
      </c>
      <c r="AU104" s="21" t="s">
        <v>81</v>
      </c>
      <c r="AY104" s="21" t="s">
        <v>135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79</v>
      </c>
      <c r="BK104" s="229">
        <f>ROUND(I104*H104,2)</f>
        <v>0</v>
      </c>
      <c r="BL104" s="21" t="s">
        <v>437</v>
      </c>
      <c r="BM104" s="21" t="s">
        <v>666</v>
      </c>
    </row>
    <row r="105" spans="2:65" s="1" customFormat="1" ht="16.5" customHeight="1">
      <c r="B105" s="43"/>
      <c r="C105" s="242" t="s">
        <v>85</v>
      </c>
      <c r="D105" s="242" t="s">
        <v>210</v>
      </c>
      <c r="E105" s="243" t="s">
        <v>85</v>
      </c>
      <c r="F105" s="244" t="s">
        <v>667</v>
      </c>
      <c r="G105" s="245" t="s">
        <v>178</v>
      </c>
      <c r="H105" s="246">
        <v>3.2</v>
      </c>
      <c r="I105" s="247"/>
      <c r="J105" s="248">
        <f>ROUND(I105*H105,2)</f>
        <v>0</v>
      </c>
      <c r="K105" s="244" t="s">
        <v>21</v>
      </c>
      <c r="L105" s="249"/>
      <c r="M105" s="250" t="s">
        <v>21</v>
      </c>
      <c r="N105" s="251" t="s">
        <v>42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619</v>
      </c>
      <c r="AT105" s="21" t="s">
        <v>210</v>
      </c>
      <c r="AU105" s="21" t="s">
        <v>81</v>
      </c>
      <c r="AY105" s="21" t="s">
        <v>135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79</v>
      </c>
      <c r="BK105" s="229">
        <f>ROUND(I105*H105,2)</f>
        <v>0</v>
      </c>
      <c r="BL105" s="21" t="s">
        <v>437</v>
      </c>
      <c r="BM105" s="21" t="s">
        <v>668</v>
      </c>
    </row>
    <row r="106" spans="2:65" s="1" customFormat="1" ht="16.5" customHeight="1">
      <c r="B106" s="43"/>
      <c r="C106" s="242" t="s">
        <v>263</v>
      </c>
      <c r="D106" s="242" t="s">
        <v>210</v>
      </c>
      <c r="E106" s="243" t="s">
        <v>263</v>
      </c>
      <c r="F106" s="244" t="s">
        <v>669</v>
      </c>
      <c r="G106" s="245" t="s">
        <v>178</v>
      </c>
      <c r="H106" s="246">
        <v>0.41</v>
      </c>
      <c r="I106" s="247"/>
      <c r="J106" s="248">
        <f>ROUND(I106*H106,2)</f>
        <v>0</v>
      </c>
      <c r="K106" s="244" t="s">
        <v>21</v>
      </c>
      <c r="L106" s="249"/>
      <c r="M106" s="250" t="s">
        <v>21</v>
      </c>
      <c r="N106" s="251" t="s">
        <v>42</v>
      </c>
      <c r="O106" s="4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1" t="s">
        <v>619</v>
      </c>
      <c r="AT106" s="21" t="s">
        <v>210</v>
      </c>
      <c r="AU106" s="21" t="s">
        <v>81</v>
      </c>
      <c r="AY106" s="21" t="s">
        <v>135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1" t="s">
        <v>79</v>
      </c>
      <c r="BK106" s="229">
        <f>ROUND(I106*H106,2)</f>
        <v>0</v>
      </c>
      <c r="BL106" s="21" t="s">
        <v>437</v>
      </c>
      <c r="BM106" s="21" t="s">
        <v>670</v>
      </c>
    </row>
    <row r="107" spans="2:65" s="1" customFormat="1" ht="16.5" customHeight="1">
      <c r="B107" s="43"/>
      <c r="C107" s="242" t="s">
        <v>268</v>
      </c>
      <c r="D107" s="242" t="s">
        <v>210</v>
      </c>
      <c r="E107" s="243" t="s">
        <v>268</v>
      </c>
      <c r="F107" s="244" t="s">
        <v>671</v>
      </c>
      <c r="G107" s="245" t="s">
        <v>178</v>
      </c>
      <c r="H107" s="246">
        <v>0.24</v>
      </c>
      <c r="I107" s="247"/>
      <c r="J107" s="248">
        <f>ROUND(I107*H107,2)</f>
        <v>0</v>
      </c>
      <c r="K107" s="244" t="s">
        <v>21</v>
      </c>
      <c r="L107" s="249"/>
      <c r="M107" s="250" t="s">
        <v>21</v>
      </c>
      <c r="N107" s="251" t="s">
        <v>42</v>
      </c>
      <c r="O107" s="4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1" t="s">
        <v>619</v>
      </c>
      <c r="AT107" s="21" t="s">
        <v>210</v>
      </c>
      <c r="AU107" s="21" t="s">
        <v>81</v>
      </c>
      <c r="AY107" s="21" t="s">
        <v>135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79</v>
      </c>
      <c r="BK107" s="229">
        <f>ROUND(I107*H107,2)</f>
        <v>0</v>
      </c>
      <c r="BL107" s="21" t="s">
        <v>437</v>
      </c>
      <c r="BM107" s="21" t="s">
        <v>672</v>
      </c>
    </row>
    <row r="108" spans="2:65" s="1" customFormat="1" ht="16.5" customHeight="1">
      <c r="B108" s="43"/>
      <c r="C108" s="242" t="s">
        <v>273</v>
      </c>
      <c r="D108" s="242" t="s">
        <v>210</v>
      </c>
      <c r="E108" s="243" t="s">
        <v>273</v>
      </c>
      <c r="F108" s="244" t="s">
        <v>673</v>
      </c>
      <c r="G108" s="245" t="s">
        <v>202</v>
      </c>
      <c r="H108" s="246">
        <v>12.6</v>
      </c>
      <c r="I108" s="247"/>
      <c r="J108" s="248">
        <f>ROUND(I108*H108,2)</f>
        <v>0</v>
      </c>
      <c r="K108" s="244" t="s">
        <v>21</v>
      </c>
      <c r="L108" s="249"/>
      <c r="M108" s="250" t="s">
        <v>21</v>
      </c>
      <c r="N108" s="251" t="s">
        <v>42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619</v>
      </c>
      <c r="AT108" s="21" t="s">
        <v>210</v>
      </c>
      <c r="AU108" s="21" t="s">
        <v>81</v>
      </c>
      <c r="AY108" s="21" t="s">
        <v>135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79</v>
      </c>
      <c r="BK108" s="229">
        <f>ROUND(I108*H108,2)</f>
        <v>0</v>
      </c>
      <c r="BL108" s="21" t="s">
        <v>437</v>
      </c>
      <c r="BM108" s="21" t="s">
        <v>674</v>
      </c>
    </row>
    <row r="109" spans="2:65" s="1" customFormat="1" ht="16.5" customHeight="1">
      <c r="B109" s="43"/>
      <c r="C109" s="242" t="s">
        <v>278</v>
      </c>
      <c r="D109" s="242" t="s">
        <v>210</v>
      </c>
      <c r="E109" s="243" t="s">
        <v>278</v>
      </c>
      <c r="F109" s="244" t="s">
        <v>675</v>
      </c>
      <c r="G109" s="245" t="s">
        <v>618</v>
      </c>
      <c r="H109" s="246">
        <v>1</v>
      </c>
      <c r="I109" s="247"/>
      <c r="J109" s="248">
        <f>ROUND(I109*H109,2)</f>
        <v>0</v>
      </c>
      <c r="K109" s="244" t="s">
        <v>21</v>
      </c>
      <c r="L109" s="249"/>
      <c r="M109" s="250" t="s">
        <v>21</v>
      </c>
      <c r="N109" s="251" t="s">
        <v>42</v>
      </c>
      <c r="O109" s="44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1" t="s">
        <v>619</v>
      </c>
      <c r="AT109" s="21" t="s">
        <v>210</v>
      </c>
      <c r="AU109" s="21" t="s">
        <v>81</v>
      </c>
      <c r="AY109" s="21" t="s">
        <v>135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79</v>
      </c>
      <c r="BK109" s="229">
        <f>ROUND(I109*H109,2)</f>
        <v>0</v>
      </c>
      <c r="BL109" s="21" t="s">
        <v>437</v>
      </c>
      <c r="BM109" s="21" t="s">
        <v>676</v>
      </c>
    </row>
    <row r="110" spans="2:65" s="1" customFormat="1" ht="16.5" customHeight="1">
      <c r="B110" s="43"/>
      <c r="C110" s="218" t="s">
        <v>88</v>
      </c>
      <c r="D110" s="218" t="s">
        <v>137</v>
      </c>
      <c r="E110" s="219" t="s">
        <v>88</v>
      </c>
      <c r="F110" s="220" t="s">
        <v>677</v>
      </c>
      <c r="G110" s="221" t="s">
        <v>618</v>
      </c>
      <c r="H110" s="222">
        <v>33</v>
      </c>
      <c r="I110" s="223"/>
      <c r="J110" s="224">
        <f>ROUND(I110*H110,2)</f>
        <v>0</v>
      </c>
      <c r="K110" s="220" t="s">
        <v>21</v>
      </c>
      <c r="L110" s="69"/>
      <c r="M110" s="225" t="s">
        <v>21</v>
      </c>
      <c r="N110" s="226" t="s">
        <v>42</v>
      </c>
      <c r="O110" s="4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1" t="s">
        <v>437</v>
      </c>
      <c r="AT110" s="21" t="s">
        <v>137</v>
      </c>
      <c r="AU110" s="21" t="s">
        <v>81</v>
      </c>
      <c r="AY110" s="21" t="s">
        <v>135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79</v>
      </c>
      <c r="BK110" s="229">
        <f>ROUND(I110*H110,2)</f>
        <v>0</v>
      </c>
      <c r="BL110" s="21" t="s">
        <v>437</v>
      </c>
      <c r="BM110" s="21" t="s">
        <v>678</v>
      </c>
    </row>
    <row r="111" spans="2:65" s="1" customFormat="1" ht="16.5" customHeight="1">
      <c r="B111" s="43"/>
      <c r="C111" s="218" t="s">
        <v>288</v>
      </c>
      <c r="D111" s="218" t="s">
        <v>137</v>
      </c>
      <c r="E111" s="219" t="s">
        <v>288</v>
      </c>
      <c r="F111" s="220" t="s">
        <v>679</v>
      </c>
      <c r="G111" s="221" t="s">
        <v>168</v>
      </c>
      <c r="H111" s="222">
        <v>60</v>
      </c>
      <c r="I111" s="223"/>
      <c r="J111" s="224">
        <f>ROUND(I111*H111,2)</f>
        <v>0</v>
      </c>
      <c r="K111" s="220" t="s">
        <v>21</v>
      </c>
      <c r="L111" s="69"/>
      <c r="M111" s="225" t="s">
        <v>21</v>
      </c>
      <c r="N111" s="226" t="s">
        <v>42</v>
      </c>
      <c r="O111" s="4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437</v>
      </c>
      <c r="AT111" s="21" t="s">
        <v>137</v>
      </c>
      <c r="AU111" s="21" t="s">
        <v>81</v>
      </c>
      <c r="AY111" s="21" t="s">
        <v>135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79</v>
      </c>
      <c r="BK111" s="229">
        <f>ROUND(I111*H111,2)</f>
        <v>0</v>
      </c>
      <c r="BL111" s="21" t="s">
        <v>437</v>
      </c>
      <c r="BM111" s="21" t="s">
        <v>680</v>
      </c>
    </row>
    <row r="112" spans="2:65" s="1" customFormat="1" ht="16.5" customHeight="1">
      <c r="B112" s="43"/>
      <c r="C112" s="218" t="s">
        <v>292</v>
      </c>
      <c r="D112" s="218" t="s">
        <v>137</v>
      </c>
      <c r="E112" s="219" t="s">
        <v>292</v>
      </c>
      <c r="F112" s="220" t="s">
        <v>681</v>
      </c>
      <c r="G112" s="221" t="s">
        <v>618</v>
      </c>
      <c r="H112" s="222">
        <v>44</v>
      </c>
      <c r="I112" s="223"/>
      <c r="J112" s="224">
        <f>ROUND(I112*H112,2)</f>
        <v>0</v>
      </c>
      <c r="K112" s="220" t="s">
        <v>21</v>
      </c>
      <c r="L112" s="69"/>
      <c r="M112" s="225" t="s">
        <v>21</v>
      </c>
      <c r="N112" s="226" t="s">
        <v>42</v>
      </c>
      <c r="O112" s="4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1" t="s">
        <v>437</v>
      </c>
      <c r="AT112" s="21" t="s">
        <v>137</v>
      </c>
      <c r="AU112" s="21" t="s">
        <v>81</v>
      </c>
      <c r="AY112" s="21" t="s">
        <v>135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79</v>
      </c>
      <c r="BK112" s="229">
        <f>ROUND(I112*H112,2)</f>
        <v>0</v>
      </c>
      <c r="BL112" s="21" t="s">
        <v>437</v>
      </c>
      <c r="BM112" s="21" t="s">
        <v>682</v>
      </c>
    </row>
    <row r="113" spans="2:65" s="1" customFormat="1" ht="16.5" customHeight="1">
      <c r="B113" s="43"/>
      <c r="C113" s="218" t="s">
        <v>296</v>
      </c>
      <c r="D113" s="218" t="s">
        <v>137</v>
      </c>
      <c r="E113" s="219" t="s">
        <v>296</v>
      </c>
      <c r="F113" s="220" t="s">
        <v>683</v>
      </c>
      <c r="G113" s="221" t="s">
        <v>618</v>
      </c>
      <c r="H113" s="222">
        <v>5</v>
      </c>
      <c r="I113" s="223"/>
      <c r="J113" s="224">
        <f>ROUND(I113*H113,2)</f>
        <v>0</v>
      </c>
      <c r="K113" s="220" t="s">
        <v>21</v>
      </c>
      <c r="L113" s="69"/>
      <c r="M113" s="225" t="s">
        <v>21</v>
      </c>
      <c r="N113" s="226" t="s">
        <v>42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437</v>
      </c>
      <c r="AT113" s="21" t="s">
        <v>137</v>
      </c>
      <c r="AU113" s="21" t="s">
        <v>81</v>
      </c>
      <c r="AY113" s="21" t="s">
        <v>135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79</v>
      </c>
      <c r="BK113" s="229">
        <f>ROUND(I113*H113,2)</f>
        <v>0</v>
      </c>
      <c r="BL113" s="21" t="s">
        <v>437</v>
      </c>
      <c r="BM113" s="21" t="s">
        <v>684</v>
      </c>
    </row>
    <row r="114" spans="2:65" s="1" customFormat="1" ht="16.5" customHeight="1">
      <c r="B114" s="43"/>
      <c r="C114" s="218" t="s">
        <v>300</v>
      </c>
      <c r="D114" s="218" t="s">
        <v>137</v>
      </c>
      <c r="E114" s="219" t="s">
        <v>300</v>
      </c>
      <c r="F114" s="220" t="s">
        <v>685</v>
      </c>
      <c r="G114" s="221" t="s">
        <v>618</v>
      </c>
      <c r="H114" s="222">
        <v>4</v>
      </c>
      <c r="I114" s="223"/>
      <c r="J114" s="224">
        <f>ROUND(I114*H114,2)</f>
        <v>0</v>
      </c>
      <c r="K114" s="220" t="s">
        <v>21</v>
      </c>
      <c r="L114" s="69"/>
      <c r="M114" s="225" t="s">
        <v>21</v>
      </c>
      <c r="N114" s="226" t="s">
        <v>42</v>
      </c>
      <c r="O114" s="44"/>
      <c r="P114" s="227">
        <f>O114*H114</f>
        <v>0</v>
      </c>
      <c r="Q114" s="227">
        <v>0</v>
      </c>
      <c r="R114" s="227">
        <f>Q114*H114</f>
        <v>0</v>
      </c>
      <c r="S114" s="227">
        <v>0</v>
      </c>
      <c r="T114" s="228">
        <f>S114*H114</f>
        <v>0</v>
      </c>
      <c r="AR114" s="21" t="s">
        <v>437</v>
      </c>
      <c r="AT114" s="21" t="s">
        <v>137</v>
      </c>
      <c r="AU114" s="21" t="s">
        <v>81</v>
      </c>
      <c r="AY114" s="21" t="s">
        <v>135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79</v>
      </c>
      <c r="BK114" s="229">
        <f>ROUND(I114*H114,2)</f>
        <v>0</v>
      </c>
      <c r="BL114" s="21" t="s">
        <v>437</v>
      </c>
      <c r="BM114" s="21" t="s">
        <v>686</v>
      </c>
    </row>
    <row r="115" spans="2:65" s="1" customFormat="1" ht="16.5" customHeight="1">
      <c r="B115" s="43"/>
      <c r="C115" s="218" t="s">
        <v>304</v>
      </c>
      <c r="D115" s="218" t="s">
        <v>137</v>
      </c>
      <c r="E115" s="219" t="s">
        <v>304</v>
      </c>
      <c r="F115" s="220" t="s">
        <v>687</v>
      </c>
      <c r="G115" s="221" t="s">
        <v>618</v>
      </c>
      <c r="H115" s="222">
        <v>10</v>
      </c>
      <c r="I115" s="223"/>
      <c r="J115" s="224">
        <f>ROUND(I115*H115,2)</f>
        <v>0</v>
      </c>
      <c r="K115" s="220" t="s">
        <v>21</v>
      </c>
      <c r="L115" s="69"/>
      <c r="M115" s="225" t="s">
        <v>21</v>
      </c>
      <c r="N115" s="226" t="s">
        <v>42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437</v>
      </c>
      <c r="AT115" s="21" t="s">
        <v>137</v>
      </c>
      <c r="AU115" s="21" t="s">
        <v>81</v>
      </c>
      <c r="AY115" s="21" t="s">
        <v>135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79</v>
      </c>
      <c r="BK115" s="229">
        <f>ROUND(I115*H115,2)</f>
        <v>0</v>
      </c>
      <c r="BL115" s="21" t="s">
        <v>437</v>
      </c>
      <c r="BM115" s="21" t="s">
        <v>688</v>
      </c>
    </row>
    <row r="116" spans="2:65" s="1" customFormat="1" ht="16.5" customHeight="1">
      <c r="B116" s="43"/>
      <c r="C116" s="218" t="s">
        <v>308</v>
      </c>
      <c r="D116" s="218" t="s">
        <v>137</v>
      </c>
      <c r="E116" s="219" t="s">
        <v>308</v>
      </c>
      <c r="F116" s="220" t="s">
        <v>689</v>
      </c>
      <c r="G116" s="221" t="s">
        <v>618</v>
      </c>
      <c r="H116" s="222">
        <v>6</v>
      </c>
      <c r="I116" s="223"/>
      <c r="J116" s="224">
        <f>ROUND(I116*H116,2)</f>
        <v>0</v>
      </c>
      <c r="K116" s="220" t="s">
        <v>21</v>
      </c>
      <c r="L116" s="69"/>
      <c r="M116" s="225" t="s">
        <v>21</v>
      </c>
      <c r="N116" s="226" t="s">
        <v>42</v>
      </c>
      <c r="O116" s="44"/>
      <c r="P116" s="227">
        <f>O116*H116</f>
        <v>0</v>
      </c>
      <c r="Q116" s="227">
        <v>0</v>
      </c>
      <c r="R116" s="227">
        <f>Q116*H116</f>
        <v>0</v>
      </c>
      <c r="S116" s="227">
        <v>0</v>
      </c>
      <c r="T116" s="228">
        <f>S116*H116</f>
        <v>0</v>
      </c>
      <c r="AR116" s="21" t="s">
        <v>437</v>
      </c>
      <c r="AT116" s="21" t="s">
        <v>137</v>
      </c>
      <c r="AU116" s="21" t="s">
        <v>81</v>
      </c>
      <c r="AY116" s="21" t="s">
        <v>135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1" t="s">
        <v>79</v>
      </c>
      <c r="BK116" s="229">
        <f>ROUND(I116*H116,2)</f>
        <v>0</v>
      </c>
      <c r="BL116" s="21" t="s">
        <v>437</v>
      </c>
      <c r="BM116" s="21" t="s">
        <v>690</v>
      </c>
    </row>
    <row r="117" spans="2:65" s="1" customFormat="1" ht="16.5" customHeight="1">
      <c r="B117" s="43"/>
      <c r="C117" s="218" t="s">
        <v>312</v>
      </c>
      <c r="D117" s="218" t="s">
        <v>137</v>
      </c>
      <c r="E117" s="219" t="s">
        <v>312</v>
      </c>
      <c r="F117" s="220" t="s">
        <v>691</v>
      </c>
      <c r="G117" s="221" t="s">
        <v>618</v>
      </c>
      <c r="H117" s="222">
        <v>5</v>
      </c>
      <c r="I117" s="223"/>
      <c r="J117" s="224">
        <f>ROUND(I117*H117,2)</f>
        <v>0</v>
      </c>
      <c r="K117" s="220" t="s">
        <v>21</v>
      </c>
      <c r="L117" s="69"/>
      <c r="M117" s="225" t="s">
        <v>21</v>
      </c>
      <c r="N117" s="226" t="s">
        <v>42</v>
      </c>
      <c r="O117" s="44"/>
      <c r="P117" s="227">
        <f>O117*H117</f>
        <v>0</v>
      </c>
      <c r="Q117" s="227">
        <v>0</v>
      </c>
      <c r="R117" s="227">
        <f>Q117*H117</f>
        <v>0</v>
      </c>
      <c r="S117" s="227">
        <v>0</v>
      </c>
      <c r="T117" s="228">
        <f>S117*H117</f>
        <v>0</v>
      </c>
      <c r="AR117" s="21" t="s">
        <v>437</v>
      </c>
      <c r="AT117" s="21" t="s">
        <v>137</v>
      </c>
      <c r="AU117" s="21" t="s">
        <v>81</v>
      </c>
      <c r="AY117" s="21" t="s">
        <v>135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79</v>
      </c>
      <c r="BK117" s="229">
        <f>ROUND(I117*H117,2)</f>
        <v>0</v>
      </c>
      <c r="BL117" s="21" t="s">
        <v>437</v>
      </c>
      <c r="BM117" s="21" t="s">
        <v>692</v>
      </c>
    </row>
    <row r="118" spans="2:65" s="1" customFormat="1" ht="16.5" customHeight="1">
      <c r="B118" s="43"/>
      <c r="C118" s="218" t="s">
        <v>316</v>
      </c>
      <c r="D118" s="218" t="s">
        <v>137</v>
      </c>
      <c r="E118" s="219" t="s">
        <v>316</v>
      </c>
      <c r="F118" s="220" t="s">
        <v>693</v>
      </c>
      <c r="G118" s="221" t="s">
        <v>618</v>
      </c>
      <c r="H118" s="222">
        <v>6</v>
      </c>
      <c r="I118" s="223"/>
      <c r="J118" s="224">
        <f>ROUND(I118*H118,2)</f>
        <v>0</v>
      </c>
      <c r="K118" s="220" t="s">
        <v>21</v>
      </c>
      <c r="L118" s="69"/>
      <c r="M118" s="225" t="s">
        <v>21</v>
      </c>
      <c r="N118" s="226" t="s">
        <v>42</v>
      </c>
      <c r="O118" s="44"/>
      <c r="P118" s="227">
        <f>O118*H118</f>
        <v>0</v>
      </c>
      <c r="Q118" s="227">
        <v>0</v>
      </c>
      <c r="R118" s="227">
        <f>Q118*H118</f>
        <v>0</v>
      </c>
      <c r="S118" s="227">
        <v>0</v>
      </c>
      <c r="T118" s="228">
        <f>S118*H118</f>
        <v>0</v>
      </c>
      <c r="AR118" s="21" t="s">
        <v>437</v>
      </c>
      <c r="AT118" s="21" t="s">
        <v>137</v>
      </c>
      <c r="AU118" s="21" t="s">
        <v>81</v>
      </c>
      <c r="AY118" s="21" t="s">
        <v>135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1" t="s">
        <v>79</v>
      </c>
      <c r="BK118" s="229">
        <f>ROUND(I118*H118,2)</f>
        <v>0</v>
      </c>
      <c r="BL118" s="21" t="s">
        <v>437</v>
      </c>
      <c r="BM118" s="21" t="s">
        <v>694</v>
      </c>
    </row>
    <row r="119" spans="2:65" s="1" customFormat="1" ht="16.5" customHeight="1">
      <c r="B119" s="43"/>
      <c r="C119" s="218" t="s">
        <v>320</v>
      </c>
      <c r="D119" s="218" t="s">
        <v>137</v>
      </c>
      <c r="E119" s="219" t="s">
        <v>320</v>
      </c>
      <c r="F119" s="220" t="s">
        <v>695</v>
      </c>
      <c r="G119" s="221" t="s">
        <v>618</v>
      </c>
      <c r="H119" s="222">
        <v>6</v>
      </c>
      <c r="I119" s="223"/>
      <c r="J119" s="224">
        <f>ROUND(I119*H119,2)</f>
        <v>0</v>
      </c>
      <c r="K119" s="220" t="s">
        <v>21</v>
      </c>
      <c r="L119" s="69"/>
      <c r="M119" s="225" t="s">
        <v>21</v>
      </c>
      <c r="N119" s="226" t="s">
        <v>42</v>
      </c>
      <c r="O119" s="44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AR119" s="21" t="s">
        <v>437</v>
      </c>
      <c r="AT119" s="21" t="s">
        <v>137</v>
      </c>
      <c r="AU119" s="21" t="s">
        <v>81</v>
      </c>
      <c r="AY119" s="21" t="s">
        <v>135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79</v>
      </c>
      <c r="BK119" s="229">
        <f>ROUND(I119*H119,2)</f>
        <v>0</v>
      </c>
      <c r="BL119" s="21" t="s">
        <v>437</v>
      </c>
      <c r="BM119" s="21" t="s">
        <v>696</v>
      </c>
    </row>
    <row r="120" spans="2:65" s="1" customFormat="1" ht="16.5" customHeight="1">
      <c r="B120" s="43"/>
      <c r="C120" s="218" t="s">
        <v>324</v>
      </c>
      <c r="D120" s="218" t="s">
        <v>137</v>
      </c>
      <c r="E120" s="219" t="s">
        <v>324</v>
      </c>
      <c r="F120" s="220" t="s">
        <v>697</v>
      </c>
      <c r="G120" s="221" t="s">
        <v>618</v>
      </c>
      <c r="H120" s="222">
        <v>1</v>
      </c>
      <c r="I120" s="223"/>
      <c r="J120" s="224">
        <f>ROUND(I120*H120,2)</f>
        <v>0</v>
      </c>
      <c r="K120" s="220" t="s">
        <v>21</v>
      </c>
      <c r="L120" s="69"/>
      <c r="M120" s="225" t="s">
        <v>21</v>
      </c>
      <c r="N120" s="226" t="s">
        <v>42</v>
      </c>
      <c r="O120" s="4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1" t="s">
        <v>437</v>
      </c>
      <c r="AT120" s="21" t="s">
        <v>137</v>
      </c>
      <c r="AU120" s="21" t="s">
        <v>81</v>
      </c>
      <c r="AY120" s="21" t="s">
        <v>135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1" t="s">
        <v>79</v>
      </c>
      <c r="BK120" s="229">
        <f>ROUND(I120*H120,2)</f>
        <v>0</v>
      </c>
      <c r="BL120" s="21" t="s">
        <v>437</v>
      </c>
      <c r="BM120" s="21" t="s">
        <v>698</v>
      </c>
    </row>
    <row r="121" spans="2:65" s="1" customFormat="1" ht="16.5" customHeight="1">
      <c r="B121" s="43"/>
      <c r="C121" s="218" t="s">
        <v>330</v>
      </c>
      <c r="D121" s="218" t="s">
        <v>137</v>
      </c>
      <c r="E121" s="219" t="s">
        <v>330</v>
      </c>
      <c r="F121" s="220" t="s">
        <v>699</v>
      </c>
      <c r="G121" s="221" t="s">
        <v>618</v>
      </c>
      <c r="H121" s="222">
        <v>6</v>
      </c>
      <c r="I121" s="223"/>
      <c r="J121" s="224">
        <f>ROUND(I121*H121,2)</f>
        <v>0</v>
      </c>
      <c r="K121" s="220" t="s">
        <v>21</v>
      </c>
      <c r="L121" s="69"/>
      <c r="M121" s="225" t="s">
        <v>21</v>
      </c>
      <c r="N121" s="226" t="s">
        <v>42</v>
      </c>
      <c r="O121" s="4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1" t="s">
        <v>437</v>
      </c>
      <c r="AT121" s="21" t="s">
        <v>137</v>
      </c>
      <c r="AU121" s="21" t="s">
        <v>81</v>
      </c>
      <c r="AY121" s="21" t="s">
        <v>135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79</v>
      </c>
      <c r="BK121" s="229">
        <f>ROUND(I121*H121,2)</f>
        <v>0</v>
      </c>
      <c r="BL121" s="21" t="s">
        <v>437</v>
      </c>
      <c r="BM121" s="21" t="s">
        <v>700</v>
      </c>
    </row>
    <row r="122" spans="2:65" s="1" customFormat="1" ht="16.5" customHeight="1">
      <c r="B122" s="43"/>
      <c r="C122" s="218" t="s">
        <v>335</v>
      </c>
      <c r="D122" s="218" t="s">
        <v>137</v>
      </c>
      <c r="E122" s="219" t="s">
        <v>335</v>
      </c>
      <c r="F122" s="220" t="s">
        <v>701</v>
      </c>
      <c r="G122" s="221" t="s">
        <v>618</v>
      </c>
      <c r="H122" s="222">
        <v>116</v>
      </c>
      <c r="I122" s="223"/>
      <c r="J122" s="224">
        <f>ROUND(I122*H122,2)</f>
        <v>0</v>
      </c>
      <c r="K122" s="220" t="s">
        <v>21</v>
      </c>
      <c r="L122" s="69"/>
      <c r="M122" s="225" t="s">
        <v>21</v>
      </c>
      <c r="N122" s="226" t="s">
        <v>42</v>
      </c>
      <c r="O122" s="4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21" t="s">
        <v>437</v>
      </c>
      <c r="AT122" s="21" t="s">
        <v>137</v>
      </c>
      <c r="AU122" s="21" t="s">
        <v>81</v>
      </c>
      <c r="AY122" s="21" t="s">
        <v>135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79</v>
      </c>
      <c r="BK122" s="229">
        <f>ROUND(I122*H122,2)</f>
        <v>0</v>
      </c>
      <c r="BL122" s="21" t="s">
        <v>437</v>
      </c>
      <c r="BM122" s="21" t="s">
        <v>702</v>
      </c>
    </row>
    <row r="123" spans="2:65" s="1" customFormat="1" ht="16.5" customHeight="1">
      <c r="B123" s="43"/>
      <c r="C123" s="218" t="s">
        <v>340</v>
      </c>
      <c r="D123" s="218" t="s">
        <v>137</v>
      </c>
      <c r="E123" s="219" t="s">
        <v>340</v>
      </c>
      <c r="F123" s="220" t="s">
        <v>703</v>
      </c>
      <c r="G123" s="221" t="s">
        <v>618</v>
      </c>
      <c r="H123" s="222">
        <v>7</v>
      </c>
      <c r="I123" s="223"/>
      <c r="J123" s="224">
        <f>ROUND(I123*H123,2)</f>
        <v>0</v>
      </c>
      <c r="K123" s="220" t="s">
        <v>21</v>
      </c>
      <c r="L123" s="69"/>
      <c r="M123" s="225" t="s">
        <v>21</v>
      </c>
      <c r="N123" s="226" t="s">
        <v>42</v>
      </c>
      <c r="O123" s="44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1" t="s">
        <v>437</v>
      </c>
      <c r="AT123" s="21" t="s">
        <v>137</v>
      </c>
      <c r="AU123" s="21" t="s">
        <v>81</v>
      </c>
      <c r="AY123" s="21" t="s">
        <v>135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79</v>
      </c>
      <c r="BK123" s="229">
        <f>ROUND(I123*H123,2)</f>
        <v>0</v>
      </c>
      <c r="BL123" s="21" t="s">
        <v>437</v>
      </c>
      <c r="BM123" s="21" t="s">
        <v>704</v>
      </c>
    </row>
    <row r="124" spans="2:65" s="1" customFormat="1" ht="16.5" customHeight="1">
      <c r="B124" s="43"/>
      <c r="C124" s="218" t="s">
        <v>344</v>
      </c>
      <c r="D124" s="218" t="s">
        <v>137</v>
      </c>
      <c r="E124" s="219" t="s">
        <v>344</v>
      </c>
      <c r="F124" s="220" t="s">
        <v>705</v>
      </c>
      <c r="G124" s="221" t="s">
        <v>618</v>
      </c>
      <c r="H124" s="222">
        <v>6</v>
      </c>
      <c r="I124" s="223"/>
      <c r="J124" s="224">
        <f>ROUND(I124*H124,2)</f>
        <v>0</v>
      </c>
      <c r="K124" s="220" t="s">
        <v>21</v>
      </c>
      <c r="L124" s="69"/>
      <c r="M124" s="225" t="s">
        <v>21</v>
      </c>
      <c r="N124" s="226" t="s">
        <v>42</v>
      </c>
      <c r="O124" s="44"/>
      <c r="P124" s="227">
        <f>O124*H124</f>
        <v>0</v>
      </c>
      <c r="Q124" s="227">
        <v>0</v>
      </c>
      <c r="R124" s="227">
        <f>Q124*H124</f>
        <v>0</v>
      </c>
      <c r="S124" s="227">
        <v>0</v>
      </c>
      <c r="T124" s="228">
        <f>S124*H124</f>
        <v>0</v>
      </c>
      <c r="AR124" s="21" t="s">
        <v>437</v>
      </c>
      <c r="AT124" s="21" t="s">
        <v>137</v>
      </c>
      <c r="AU124" s="21" t="s">
        <v>81</v>
      </c>
      <c r="AY124" s="21" t="s">
        <v>135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21" t="s">
        <v>79</v>
      </c>
      <c r="BK124" s="229">
        <f>ROUND(I124*H124,2)</f>
        <v>0</v>
      </c>
      <c r="BL124" s="21" t="s">
        <v>437</v>
      </c>
      <c r="BM124" s="21" t="s">
        <v>706</v>
      </c>
    </row>
    <row r="125" spans="2:65" s="1" customFormat="1" ht="16.5" customHeight="1">
      <c r="B125" s="43"/>
      <c r="C125" s="218" t="s">
        <v>350</v>
      </c>
      <c r="D125" s="218" t="s">
        <v>137</v>
      </c>
      <c r="E125" s="219" t="s">
        <v>350</v>
      </c>
      <c r="F125" s="220" t="s">
        <v>707</v>
      </c>
      <c r="G125" s="221" t="s">
        <v>618</v>
      </c>
      <c r="H125" s="222">
        <v>6</v>
      </c>
      <c r="I125" s="223"/>
      <c r="J125" s="224">
        <f>ROUND(I125*H125,2)</f>
        <v>0</v>
      </c>
      <c r="K125" s="220" t="s">
        <v>21</v>
      </c>
      <c r="L125" s="69"/>
      <c r="M125" s="225" t="s">
        <v>21</v>
      </c>
      <c r="N125" s="226" t="s">
        <v>42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437</v>
      </c>
      <c r="AT125" s="21" t="s">
        <v>137</v>
      </c>
      <c r="AU125" s="21" t="s">
        <v>81</v>
      </c>
      <c r="AY125" s="21" t="s">
        <v>135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79</v>
      </c>
      <c r="BK125" s="229">
        <f>ROUND(I125*H125,2)</f>
        <v>0</v>
      </c>
      <c r="BL125" s="21" t="s">
        <v>437</v>
      </c>
      <c r="BM125" s="21" t="s">
        <v>708</v>
      </c>
    </row>
    <row r="126" spans="2:65" s="1" customFormat="1" ht="16.5" customHeight="1">
      <c r="B126" s="43"/>
      <c r="C126" s="218" t="s">
        <v>354</v>
      </c>
      <c r="D126" s="218" t="s">
        <v>137</v>
      </c>
      <c r="E126" s="219" t="s">
        <v>354</v>
      </c>
      <c r="F126" s="220" t="s">
        <v>709</v>
      </c>
      <c r="G126" s="221" t="s">
        <v>618</v>
      </c>
      <c r="H126" s="222">
        <v>6</v>
      </c>
      <c r="I126" s="223"/>
      <c r="J126" s="224">
        <f>ROUND(I126*H126,2)</f>
        <v>0</v>
      </c>
      <c r="K126" s="220" t="s">
        <v>21</v>
      </c>
      <c r="L126" s="69"/>
      <c r="M126" s="225" t="s">
        <v>21</v>
      </c>
      <c r="N126" s="226" t="s">
        <v>42</v>
      </c>
      <c r="O126" s="44"/>
      <c r="P126" s="227">
        <f>O126*H126</f>
        <v>0</v>
      </c>
      <c r="Q126" s="227">
        <v>0</v>
      </c>
      <c r="R126" s="227">
        <f>Q126*H126</f>
        <v>0</v>
      </c>
      <c r="S126" s="227">
        <v>0</v>
      </c>
      <c r="T126" s="228">
        <f>S126*H126</f>
        <v>0</v>
      </c>
      <c r="AR126" s="21" t="s">
        <v>437</v>
      </c>
      <c r="AT126" s="21" t="s">
        <v>137</v>
      </c>
      <c r="AU126" s="21" t="s">
        <v>81</v>
      </c>
      <c r="AY126" s="21" t="s">
        <v>135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21" t="s">
        <v>79</v>
      </c>
      <c r="BK126" s="229">
        <f>ROUND(I126*H126,2)</f>
        <v>0</v>
      </c>
      <c r="BL126" s="21" t="s">
        <v>437</v>
      </c>
      <c r="BM126" s="21" t="s">
        <v>710</v>
      </c>
    </row>
    <row r="127" spans="2:65" s="1" customFormat="1" ht="16.5" customHeight="1">
      <c r="B127" s="43"/>
      <c r="C127" s="218" t="s">
        <v>359</v>
      </c>
      <c r="D127" s="218" t="s">
        <v>137</v>
      </c>
      <c r="E127" s="219" t="s">
        <v>359</v>
      </c>
      <c r="F127" s="220" t="s">
        <v>711</v>
      </c>
      <c r="G127" s="221" t="s">
        <v>618</v>
      </c>
      <c r="H127" s="222">
        <v>5</v>
      </c>
      <c r="I127" s="223"/>
      <c r="J127" s="224">
        <f>ROUND(I127*H127,2)</f>
        <v>0</v>
      </c>
      <c r="K127" s="220" t="s">
        <v>21</v>
      </c>
      <c r="L127" s="69"/>
      <c r="M127" s="225" t="s">
        <v>21</v>
      </c>
      <c r="N127" s="226" t="s">
        <v>42</v>
      </c>
      <c r="O127" s="4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1" t="s">
        <v>437</v>
      </c>
      <c r="AT127" s="21" t="s">
        <v>137</v>
      </c>
      <c r="AU127" s="21" t="s">
        <v>81</v>
      </c>
      <c r="AY127" s="21" t="s">
        <v>135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79</v>
      </c>
      <c r="BK127" s="229">
        <f>ROUND(I127*H127,2)</f>
        <v>0</v>
      </c>
      <c r="BL127" s="21" t="s">
        <v>437</v>
      </c>
      <c r="BM127" s="21" t="s">
        <v>712</v>
      </c>
    </row>
    <row r="128" spans="2:65" s="1" customFormat="1" ht="16.5" customHeight="1">
      <c r="B128" s="43"/>
      <c r="C128" s="218" t="s">
        <v>363</v>
      </c>
      <c r="D128" s="218" t="s">
        <v>137</v>
      </c>
      <c r="E128" s="219" t="s">
        <v>363</v>
      </c>
      <c r="F128" s="220" t="s">
        <v>713</v>
      </c>
      <c r="G128" s="221" t="s">
        <v>618</v>
      </c>
      <c r="H128" s="222">
        <v>6</v>
      </c>
      <c r="I128" s="223"/>
      <c r="J128" s="224">
        <f>ROUND(I128*H128,2)</f>
        <v>0</v>
      </c>
      <c r="K128" s="220" t="s">
        <v>21</v>
      </c>
      <c r="L128" s="69"/>
      <c r="M128" s="225" t="s">
        <v>21</v>
      </c>
      <c r="N128" s="226" t="s">
        <v>42</v>
      </c>
      <c r="O128" s="4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1" t="s">
        <v>437</v>
      </c>
      <c r="AT128" s="21" t="s">
        <v>137</v>
      </c>
      <c r="AU128" s="21" t="s">
        <v>81</v>
      </c>
      <c r="AY128" s="21" t="s">
        <v>135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1" t="s">
        <v>79</v>
      </c>
      <c r="BK128" s="229">
        <f>ROUND(I128*H128,2)</f>
        <v>0</v>
      </c>
      <c r="BL128" s="21" t="s">
        <v>437</v>
      </c>
      <c r="BM128" s="21" t="s">
        <v>714</v>
      </c>
    </row>
    <row r="129" spans="2:65" s="1" customFormat="1" ht="16.5" customHeight="1">
      <c r="B129" s="43"/>
      <c r="C129" s="218" t="s">
        <v>367</v>
      </c>
      <c r="D129" s="218" t="s">
        <v>137</v>
      </c>
      <c r="E129" s="219" t="s">
        <v>367</v>
      </c>
      <c r="F129" s="220" t="s">
        <v>715</v>
      </c>
      <c r="G129" s="221" t="s">
        <v>618</v>
      </c>
      <c r="H129" s="222">
        <v>1</v>
      </c>
      <c r="I129" s="223"/>
      <c r="J129" s="224">
        <f>ROUND(I129*H129,2)</f>
        <v>0</v>
      </c>
      <c r="K129" s="220" t="s">
        <v>21</v>
      </c>
      <c r="L129" s="69"/>
      <c r="M129" s="225" t="s">
        <v>21</v>
      </c>
      <c r="N129" s="226" t="s">
        <v>42</v>
      </c>
      <c r="O129" s="44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AR129" s="21" t="s">
        <v>437</v>
      </c>
      <c r="AT129" s="21" t="s">
        <v>137</v>
      </c>
      <c r="AU129" s="21" t="s">
        <v>81</v>
      </c>
      <c r="AY129" s="21" t="s">
        <v>135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21" t="s">
        <v>79</v>
      </c>
      <c r="BK129" s="229">
        <f>ROUND(I129*H129,2)</f>
        <v>0</v>
      </c>
      <c r="BL129" s="21" t="s">
        <v>437</v>
      </c>
      <c r="BM129" s="21" t="s">
        <v>716</v>
      </c>
    </row>
    <row r="130" spans="2:65" s="1" customFormat="1" ht="16.5" customHeight="1">
      <c r="B130" s="43"/>
      <c r="C130" s="218" t="s">
        <v>371</v>
      </c>
      <c r="D130" s="218" t="s">
        <v>137</v>
      </c>
      <c r="E130" s="219" t="s">
        <v>371</v>
      </c>
      <c r="F130" s="220" t="s">
        <v>717</v>
      </c>
      <c r="G130" s="221" t="s">
        <v>618</v>
      </c>
      <c r="H130" s="222">
        <v>1</v>
      </c>
      <c r="I130" s="223"/>
      <c r="J130" s="224">
        <f>ROUND(I130*H130,2)</f>
        <v>0</v>
      </c>
      <c r="K130" s="220" t="s">
        <v>21</v>
      </c>
      <c r="L130" s="69"/>
      <c r="M130" s="225" t="s">
        <v>21</v>
      </c>
      <c r="N130" s="226" t="s">
        <v>42</v>
      </c>
      <c r="O130" s="44"/>
      <c r="P130" s="227">
        <f>O130*H130</f>
        <v>0</v>
      </c>
      <c r="Q130" s="227">
        <v>0</v>
      </c>
      <c r="R130" s="227">
        <f>Q130*H130</f>
        <v>0</v>
      </c>
      <c r="S130" s="227">
        <v>0</v>
      </c>
      <c r="T130" s="228">
        <f>S130*H130</f>
        <v>0</v>
      </c>
      <c r="AR130" s="21" t="s">
        <v>437</v>
      </c>
      <c r="AT130" s="21" t="s">
        <v>137</v>
      </c>
      <c r="AU130" s="21" t="s">
        <v>81</v>
      </c>
      <c r="AY130" s="21" t="s">
        <v>135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21" t="s">
        <v>79</v>
      </c>
      <c r="BK130" s="229">
        <f>ROUND(I130*H130,2)</f>
        <v>0</v>
      </c>
      <c r="BL130" s="21" t="s">
        <v>437</v>
      </c>
      <c r="BM130" s="21" t="s">
        <v>718</v>
      </c>
    </row>
    <row r="131" spans="2:65" s="1" customFormat="1" ht="16.5" customHeight="1">
      <c r="B131" s="43"/>
      <c r="C131" s="218" t="s">
        <v>375</v>
      </c>
      <c r="D131" s="218" t="s">
        <v>137</v>
      </c>
      <c r="E131" s="219" t="s">
        <v>375</v>
      </c>
      <c r="F131" s="220" t="s">
        <v>719</v>
      </c>
      <c r="G131" s="221" t="s">
        <v>618</v>
      </c>
      <c r="H131" s="222">
        <v>1</v>
      </c>
      <c r="I131" s="223"/>
      <c r="J131" s="224">
        <f>ROUND(I131*H131,2)</f>
        <v>0</v>
      </c>
      <c r="K131" s="220" t="s">
        <v>21</v>
      </c>
      <c r="L131" s="69"/>
      <c r="M131" s="225" t="s">
        <v>21</v>
      </c>
      <c r="N131" s="226" t="s">
        <v>42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1" t="s">
        <v>437</v>
      </c>
      <c r="AT131" s="21" t="s">
        <v>137</v>
      </c>
      <c r="AU131" s="21" t="s">
        <v>81</v>
      </c>
      <c r="AY131" s="21" t="s">
        <v>135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79</v>
      </c>
      <c r="BK131" s="229">
        <f>ROUND(I131*H131,2)</f>
        <v>0</v>
      </c>
      <c r="BL131" s="21" t="s">
        <v>437</v>
      </c>
      <c r="BM131" s="21" t="s">
        <v>720</v>
      </c>
    </row>
    <row r="132" spans="2:65" s="1" customFormat="1" ht="16.5" customHeight="1">
      <c r="B132" s="43"/>
      <c r="C132" s="218" t="s">
        <v>379</v>
      </c>
      <c r="D132" s="218" t="s">
        <v>137</v>
      </c>
      <c r="E132" s="219" t="s">
        <v>379</v>
      </c>
      <c r="F132" s="220" t="s">
        <v>721</v>
      </c>
      <c r="G132" s="221" t="s">
        <v>618</v>
      </c>
      <c r="H132" s="222">
        <v>2</v>
      </c>
      <c r="I132" s="223"/>
      <c r="J132" s="224">
        <f>ROUND(I132*H132,2)</f>
        <v>0</v>
      </c>
      <c r="K132" s="220" t="s">
        <v>21</v>
      </c>
      <c r="L132" s="69"/>
      <c r="M132" s="225" t="s">
        <v>21</v>
      </c>
      <c r="N132" s="226" t="s">
        <v>42</v>
      </c>
      <c r="O132" s="4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1" t="s">
        <v>437</v>
      </c>
      <c r="AT132" s="21" t="s">
        <v>137</v>
      </c>
      <c r="AU132" s="21" t="s">
        <v>81</v>
      </c>
      <c r="AY132" s="21" t="s">
        <v>135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79</v>
      </c>
      <c r="BK132" s="229">
        <f>ROUND(I132*H132,2)</f>
        <v>0</v>
      </c>
      <c r="BL132" s="21" t="s">
        <v>437</v>
      </c>
      <c r="BM132" s="21" t="s">
        <v>722</v>
      </c>
    </row>
    <row r="133" spans="2:65" s="1" customFormat="1" ht="16.5" customHeight="1">
      <c r="B133" s="43"/>
      <c r="C133" s="218" t="s">
        <v>383</v>
      </c>
      <c r="D133" s="218" t="s">
        <v>137</v>
      </c>
      <c r="E133" s="219" t="s">
        <v>383</v>
      </c>
      <c r="F133" s="220" t="s">
        <v>723</v>
      </c>
      <c r="G133" s="221" t="s">
        <v>618</v>
      </c>
      <c r="H133" s="222">
        <v>2</v>
      </c>
      <c r="I133" s="223"/>
      <c r="J133" s="224">
        <f>ROUND(I133*H133,2)</f>
        <v>0</v>
      </c>
      <c r="K133" s="220" t="s">
        <v>21</v>
      </c>
      <c r="L133" s="69"/>
      <c r="M133" s="225" t="s">
        <v>21</v>
      </c>
      <c r="N133" s="226" t="s">
        <v>42</v>
      </c>
      <c r="O133" s="44"/>
      <c r="P133" s="227">
        <f>O133*H133</f>
        <v>0</v>
      </c>
      <c r="Q133" s="227">
        <v>0</v>
      </c>
      <c r="R133" s="227">
        <f>Q133*H133</f>
        <v>0</v>
      </c>
      <c r="S133" s="227">
        <v>0</v>
      </c>
      <c r="T133" s="228">
        <f>S133*H133</f>
        <v>0</v>
      </c>
      <c r="AR133" s="21" t="s">
        <v>437</v>
      </c>
      <c r="AT133" s="21" t="s">
        <v>137</v>
      </c>
      <c r="AU133" s="21" t="s">
        <v>81</v>
      </c>
      <c r="AY133" s="21" t="s">
        <v>135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79</v>
      </c>
      <c r="BK133" s="229">
        <f>ROUND(I133*H133,2)</f>
        <v>0</v>
      </c>
      <c r="BL133" s="21" t="s">
        <v>437</v>
      </c>
      <c r="BM133" s="21" t="s">
        <v>724</v>
      </c>
    </row>
    <row r="134" spans="2:65" s="1" customFormat="1" ht="16.5" customHeight="1">
      <c r="B134" s="43"/>
      <c r="C134" s="218" t="s">
        <v>387</v>
      </c>
      <c r="D134" s="218" t="s">
        <v>137</v>
      </c>
      <c r="E134" s="219" t="s">
        <v>387</v>
      </c>
      <c r="F134" s="220" t="s">
        <v>725</v>
      </c>
      <c r="G134" s="221" t="s">
        <v>618</v>
      </c>
      <c r="H134" s="222">
        <v>6</v>
      </c>
      <c r="I134" s="223"/>
      <c r="J134" s="224">
        <f>ROUND(I134*H134,2)</f>
        <v>0</v>
      </c>
      <c r="K134" s="220" t="s">
        <v>21</v>
      </c>
      <c r="L134" s="69"/>
      <c r="M134" s="225" t="s">
        <v>21</v>
      </c>
      <c r="N134" s="226" t="s">
        <v>42</v>
      </c>
      <c r="O134" s="44"/>
      <c r="P134" s="227">
        <f>O134*H134</f>
        <v>0</v>
      </c>
      <c r="Q134" s="227">
        <v>0</v>
      </c>
      <c r="R134" s="227">
        <f>Q134*H134</f>
        <v>0</v>
      </c>
      <c r="S134" s="227">
        <v>0</v>
      </c>
      <c r="T134" s="228">
        <f>S134*H134</f>
        <v>0</v>
      </c>
      <c r="AR134" s="21" t="s">
        <v>437</v>
      </c>
      <c r="AT134" s="21" t="s">
        <v>137</v>
      </c>
      <c r="AU134" s="21" t="s">
        <v>81</v>
      </c>
      <c r="AY134" s="21" t="s">
        <v>135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21" t="s">
        <v>79</v>
      </c>
      <c r="BK134" s="229">
        <f>ROUND(I134*H134,2)</f>
        <v>0</v>
      </c>
      <c r="BL134" s="21" t="s">
        <v>437</v>
      </c>
      <c r="BM134" s="21" t="s">
        <v>726</v>
      </c>
    </row>
    <row r="135" spans="2:65" s="1" customFormat="1" ht="16.5" customHeight="1">
      <c r="B135" s="43"/>
      <c r="C135" s="218" t="s">
        <v>391</v>
      </c>
      <c r="D135" s="218" t="s">
        <v>137</v>
      </c>
      <c r="E135" s="219" t="s">
        <v>391</v>
      </c>
      <c r="F135" s="220" t="s">
        <v>727</v>
      </c>
      <c r="G135" s="221" t="s">
        <v>168</v>
      </c>
      <c r="H135" s="222">
        <v>78</v>
      </c>
      <c r="I135" s="223"/>
      <c r="J135" s="224">
        <f>ROUND(I135*H135,2)</f>
        <v>0</v>
      </c>
      <c r="K135" s="220" t="s">
        <v>21</v>
      </c>
      <c r="L135" s="69"/>
      <c r="M135" s="225" t="s">
        <v>21</v>
      </c>
      <c r="N135" s="226" t="s">
        <v>42</v>
      </c>
      <c r="O135" s="44"/>
      <c r="P135" s="227">
        <f>O135*H135</f>
        <v>0</v>
      </c>
      <c r="Q135" s="227">
        <v>0</v>
      </c>
      <c r="R135" s="227">
        <f>Q135*H135</f>
        <v>0</v>
      </c>
      <c r="S135" s="227">
        <v>0</v>
      </c>
      <c r="T135" s="228">
        <f>S135*H135</f>
        <v>0</v>
      </c>
      <c r="AR135" s="21" t="s">
        <v>437</v>
      </c>
      <c r="AT135" s="21" t="s">
        <v>137</v>
      </c>
      <c r="AU135" s="21" t="s">
        <v>81</v>
      </c>
      <c r="AY135" s="21" t="s">
        <v>135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21" t="s">
        <v>79</v>
      </c>
      <c r="BK135" s="229">
        <f>ROUND(I135*H135,2)</f>
        <v>0</v>
      </c>
      <c r="BL135" s="21" t="s">
        <v>437</v>
      </c>
      <c r="BM135" s="21" t="s">
        <v>728</v>
      </c>
    </row>
    <row r="136" spans="2:65" s="1" customFormat="1" ht="16.5" customHeight="1">
      <c r="B136" s="43"/>
      <c r="C136" s="218" t="s">
        <v>395</v>
      </c>
      <c r="D136" s="218" t="s">
        <v>137</v>
      </c>
      <c r="E136" s="219" t="s">
        <v>395</v>
      </c>
      <c r="F136" s="220" t="s">
        <v>729</v>
      </c>
      <c r="G136" s="221" t="s">
        <v>618</v>
      </c>
      <c r="H136" s="222">
        <v>17</v>
      </c>
      <c r="I136" s="223"/>
      <c r="J136" s="224">
        <f>ROUND(I136*H136,2)</f>
        <v>0</v>
      </c>
      <c r="K136" s="220" t="s">
        <v>21</v>
      </c>
      <c r="L136" s="69"/>
      <c r="M136" s="225" t="s">
        <v>21</v>
      </c>
      <c r="N136" s="226" t="s">
        <v>42</v>
      </c>
      <c r="O136" s="44"/>
      <c r="P136" s="227">
        <f>O136*H136</f>
        <v>0</v>
      </c>
      <c r="Q136" s="227">
        <v>0</v>
      </c>
      <c r="R136" s="227">
        <f>Q136*H136</f>
        <v>0</v>
      </c>
      <c r="S136" s="227">
        <v>0</v>
      </c>
      <c r="T136" s="228">
        <f>S136*H136</f>
        <v>0</v>
      </c>
      <c r="AR136" s="21" t="s">
        <v>437</v>
      </c>
      <c r="AT136" s="21" t="s">
        <v>137</v>
      </c>
      <c r="AU136" s="21" t="s">
        <v>81</v>
      </c>
      <c r="AY136" s="21" t="s">
        <v>135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21" t="s">
        <v>79</v>
      </c>
      <c r="BK136" s="229">
        <f>ROUND(I136*H136,2)</f>
        <v>0</v>
      </c>
      <c r="BL136" s="21" t="s">
        <v>437</v>
      </c>
      <c r="BM136" s="21" t="s">
        <v>730</v>
      </c>
    </row>
    <row r="137" spans="2:65" s="1" customFormat="1" ht="16.5" customHeight="1">
      <c r="B137" s="43"/>
      <c r="C137" s="218" t="s">
        <v>399</v>
      </c>
      <c r="D137" s="218" t="s">
        <v>137</v>
      </c>
      <c r="E137" s="219" t="s">
        <v>399</v>
      </c>
      <c r="F137" s="220" t="s">
        <v>731</v>
      </c>
      <c r="G137" s="221" t="s">
        <v>618</v>
      </c>
      <c r="H137" s="222">
        <v>12</v>
      </c>
      <c r="I137" s="223"/>
      <c r="J137" s="224">
        <f>ROUND(I137*H137,2)</f>
        <v>0</v>
      </c>
      <c r="K137" s="220" t="s">
        <v>21</v>
      </c>
      <c r="L137" s="69"/>
      <c r="M137" s="225" t="s">
        <v>21</v>
      </c>
      <c r="N137" s="226" t="s">
        <v>42</v>
      </c>
      <c r="O137" s="44"/>
      <c r="P137" s="227">
        <f>O137*H137</f>
        <v>0</v>
      </c>
      <c r="Q137" s="227">
        <v>0</v>
      </c>
      <c r="R137" s="227">
        <f>Q137*H137</f>
        <v>0</v>
      </c>
      <c r="S137" s="227">
        <v>0</v>
      </c>
      <c r="T137" s="228">
        <f>S137*H137</f>
        <v>0</v>
      </c>
      <c r="AR137" s="21" t="s">
        <v>437</v>
      </c>
      <c r="AT137" s="21" t="s">
        <v>137</v>
      </c>
      <c r="AU137" s="21" t="s">
        <v>81</v>
      </c>
      <c r="AY137" s="21" t="s">
        <v>135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21" t="s">
        <v>79</v>
      </c>
      <c r="BK137" s="229">
        <f>ROUND(I137*H137,2)</f>
        <v>0</v>
      </c>
      <c r="BL137" s="21" t="s">
        <v>437</v>
      </c>
      <c r="BM137" s="21" t="s">
        <v>732</v>
      </c>
    </row>
    <row r="138" spans="2:65" s="1" customFormat="1" ht="16.5" customHeight="1">
      <c r="B138" s="43"/>
      <c r="C138" s="218" t="s">
        <v>403</v>
      </c>
      <c r="D138" s="218" t="s">
        <v>137</v>
      </c>
      <c r="E138" s="219" t="s">
        <v>403</v>
      </c>
      <c r="F138" s="220" t="s">
        <v>733</v>
      </c>
      <c r="G138" s="221" t="s">
        <v>618</v>
      </c>
      <c r="H138" s="222">
        <v>48</v>
      </c>
      <c r="I138" s="223"/>
      <c r="J138" s="224">
        <f>ROUND(I138*H138,2)</f>
        <v>0</v>
      </c>
      <c r="K138" s="220" t="s">
        <v>21</v>
      </c>
      <c r="L138" s="69"/>
      <c r="M138" s="225" t="s">
        <v>21</v>
      </c>
      <c r="N138" s="226" t="s">
        <v>42</v>
      </c>
      <c r="O138" s="44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AR138" s="21" t="s">
        <v>437</v>
      </c>
      <c r="AT138" s="21" t="s">
        <v>137</v>
      </c>
      <c r="AU138" s="21" t="s">
        <v>81</v>
      </c>
      <c r="AY138" s="21" t="s">
        <v>135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21" t="s">
        <v>79</v>
      </c>
      <c r="BK138" s="229">
        <f>ROUND(I138*H138,2)</f>
        <v>0</v>
      </c>
      <c r="BL138" s="21" t="s">
        <v>437</v>
      </c>
      <c r="BM138" s="21" t="s">
        <v>734</v>
      </c>
    </row>
    <row r="139" spans="2:65" s="1" customFormat="1" ht="16.5" customHeight="1">
      <c r="B139" s="43"/>
      <c r="C139" s="218" t="s">
        <v>408</v>
      </c>
      <c r="D139" s="218" t="s">
        <v>137</v>
      </c>
      <c r="E139" s="219" t="s">
        <v>408</v>
      </c>
      <c r="F139" s="220" t="s">
        <v>735</v>
      </c>
      <c r="G139" s="221" t="s">
        <v>168</v>
      </c>
      <c r="H139" s="222">
        <v>121</v>
      </c>
      <c r="I139" s="223"/>
      <c r="J139" s="224">
        <f>ROUND(I139*H139,2)</f>
        <v>0</v>
      </c>
      <c r="K139" s="220" t="s">
        <v>21</v>
      </c>
      <c r="L139" s="69"/>
      <c r="M139" s="225" t="s">
        <v>21</v>
      </c>
      <c r="N139" s="226" t="s">
        <v>42</v>
      </c>
      <c r="O139" s="44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AR139" s="21" t="s">
        <v>437</v>
      </c>
      <c r="AT139" s="21" t="s">
        <v>137</v>
      </c>
      <c r="AU139" s="21" t="s">
        <v>81</v>
      </c>
      <c r="AY139" s="21" t="s">
        <v>135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21" t="s">
        <v>79</v>
      </c>
      <c r="BK139" s="229">
        <f>ROUND(I139*H139,2)</f>
        <v>0</v>
      </c>
      <c r="BL139" s="21" t="s">
        <v>437</v>
      </c>
      <c r="BM139" s="21" t="s">
        <v>736</v>
      </c>
    </row>
    <row r="140" spans="2:65" s="1" customFormat="1" ht="16.5" customHeight="1">
      <c r="B140" s="43"/>
      <c r="C140" s="218" t="s">
        <v>413</v>
      </c>
      <c r="D140" s="218" t="s">
        <v>137</v>
      </c>
      <c r="E140" s="219" t="s">
        <v>413</v>
      </c>
      <c r="F140" s="220" t="s">
        <v>737</v>
      </c>
      <c r="G140" s="221" t="s">
        <v>168</v>
      </c>
      <c r="H140" s="222">
        <v>4</v>
      </c>
      <c r="I140" s="223"/>
      <c r="J140" s="224">
        <f>ROUND(I140*H140,2)</f>
        <v>0</v>
      </c>
      <c r="K140" s="220" t="s">
        <v>21</v>
      </c>
      <c r="L140" s="69"/>
      <c r="M140" s="225" t="s">
        <v>21</v>
      </c>
      <c r="N140" s="226" t="s">
        <v>42</v>
      </c>
      <c r="O140" s="44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AR140" s="21" t="s">
        <v>437</v>
      </c>
      <c r="AT140" s="21" t="s">
        <v>137</v>
      </c>
      <c r="AU140" s="21" t="s">
        <v>81</v>
      </c>
      <c r="AY140" s="21" t="s">
        <v>135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21" t="s">
        <v>79</v>
      </c>
      <c r="BK140" s="229">
        <f>ROUND(I140*H140,2)</f>
        <v>0</v>
      </c>
      <c r="BL140" s="21" t="s">
        <v>437</v>
      </c>
      <c r="BM140" s="21" t="s">
        <v>738</v>
      </c>
    </row>
    <row r="141" spans="2:65" s="1" customFormat="1" ht="16.5" customHeight="1">
      <c r="B141" s="43"/>
      <c r="C141" s="218" t="s">
        <v>417</v>
      </c>
      <c r="D141" s="218" t="s">
        <v>137</v>
      </c>
      <c r="E141" s="219" t="s">
        <v>417</v>
      </c>
      <c r="F141" s="220" t="s">
        <v>739</v>
      </c>
      <c r="G141" s="221" t="s">
        <v>168</v>
      </c>
      <c r="H141" s="222">
        <v>4</v>
      </c>
      <c r="I141" s="223"/>
      <c r="J141" s="224">
        <f>ROUND(I141*H141,2)</f>
        <v>0</v>
      </c>
      <c r="K141" s="220" t="s">
        <v>21</v>
      </c>
      <c r="L141" s="69"/>
      <c r="M141" s="225" t="s">
        <v>21</v>
      </c>
      <c r="N141" s="226" t="s">
        <v>42</v>
      </c>
      <c r="O141" s="44"/>
      <c r="P141" s="227">
        <f>O141*H141</f>
        <v>0</v>
      </c>
      <c r="Q141" s="227">
        <v>0</v>
      </c>
      <c r="R141" s="227">
        <f>Q141*H141</f>
        <v>0</v>
      </c>
      <c r="S141" s="227">
        <v>0</v>
      </c>
      <c r="T141" s="228">
        <f>S141*H141</f>
        <v>0</v>
      </c>
      <c r="AR141" s="21" t="s">
        <v>437</v>
      </c>
      <c r="AT141" s="21" t="s">
        <v>137</v>
      </c>
      <c r="AU141" s="21" t="s">
        <v>81</v>
      </c>
      <c r="AY141" s="21" t="s">
        <v>135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21" t="s">
        <v>79</v>
      </c>
      <c r="BK141" s="229">
        <f>ROUND(I141*H141,2)</f>
        <v>0</v>
      </c>
      <c r="BL141" s="21" t="s">
        <v>437</v>
      </c>
      <c r="BM141" s="21" t="s">
        <v>740</v>
      </c>
    </row>
    <row r="142" spans="2:65" s="1" customFormat="1" ht="16.5" customHeight="1">
      <c r="B142" s="43"/>
      <c r="C142" s="218" t="s">
        <v>429</v>
      </c>
      <c r="D142" s="218" t="s">
        <v>137</v>
      </c>
      <c r="E142" s="219" t="s">
        <v>429</v>
      </c>
      <c r="F142" s="220" t="s">
        <v>741</v>
      </c>
      <c r="G142" s="221" t="s">
        <v>168</v>
      </c>
      <c r="H142" s="222">
        <v>113</v>
      </c>
      <c r="I142" s="223"/>
      <c r="J142" s="224">
        <f>ROUND(I142*H142,2)</f>
        <v>0</v>
      </c>
      <c r="K142" s="220" t="s">
        <v>21</v>
      </c>
      <c r="L142" s="69"/>
      <c r="M142" s="225" t="s">
        <v>21</v>
      </c>
      <c r="N142" s="226" t="s">
        <v>42</v>
      </c>
      <c r="O142" s="44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AR142" s="21" t="s">
        <v>437</v>
      </c>
      <c r="AT142" s="21" t="s">
        <v>137</v>
      </c>
      <c r="AU142" s="21" t="s">
        <v>81</v>
      </c>
      <c r="AY142" s="21" t="s">
        <v>135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21" t="s">
        <v>79</v>
      </c>
      <c r="BK142" s="229">
        <f>ROUND(I142*H142,2)</f>
        <v>0</v>
      </c>
      <c r="BL142" s="21" t="s">
        <v>437</v>
      </c>
      <c r="BM142" s="21" t="s">
        <v>742</v>
      </c>
    </row>
    <row r="143" spans="2:65" s="1" customFormat="1" ht="16.5" customHeight="1">
      <c r="B143" s="43"/>
      <c r="C143" s="218" t="s">
        <v>433</v>
      </c>
      <c r="D143" s="218" t="s">
        <v>137</v>
      </c>
      <c r="E143" s="219" t="s">
        <v>433</v>
      </c>
      <c r="F143" s="220" t="s">
        <v>743</v>
      </c>
      <c r="G143" s="221" t="s">
        <v>223</v>
      </c>
      <c r="H143" s="222">
        <v>84</v>
      </c>
      <c r="I143" s="223"/>
      <c r="J143" s="224">
        <f>ROUND(I143*H143,2)</f>
        <v>0</v>
      </c>
      <c r="K143" s="220" t="s">
        <v>21</v>
      </c>
      <c r="L143" s="69"/>
      <c r="M143" s="225" t="s">
        <v>21</v>
      </c>
      <c r="N143" s="226" t="s">
        <v>42</v>
      </c>
      <c r="O143" s="44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AR143" s="21" t="s">
        <v>437</v>
      </c>
      <c r="AT143" s="21" t="s">
        <v>137</v>
      </c>
      <c r="AU143" s="21" t="s">
        <v>81</v>
      </c>
      <c r="AY143" s="21" t="s">
        <v>135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21" t="s">
        <v>79</v>
      </c>
      <c r="BK143" s="229">
        <f>ROUND(I143*H143,2)</f>
        <v>0</v>
      </c>
      <c r="BL143" s="21" t="s">
        <v>437</v>
      </c>
      <c r="BM143" s="21" t="s">
        <v>744</v>
      </c>
    </row>
    <row r="144" spans="2:65" s="1" customFormat="1" ht="16.5" customHeight="1">
      <c r="B144" s="43"/>
      <c r="C144" s="218" t="s">
        <v>437</v>
      </c>
      <c r="D144" s="218" t="s">
        <v>137</v>
      </c>
      <c r="E144" s="219" t="s">
        <v>437</v>
      </c>
      <c r="F144" s="220" t="s">
        <v>745</v>
      </c>
      <c r="G144" s="221" t="s">
        <v>168</v>
      </c>
      <c r="H144" s="222">
        <v>149</v>
      </c>
      <c r="I144" s="223"/>
      <c r="J144" s="224">
        <f>ROUND(I144*H144,2)</f>
        <v>0</v>
      </c>
      <c r="K144" s="220" t="s">
        <v>21</v>
      </c>
      <c r="L144" s="69"/>
      <c r="M144" s="225" t="s">
        <v>21</v>
      </c>
      <c r="N144" s="226" t="s">
        <v>42</v>
      </c>
      <c r="O144" s="44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AR144" s="21" t="s">
        <v>437</v>
      </c>
      <c r="AT144" s="21" t="s">
        <v>137</v>
      </c>
      <c r="AU144" s="21" t="s">
        <v>81</v>
      </c>
      <c r="AY144" s="21" t="s">
        <v>135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21" t="s">
        <v>79</v>
      </c>
      <c r="BK144" s="229">
        <f>ROUND(I144*H144,2)</f>
        <v>0</v>
      </c>
      <c r="BL144" s="21" t="s">
        <v>437</v>
      </c>
      <c r="BM144" s="21" t="s">
        <v>746</v>
      </c>
    </row>
    <row r="145" spans="2:65" s="1" customFormat="1" ht="16.5" customHeight="1">
      <c r="B145" s="43"/>
      <c r="C145" s="218" t="s">
        <v>441</v>
      </c>
      <c r="D145" s="218" t="s">
        <v>137</v>
      </c>
      <c r="E145" s="219" t="s">
        <v>441</v>
      </c>
      <c r="F145" s="220" t="s">
        <v>747</v>
      </c>
      <c r="G145" s="221" t="s">
        <v>168</v>
      </c>
      <c r="H145" s="222">
        <v>70</v>
      </c>
      <c r="I145" s="223"/>
      <c r="J145" s="224">
        <f>ROUND(I145*H145,2)</f>
        <v>0</v>
      </c>
      <c r="K145" s="220" t="s">
        <v>21</v>
      </c>
      <c r="L145" s="69"/>
      <c r="M145" s="225" t="s">
        <v>21</v>
      </c>
      <c r="N145" s="226" t="s">
        <v>42</v>
      </c>
      <c r="O145" s="44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AR145" s="21" t="s">
        <v>437</v>
      </c>
      <c r="AT145" s="21" t="s">
        <v>137</v>
      </c>
      <c r="AU145" s="21" t="s">
        <v>81</v>
      </c>
      <c r="AY145" s="21" t="s">
        <v>135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21" t="s">
        <v>79</v>
      </c>
      <c r="BK145" s="229">
        <f>ROUND(I145*H145,2)</f>
        <v>0</v>
      </c>
      <c r="BL145" s="21" t="s">
        <v>437</v>
      </c>
      <c r="BM145" s="21" t="s">
        <v>748</v>
      </c>
    </row>
    <row r="146" spans="2:65" s="1" customFormat="1" ht="16.5" customHeight="1">
      <c r="B146" s="43"/>
      <c r="C146" s="218" t="s">
        <v>445</v>
      </c>
      <c r="D146" s="218" t="s">
        <v>137</v>
      </c>
      <c r="E146" s="219" t="s">
        <v>445</v>
      </c>
      <c r="F146" s="220" t="s">
        <v>749</v>
      </c>
      <c r="G146" s="221" t="s">
        <v>168</v>
      </c>
      <c r="H146" s="222">
        <v>15</v>
      </c>
      <c r="I146" s="223"/>
      <c r="J146" s="224">
        <f>ROUND(I146*H146,2)</f>
        <v>0</v>
      </c>
      <c r="K146" s="220" t="s">
        <v>21</v>
      </c>
      <c r="L146" s="69"/>
      <c r="M146" s="225" t="s">
        <v>21</v>
      </c>
      <c r="N146" s="226" t="s">
        <v>42</v>
      </c>
      <c r="O146" s="44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AR146" s="21" t="s">
        <v>437</v>
      </c>
      <c r="AT146" s="21" t="s">
        <v>137</v>
      </c>
      <c r="AU146" s="21" t="s">
        <v>81</v>
      </c>
      <c r="AY146" s="21" t="s">
        <v>135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21" t="s">
        <v>79</v>
      </c>
      <c r="BK146" s="229">
        <f>ROUND(I146*H146,2)</f>
        <v>0</v>
      </c>
      <c r="BL146" s="21" t="s">
        <v>437</v>
      </c>
      <c r="BM146" s="21" t="s">
        <v>750</v>
      </c>
    </row>
    <row r="147" spans="2:65" s="1" customFormat="1" ht="16.5" customHeight="1">
      <c r="B147" s="43"/>
      <c r="C147" s="218" t="s">
        <v>449</v>
      </c>
      <c r="D147" s="218" t="s">
        <v>137</v>
      </c>
      <c r="E147" s="219" t="s">
        <v>449</v>
      </c>
      <c r="F147" s="220" t="s">
        <v>751</v>
      </c>
      <c r="G147" s="221" t="s">
        <v>168</v>
      </c>
      <c r="H147" s="222">
        <v>4</v>
      </c>
      <c r="I147" s="223"/>
      <c r="J147" s="224">
        <f>ROUND(I147*H147,2)</f>
        <v>0</v>
      </c>
      <c r="K147" s="220" t="s">
        <v>21</v>
      </c>
      <c r="L147" s="69"/>
      <c r="M147" s="225" t="s">
        <v>21</v>
      </c>
      <c r="N147" s="226" t="s">
        <v>42</v>
      </c>
      <c r="O147" s="44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AR147" s="21" t="s">
        <v>437</v>
      </c>
      <c r="AT147" s="21" t="s">
        <v>137</v>
      </c>
      <c r="AU147" s="21" t="s">
        <v>81</v>
      </c>
      <c r="AY147" s="21" t="s">
        <v>135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21" t="s">
        <v>79</v>
      </c>
      <c r="BK147" s="229">
        <f>ROUND(I147*H147,2)</f>
        <v>0</v>
      </c>
      <c r="BL147" s="21" t="s">
        <v>437</v>
      </c>
      <c r="BM147" s="21" t="s">
        <v>752</v>
      </c>
    </row>
    <row r="148" spans="2:65" s="1" customFormat="1" ht="16.5" customHeight="1">
      <c r="B148" s="43"/>
      <c r="C148" s="218" t="s">
        <v>455</v>
      </c>
      <c r="D148" s="218" t="s">
        <v>137</v>
      </c>
      <c r="E148" s="219" t="s">
        <v>455</v>
      </c>
      <c r="F148" s="220" t="s">
        <v>753</v>
      </c>
      <c r="G148" s="221" t="s">
        <v>168</v>
      </c>
      <c r="H148" s="222">
        <v>117</v>
      </c>
      <c r="I148" s="223"/>
      <c r="J148" s="224">
        <f>ROUND(I148*H148,2)</f>
        <v>0</v>
      </c>
      <c r="K148" s="220" t="s">
        <v>21</v>
      </c>
      <c r="L148" s="69"/>
      <c r="M148" s="225" t="s">
        <v>21</v>
      </c>
      <c r="N148" s="226" t="s">
        <v>42</v>
      </c>
      <c r="O148" s="44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AR148" s="21" t="s">
        <v>437</v>
      </c>
      <c r="AT148" s="21" t="s">
        <v>137</v>
      </c>
      <c r="AU148" s="21" t="s">
        <v>81</v>
      </c>
      <c r="AY148" s="21" t="s">
        <v>135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21" t="s">
        <v>79</v>
      </c>
      <c r="BK148" s="229">
        <f>ROUND(I148*H148,2)</f>
        <v>0</v>
      </c>
      <c r="BL148" s="21" t="s">
        <v>437</v>
      </c>
      <c r="BM148" s="21" t="s">
        <v>754</v>
      </c>
    </row>
    <row r="149" spans="2:65" s="1" customFormat="1" ht="16.5" customHeight="1">
      <c r="B149" s="43"/>
      <c r="C149" s="218" t="s">
        <v>461</v>
      </c>
      <c r="D149" s="218" t="s">
        <v>137</v>
      </c>
      <c r="E149" s="219" t="s">
        <v>461</v>
      </c>
      <c r="F149" s="220" t="s">
        <v>755</v>
      </c>
      <c r="G149" s="221" t="s">
        <v>168</v>
      </c>
      <c r="H149" s="222">
        <v>116</v>
      </c>
      <c r="I149" s="223"/>
      <c r="J149" s="224">
        <f>ROUND(I149*H149,2)</f>
        <v>0</v>
      </c>
      <c r="K149" s="220" t="s">
        <v>21</v>
      </c>
      <c r="L149" s="69"/>
      <c r="M149" s="225" t="s">
        <v>21</v>
      </c>
      <c r="N149" s="226" t="s">
        <v>42</v>
      </c>
      <c r="O149" s="44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AR149" s="21" t="s">
        <v>437</v>
      </c>
      <c r="AT149" s="21" t="s">
        <v>137</v>
      </c>
      <c r="AU149" s="21" t="s">
        <v>81</v>
      </c>
      <c r="AY149" s="21" t="s">
        <v>135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21" t="s">
        <v>79</v>
      </c>
      <c r="BK149" s="229">
        <f>ROUND(I149*H149,2)</f>
        <v>0</v>
      </c>
      <c r="BL149" s="21" t="s">
        <v>437</v>
      </c>
      <c r="BM149" s="21" t="s">
        <v>756</v>
      </c>
    </row>
    <row r="150" spans="2:65" s="1" customFormat="1" ht="16.5" customHeight="1">
      <c r="B150" s="43"/>
      <c r="C150" s="218" t="s">
        <v>468</v>
      </c>
      <c r="D150" s="218" t="s">
        <v>137</v>
      </c>
      <c r="E150" s="219" t="s">
        <v>468</v>
      </c>
      <c r="F150" s="220" t="s">
        <v>757</v>
      </c>
      <c r="G150" s="221" t="s">
        <v>168</v>
      </c>
      <c r="H150" s="222">
        <v>4</v>
      </c>
      <c r="I150" s="223"/>
      <c r="J150" s="224">
        <f>ROUND(I150*H150,2)</f>
        <v>0</v>
      </c>
      <c r="K150" s="220" t="s">
        <v>21</v>
      </c>
      <c r="L150" s="69"/>
      <c r="M150" s="225" t="s">
        <v>21</v>
      </c>
      <c r="N150" s="226" t="s">
        <v>42</v>
      </c>
      <c r="O150" s="44"/>
      <c r="P150" s="227">
        <f>O150*H150</f>
        <v>0</v>
      </c>
      <c r="Q150" s="227">
        <v>0</v>
      </c>
      <c r="R150" s="227">
        <f>Q150*H150</f>
        <v>0</v>
      </c>
      <c r="S150" s="227">
        <v>0</v>
      </c>
      <c r="T150" s="228">
        <f>S150*H150</f>
        <v>0</v>
      </c>
      <c r="AR150" s="21" t="s">
        <v>437</v>
      </c>
      <c r="AT150" s="21" t="s">
        <v>137</v>
      </c>
      <c r="AU150" s="21" t="s">
        <v>81</v>
      </c>
      <c r="AY150" s="21" t="s">
        <v>135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21" t="s">
        <v>79</v>
      </c>
      <c r="BK150" s="229">
        <f>ROUND(I150*H150,2)</f>
        <v>0</v>
      </c>
      <c r="BL150" s="21" t="s">
        <v>437</v>
      </c>
      <c r="BM150" s="21" t="s">
        <v>758</v>
      </c>
    </row>
    <row r="151" spans="2:65" s="1" customFormat="1" ht="16.5" customHeight="1">
      <c r="B151" s="43"/>
      <c r="C151" s="218" t="s">
        <v>472</v>
      </c>
      <c r="D151" s="218" t="s">
        <v>137</v>
      </c>
      <c r="E151" s="219" t="s">
        <v>472</v>
      </c>
      <c r="F151" s="220" t="s">
        <v>759</v>
      </c>
      <c r="G151" s="221" t="s">
        <v>168</v>
      </c>
      <c r="H151" s="222">
        <v>4</v>
      </c>
      <c r="I151" s="223"/>
      <c r="J151" s="224">
        <f>ROUND(I151*H151,2)</f>
        <v>0</v>
      </c>
      <c r="K151" s="220" t="s">
        <v>21</v>
      </c>
      <c r="L151" s="69"/>
      <c r="M151" s="225" t="s">
        <v>21</v>
      </c>
      <c r="N151" s="226" t="s">
        <v>42</v>
      </c>
      <c r="O151" s="44"/>
      <c r="P151" s="227">
        <f>O151*H151</f>
        <v>0</v>
      </c>
      <c r="Q151" s="227">
        <v>0</v>
      </c>
      <c r="R151" s="227">
        <f>Q151*H151</f>
        <v>0</v>
      </c>
      <c r="S151" s="227">
        <v>0</v>
      </c>
      <c r="T151" s="228">
        <f>S151*H151</f>
        <v>0</v>
      </c>
      <c r="AR151" s="21" t="s">
        <v>437</v>
      </c>
      <c r="AT151" s="21" t="s">
        <v>137</v>
      </c>
      <c r="AU151" s="21" t="s">
        <v>81</v>
      </c>
      <c r="AY151" s="21" t="s">
        <v>135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21" t="s">
        <v>79</v>
      </c>
      <c r="BK151" s="229">
        <f>ROUND(I151*H151,2)</f>
        <v>0</v>
      </c>
      <c r="BL151" s="21" t="s">
        <v>437</v>
      </c>
      <c r="BM151" s="21" t="s">
        <v>760</v>
      </c>
    </row>
    <row r="152" spans="2:65" s="1" customFormat="1" ht="16.5" customHeight="1">
      <c r="B152" s="43"/>
      <c r="C152" s="218" t="s">
        <v>477</v>
      </c>
      <c r="D152" s="218" t="s">
        <v>137</v>
      </c>
      <c r="E152" s="219" t="s">
        <v>477</v>
      </c>
      <c r="F152" s="220" t="s">
        <v>761</v>
      </c>
      <c r="G152" s="221" t="s">
        <v>168</v>
      </c>
      <c r="H152" s="222">
        <v>113</v>
      </c>
      <c r="I152" s="223"/>
      <c r="J152" s="224">
        <f>ROUND(I152*H152,2)</f>
        <v>0</v>
      </c>
      <c r="K152" s="220" t="s">
        <v>21</v>
      </c>
      <c r="L152" s="69"/>
      <c r="M152" s="225" t="s">
        <v>21</v>
      </c>
      <c r="N152" s="226" t="s">
        <v>42</v>
      </c>
      <c r="O152" s="44"/>
      <c r="P152" s="227">
        <f>O152*H152</f>
        <v>0</v>
      </c>
      <c r="Q152" s="227">
        <v>0</v>
      </c>
      <c r="R152" s="227">
        <f>Q152*H152</f>
        <v>0</v>
      </c>
      <c r="S152" s="227">
        <v>0</v>
      </c>
      <c r="T152" s="228">
        <f>S152*H152</f>
        <v>0</v>
      </c>
      <c r="AR152" s="21" t="s">
        <v>437</v>
      </c>
      <c r="AT152" s="21" t="s">
        <v>137</v>
      </c>
      <c r="AU152" s="21" t="s">
        <v>81</v>
      </c>
      <c r="AY152" s="21" t="s">
        <v>135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21" t="s">
        <v>79</v>
      </c>
      <c r="BK152" s="229">
        <f>ROUND(I152*H152,2)</f>
        <v>0</v>
      </c>
      <c r="BL152" s="21" t="s">
        <v>437</v>
      </c>
      <c r="BM152" s="21" t="s">
        <v>762</v>
      </c>
    </row>
    <row r="153" spans="2:65" s="1" customFormat="1" ht="16.5" customHeight="1">
      <c r="B153" s="43"/>
      <c r="C153" s="218" t="s">
        <v>482</v>
      </c>
      <c r="D153" s="218" t="s">
        <v>137</v>
      </c>
      <c r="E153" s="219" t="s">
        <v>482</v>
      </c>
      <c r="F153" s="220" t="s">
        <v>763</v>
      </c>
      <c r="G153" s="221" t="s">
        <v>618</v>
      </c>
      <c r="H153" s="222">
        <v>1</v>
      </c>
      <c r="I153" s="223"/>
      <c r="J153" s="224">
        <f>ROUND(I153*H153,2)</f>
        <v>0</v>
      </c>
      <c r="K153" s="220" t="s">
        <v>21</v>
      </c>
      <c r="L153" s="69"/>
      <c r="M153" s="225" t="s">
        <v>21</v>
      </c>
      <c r="N153" s="226" t="s">
        <v>42</v>
      </c>
      <c r="O153" s="44"/>
      <c r="P153" s="227">
        <f>O153*H153</f>
        <v>0</v>
      </c>
      <c r="Q153" s="227">
        <v>0</v>
      </c>
      <c r="R153" s="227">
        <f>Q153*H153</f>
        <v>0</v>
      </c>
      <c r="S153" s="227">
        <v>0</v>
      </c>
      <c r="T153" s="228">
        <f>S153*H153</f>
        <v>0</v>
      </c>
      <c r="AR153" s="21" t="s">
        <v>437</v>
      </c>
      <c r="AT153" s="21" t="s">
        <v>137</v>
      </c>
      <c r="AU153" s="21" t="s">
        <v>81</v>
      </c>
      <c r="AY153" s="21" t="s">
        <v>135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21" t="s">
        <v>79</v>
      </c>
      <c r="BK153" s="229">
        <f>ROUND(I153*H153,2)</f>
        <v>0</v>
      </c>
      <c r="BL153" s="21" t="s">
        <v>437</v>
      </c>
      <c r="BM153" s="21" t="s">
        <v>764</v>
      </c>
    </row>
    <row r="154" spans="2:65" s="1" customFormat="1" ht="16.5" customHeight="1">
      <c r="B154" s="43"/>
      <c r="C154" s="218" t="s">
        <v>487</v>
      </c>
      <c r="D154" s="218" t="s">
        <v>137</v>
      </c>
      <c r="E154" s="219" t="s">
        <v>487</v>
      </c>
      <c r="F154" s="220" t="s">
        <v>765</v>
      </c>
      <c r="G154" s="221" t="s">
        <v>202</v>
      </c>
      <c r="H154" s="222">
        <v>24</v>
      </c>
      <c r="I154" s="223"/>
      <c r="J154" s="224">
        <f>ROUND(I154*H154,2)</f>
        <v>0</v>
      </c>
      <c r="K154" s="220" t="s">
        <v>21</v>
      </c>
      <c r="L154" s="69"/>
      <c r="M154" s="225" t="s">
        <v>21</v>
      </c>
      <c r="N154" s="226" t="s">
        <v>42</v>
      </c>
      <c r="O154" s="44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AR154" s="21" t="s">
        <v>437</v>
      </c>
      <c r="AT154" s="21" t="s">
        <v>137</v>
      </c>
      <c r="AU154" s="21" t="s">
        <v>81</v>
      </c>
      <c r="AY154" s="21" t="s">
        <v>135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21" t="s">
        <v>79</v>
      </c>
      <c r="BK154" s="229">
        <f>ROUND(I154*H154,2)</f>
        <v>0</v>
      </c>
      <c r="BL154" s="21" t="s">
        <v>437</v>
      </c>
      <c r="BM154" s="21" t="s">
        <v>766</v>
      </c>
    </row>
    <row r="155" spans="2:65" s="1" customFormat="1" ht="16.5" customHeight="1">
      <c r="B155" s="43"/>
      <c r="C155" s="218" t="s">
        <v>492</v>
      </c>
      <c r="D155" s="218" t="s">
        <v>137</v>
      </c>
      <c r="E155" s="219" t="s">
        <v>492</v>
      </c>
      <c r="F155" s="220" t="s">
        <v>767</v>
      </c>
      <c r="G155" s="221" t="s">
        <v>618</v>
      </c>
      <c r="H155" s="222">
        <v>5</v>
      </c>
      <c r="I155" s="223"/>
      <c r="J155" s="224">
        <f>ROUND(I155*H155,2)</f>
        <v>0</v>
      </c>
      <c r="K155" s="220" t="s">
        <v>21</v>
      </c>
      <c r="L155" s="69"/>
      <c r="M155" s="225" t="s">
        <v>21</v>
      </c>
      <c r="N155" s="226" t="s">
        <v>42</v>
      </c>
      <c r="O155" s="44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AR155" s="21" t="s">
        <v>437</v>
      </c>
      <c r="AT155" s="21" t="s">
        <v>137</v>
      </c>
      <c r="AU155" s="21" t="s">
        <v>81</v>
      </c>
      <c r="AY155" s="21" t="s">
        <v>135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21" t="s">
        <v>79</v>
      </c>
      <c r="BK155" s="229">
        <f>ROUND(I155*H155,2)</f>
        <v>0</v>
      </c>
      <c r="BL155" s="21" t="s">
        <v>437</v>
      </c>
      <c r="BM155" s="21" t="s">
        <v>768</v>
      </c>
    </row>
    <row r="156" spans="2:65" s="1" customFormat="1" ht="16.5" customHeight="1">
      <c r="B156" s="43"/>
      <c r="C156" s="218" t="s">
        <v>497</v>
      </c>
      <c r="D156" s="218" t="s">
        <v>137</v>
      </c>
      <c r="E156" s="219" t="s">
        <v>497</v>
      </c>
      <c r="F156" s="220" t="s">
        <v>769</v>
      </c>
      <c r="G156" s="221" t="s">
        <v>618</v>
      </c>
      <c r="H156" s="222">
        <v>1</v>
      </c>
      <c r="I156" s="223"/>
      <c r="J156" s="224">
        <f>ROUND(I156*H156,2)</f>
        <v>0</v>
      </c>
      <c r="K156" s="220" t="s">
        <v>21</v>
      </c>
      <c r="L156" s="69"/>
      <c r="M156" s="225" t="s">
        <v>21</v>
      </c>
      <c r="N156" s="226" t="s">
        <v>42</v>
      </c>
      <c r="O156" s="44"/>
      <c r="P156" s="227">
        <f>O156*H156</f>
        <v>0</v>
      </c>
      <c r="Q156" s="227">
        <v>0</v>
      </c>
      <c r="R156" s="227">
        <f>Q156*H156</f>
        <v>0</v>
      </c>
      <c r="S156" s="227">
        <v>0</v>
      </c>
      <c r="T156" s="228">
        <f>S156*H156</f>
        <v>0</v>
      </c>
      <c r="AR156" s="21" t="s">
        <v>437</v>
      </c>
      <c r="AT156" s="21" t="s">
        <v>137</v>
      </c>
      <c r="AU156" s="21" t="s">
        <v>81</v>
      </c>
      <c r="AY156" s="21" t="s">
        <v>135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21" t="s">
        <v>79</v>
      </c>
      <c r="BK156" s="229">
        <f>ROUND(I156*H156,2)</f>
        <v>0</v>
      </c>
      <c r="BL156" s="21" t="s">
        <v>437</v>
      </c>
      <c r="BM156" s="21" t="s">
        <v>770</v>
      </c>
    </row>
    <row r="157" spans="2:65" s="1" customFormat="1" ht="16.5" customHeight="1">
      <c r="B157" s="43"/>
      <c r="C157" s="218" t="s">
        <v>501</v>
      </c>
      <c r="D157" s="218" t="s">
        <v>137</v>
      </c>
      <c r="E157" s="219" t="s">
        <v>501</v>
      </c>
      <c r="F157" s="220" t="s">
        <v>771</v>
      </c>
      <c r="G157" s="221" t="s">
        <v>618</v>
      </c>
      <c r="H157" s="222">
        <v>1</v>
      </c>
      <c r="I157" s="223"/>
      <c r="J157" s="224">
        <f>ROUND(I157*H157,2)</f>
        <v>0</v>
      </c>
      <c r="K157" s="220" t="s">
        <v>21</v>
      </c>
      <c r="L157" s="69"/>
      <c r="M157" s="225" t="s">
        <v>21</v>
      </c>
      <c r="N157" s="226" t="s">
        <v>42</v>
      </c>
      <c r="O157" s="44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AR157" s="21" t="s">
        <v>437</v>
      </c>
      <c r="AT157" s="21" t="s">
        <v>137</v>
      </c>
      <c r="AU157" s="21" t="s">
        <v>81</v>
      </c>
      <c r="AY157" s="21" t="s">
        <v>135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21" t="s">
        <v>79</v>
      </c>
      <c r="BK157" s="229">
        <f>ROUND(I157*H157,2)</f>
        <v>0</v>
      </c>
      <c r="BL157" s="21" t="s">
        <v>437</v>
      </c>
      <c r="BM157" s="21" t="s">
        <v>772</v>
      </c>
    </row>
    <row r="158" spans="2:65" s="1" customFormat="1" ht="16.5" customHeight="1">
      <c r="B158" s="43"/>
      <c r="C158" s="218" t="s">
        <v>507</v>
      </c>
      <c r="D158" s="218" t="s">
        <v>137</v>
      </c>
      <c r="E158" s="219" t="s">
        <v>507</v>
      </c>
      <c r="F158" s="220" t="s">
        <v>773</v>
      </c>
      <c r="G158" s="221" t="s">
        <v>618</v>
      </c>
      <c r="H158" s="222">
        <v>1</v>
      </c>
      <c r="I158" s="223"/>
      <c r="J158" s="224">
        <f>ROUND(I158*H158,2)</f>
        <v>0</v>
      </c>
      <c r="K158" s="220" t="s">
        <v>21</v>
      </c>
      <c r="L158" s="69"/>
      <c r="M158" s="225" t="s">
        <v>21</v>
      </c>
      <c r="N158" s="253" t="s">
        <v>42</v>
      </c>
      <c r="O158" s="254"/>
      <c r="P158" s="255">
        <f>O158*H158</f>
        <v>0</v>
      </c>
      <c r="Q158" s="255">
        <v>0</v>
      </c>
      <c r="R158" s="255">
        <f>Q158*H158</f>
        <v>0</v>
      </c>
      <c r="S158" s="255">
        <v>0</v>
      </c>
      <c r="T158" s="256">
        <f>S158*H158</f>
        <v>0</v>
      </c>
      <c r="AR158" s="21" t="s">
        <v>437</v>
      </c>
      <c r="AT158" s="21" t="s">
        <v>137</v>
      </c>
      <c r="AU158" s="21" t="s">
        <v>81</v>
      </c>
      <c r="AY158" s="21" t="s">
        <v>135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21" t="s">
        <v>79</v>
      </c>
      <c r="BK158" s="229">
        <f>ROUND(I158*H158,2)</f>
        <v>0</v>
      </c>
      <c r="BL158" s="21" t="s">
        <v>437</v>
      </c>
      <c r="BM158" s="21" t="s">
        <v>774</v>
      </c>
    </row>
    <row r="159" spans="2:12" s="1" customFormat="1" ht="6.95" customHeight="1">
      <c r="B159" s="64"/>
      <c r="C159" s="65"/>
      <c r="D159" s="65"/>
      <c r="E159" s="65"/>
      <c r="F159" s="65"/>
      <c r="G159" s="65"/>
      <c r="H159" s="65"/>
      <c r="I159" s="163"/>
      <c r="J159" s="65"/>
      <c r="K159" s="65"/>
      <c r="L159" s="69"/>
    </row>
  </sheetData>
  <sheetProtection password="CC35" sheet="1" objects="1" scenarios="1" formatColumns="0" formatRows="0" autoFilter="0"/>
  <autoFilter ref="C77:K158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15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87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Stavební úpravy komunikace v ulici Valdštejnova, Cheb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775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17. 4. 2018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">
        <v>21</v>
      </c>
      <c r="K20" s="48"/>
    </row>
    <row r="21" spans="2:11" s="1" customFormat="1" ht="18" customHeight="1">
      <c r="B21" s="43"/>
      <c r="C21" s="44"/>
      <c r="D21" s="44"/>
      <c r="E21" s="32" t="s">
        <v>616</v>
      </c>
      <c r="F21" s="44"/>
      <c r="G21" s="44"/>
      <c r="H21" s="44"/>
      <c r="I21" s="143" t="s">
        <v>30</v>
      </c>
      <c r="J21" s="32" t="s">
        <v>21</v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ROUND(J78,2)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ROUND(SUM(BE78:BE114),2)</f>
        <v>0</v>
      </c>
      <c r="G30" s="44"/>
      <c r="H30" s="44"/>
      <c r="I30" s="155">
        <v>0.21</v>
      </c>
      <c r="J30" s="154">
        <f>ROUND(ROUND((SUM(BE78:BE114)),2)*I30,2)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ROUND(SUM(BF78:BF114),2)</f>
        <v>0</v>
      </c>
      <c r="G31" s="44"/>
      <c r="H31" s="44"/>
      <c r="I31" s="155">
        <v>0.15</v>
      </c>
      <c r="J31" s="154">
        <f>ROUND(ROUND((SUM(BF78:BF114)),2)*I31,2)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ROUND(SUM(BG78:BG114),2)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ROUND(SUM(BH78:BH114),2)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ROUND(SUM(BI78:BI114),2)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Stavební úpravy komunikace v ulici Valdštejnova, Cheb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25 - SO 431 - Datové chráničky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Cheb</v>
      </c>
      <c r="G49" s="44"/>
      <c r="H49" s="44"/>
      <c r="I49" s="143" t="s">
        <v>25</v>
      </c>
      <c r="J49" s="144" t="str">
        <f>IF(J12="","",J12)</f>
        <v>17. 4. 2018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Cheb</v>
      </c>
      <c r="G51" s="44"/>
      <c r="H51" s="44"/>
      <c r="I51" s="143" t="s">
        <v>33</v>
      </c>
      <c r="J51" s="41" t="str">
        <f>E21</f>
        <v>ELVOST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J78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116</v>
      </c>
      <c r="E57" s="177"/>
      <c r="F57" s="177"/>
      <c r="G57" s="177"/>
      <c r="H57" s="177"/>
      <c r="I57" s="178"/>
      <c r="J57" s="179">
        <f>J79</f>
        <v>0</v>
      </c>
      <c r="K57" s="180"/>
    </row>
    <row r="58" spans="2:11" s="8" customFormat="1" ht="19.9" customHeight="1">
      <c r="B58" s="181"/>
      <c r="C58" s="182"/>
      <c r="D58" s="183" t="s">
        <v>117</v>
      </c>
      <c r="E58" s="184"/>
      <c r="F58" s="184"/>
      <c r="G58" s="184"/>
      <c r="H58" s="184"/>
      <c r="I58" s="185"/>
      <c r="J58" s="186">
        <f>J80</f>
        <v>0</v>
      </c>
      <c r="K58" s="187"/>
    </row>
    <row r="59" spans="2:11" s="1" customFormat="1" ht="21.8" customHeight="1">
      <c r="B59" s="43"/>
      <c r="C59" s="44"/>
      <c r="D59" s="44"/>
      <c r="E59" s="44"/>
      <c r="F59" s="44"/>
      <c r="G59" s="44"/>
      <c r="H59" s="44"/>
      <c r="I59" s="141"/>
      <c r="J59" s="44"/>
      <c r="K59" s="48"/>
    </row>
    <row r="60" spans="2:11" s="1" customFormat="1" ht="6.95" customHeight="1">
      <c r="B60" s="64"/>
      <c r="C60" s="65"/>
      <c r="D60" s="65"/>
      <c r="E60" s="65"/>
      <c r="F60" s="65"/>
      <c r="G60" s="65"/>
      <c r="H60" s="65"/>
      <c r="I60" s="163"/>
      <c r="J60" s="65"/>
      <c r="K60" s="66"/>
    </row>
    <row r="64" spans="2:12" s="1" customFormat="1" ht="6.95" customHeight="1">
      <c r="B64" s="67"/>
      <c r="C64" s="68"/>
      <c r="D64" s="68"/>
      <c r="E64" s="68"/>
      <c r="F64" s="68"/>
      <c r="G64" s="68"/>
      <c r="H64" s="68"/>
      <c r="I64" s="166"/>
      <c r="J64" s="68"/>
      <c r="K64" s="68"/>
      <c r="L64" s="69"/>
    </row>
    <row r="65" spans="2:12" s="1" customFormat="1" ht="36.95" customHeight="1">
      <c r="B65" s="43"/>
      <c r="C65" s="70" t="s">
        <v>119</v>
      </c>
      <c r="D65" s="71"/>
      <c r="E65" s="71"/>
      <c r="F65" s="71"/>
      <c r="G65" s="71"/>
      <c r="H65" s="71"/>
      <c r="I65" s="188"/>
      <c r="J65" s="71"/>
      <c r="K65" s="71"/>
      <c r="L65" s="69"/>
    </row>
    <row r="66" spans="2:12" s="1" customFormat="1" ht="6.95" customHeight="1">
      <c r="B66" s="43"/>
      <c r="C66" s="71"/>
      <c r="D66" s="71"/>
      <c r="E66" s="71"/>
      <c r="F66" s="71"/>
      <c r="G66" s="71"/>
      <c r="H66" s="71"/>
      <c r="I66" s="188"/>
      <c r="J66" s="71"/>
      <c r="K66" s="71"/>
      <c r="L66" s="69"/>
    </row>
    <row r="67" spans="2:12" s="1" customFormat="1" ht="14.4" customHeight="1">
      <c r="B67" s="43"/>
      <c r="C67" s="73" t="s">
        <v>18</v>
      </c>
      <c r="D67" s="71"/>
      <c r="E67" s="71"/>
      <c r="F67" s="71"/>
      <c r="G67" s="71"/>
      <c r="H67" s="71"/>
      <c r="I67" s="188"/>
      <c r="J67" s="71"/>
      <c r="K67" s="71"/>
      <c r="L67" s="69"/>
    </row>
    <row r="68" spans="2:12" s="1" customFormat="1" ht="16.5" customHeight="1">
      <c r="B68" s="43"/>
      <c r="C68" s="71"/>
      <c r="D68" s="71"/>
      <c r="E68" s="189" t="str">
        <f>E7</f>
        <v>Stavební úpravy komunikace v ulici Valdštejnova, Cheb</v>
      </c>
      <c r="F68" s="73"/>
      <c r="G68" s="73"/>
      <c r="H68" s="73"/>
      <c r="I68" s="188"/>
      <c r="J68" s="71"/>
      <c r="K68" s="71"/>
      <c r="L68" s="69"/>
    </row>
    <row r="69" spans="2:12" s="1" customFormat="1" ht="14.4" customHeight="1">
      <c r="B69" s="43"/>
      <c r="C69" s="73" t="s">
        <v>97</v>
      </c>
      <c r="D69" s="71"/>
      <c r="E69" s="71"/>
      <c r="F69" s="71"/>
      <c r="G69" s="71"/>
      <c r="H69" s="71"/>
      <c r="I69" s="188"/>
      <c r="J69" s="71"/>
      <c r="K69" s="71"/>
      <c r="L69" s="69"/>
    </row>
    <row r="70" spans="2:12" s="1" customFormat="1" ht="17.25" customHeight="1">
      <c r="B70" s="43"/>
      <c r="C70" s="71"/>
      <c r="D70" s="71"/>
      <c r="E70" s="79" t="str">
        <f>E9</f>
        <v>25 - SO 431 - Datové chráničky</v>
      </c>
      <c r="F70" s="71"/>
      <c r="G70" s="71"/>
      <c r="H70" s="71"/>
      <c r="I70" s="188"/>
      <c r="J70" s="71"/>
      <c r="K70" s="71"/>
      <c r="L70" s="69"/>
    </row>
    <row r="71" spans="2:12" s="1" customFormat="1" ht="6.95" customHeight="1">
      <c r="B71" s="43"/>
      <c r="C71" s="71"/>
      <c r="D71" s="71"/>
      <c r="E71" s="71"/>
      <c r="F71" s="71"/>
      <c r="G71" s="71"/>
      <c r="H71" s="71"/>
      <c r="I71" s="188"/>
      <c r="J71" s="71"/>
      <c r="K71" s="71"/>
      <c r="L71" s="69"/>
    </row>
    <row r="72" spans="2:12" s="1" customFormat="1" ht="18" customHeight="1">
      <c r="B72" s="43"/>
      <c r="C72" s="73" t="s">
        <v>23</v>
      </c>
      <c r="D72" s="71"/>
      <c r="E72" s="71"/>
      <c r="F72" s="190" t="str">
        <f>F12</f>
        <v>Cheb</v>
      </c>
      <c r="G72" s="71"/>
      <c r="H72" s="71"/>
      <c r="I72" s="191" t="s">
        <v>25</v>
      </c>
      <c r="J72" s="82" t="str">
        <f>IF(J12="","",J12)</f>
        <v>17. 4. 2018</v>
      </c>
      <c r="K72" s="71"/>
      <c r="L72" s="69"/>
    </row>
    <row r="73" spans="2:12" s="1" customFormat="1" ht="6.95" customHeight="1">
      <c r="B73" s="43"/>
      <c r="C73" s="71"/>
      <c r="D73" s="71"/>
      <c r="E73" s="71"/>
      <c r="F73" s="71"/>
      <c r="G73" s="71"/>
      <c r="H73" s="71"/>
      <c r="I73" s="188"/>
      <c r="J73" s="71"/>
      <c r="K73" s="71"/>
      <c r="L73" s="69"/>
    </row>
    <row r="74" spans="2:12" s="1" customFormat="1" ht="13.5">
      <c r="B74" s="43"/>
      <c r="C74" s="73" t="s">
        <v>27</v>
      </c>
      <c r="D74" s="71"/>
      <c r="E74" s="71"/>
      <c r="F74" s="190" t="str">
        <f>E15</f>
        <v>Město Cheb</v>
      </c>
      <c r="G74" s="71"/>
      <c r="H74" s="71"/>
      <c r="I74" s="191" t="s">
        <v>33</v>
      </c>
      <c r="J74" s="190" t="str">
        <f>E21</f>
        <v>ELVOST</v>
      </c>
      <c r="K74" s="71"/>
      <c r="L74" s="69"/>
    </row>
    <row r="75" spans="2:12" s="1" customFormat="1" ht="14.4" customHeight="1">
      <c r="B75" s="43"/>
      <c r="C75" s="73" t="s">
        <v>31</v>
      </c>
      <c r="D75" s="71"/>
      <c r="E75" s="71"/>
      <c r="F75" s="190" t="str">
        <f>IF(E18="","",E18)</f>
        <v/>
      </c>
      <c r="G75" s="71"/>
      <c r="H75" s="71"/>
      <c r="I75" s="188"/>
      <c r="J75" s="71"/>
      <c r="K75" s="71"/>
      <c r="L75" s="69"/>
    </row>
    <row r="76" spans="2:12" s="1" customFormat="1" ht="10.3" customHeight="1">
      <c r="B76" s="43"/>
      <c r="C76" s="71"/>
      <c r="D76" s="71"/>
      <c r="E76" s="71"/>
      <c r="F76" s="71"/>
      <c r="G76" s="71"/>
      <c r="H76" s="71"/>
      <c r="I76" s="188"/>
      <c r="J76" s="71"/>
      <c r="K76" s="71"/>
      <c r="L76" s="69"/>
    </row>
    <row r="77" spans="2:20" s="9" customFormat="1" ht="29.25" customHeight="1">
      <c r="B77" s="192"/>
      <c r="C77" s="193" t="s">
        <v>120</v>
      </c>
      <c r="D77" s="194" t="s">
        <v>56</v>
      </c>
      <c r="E77" s="194" t="s">
        <v>52</v>
      </c>
      <c r="F77" s="194" t="s">
        <v>121</v>
      </c>
      <c r="G77" s="194" t="s">
        <v>122</v>
      </c>
      <c r="H77" s="194" t="s">
        <v>123</v>
      </c>
      <c r="I77" s="195" t="s">
        <v>124</v>
      </c>
      <c r="J77" s="194" t="s">
        <v>101</v>
      </c>
      <c r="K77" s="196" t="s">
        <v>125</v>
      </c>
      <c r="L77" s="197"/>
      <c r="M77" s="99" t="s">
        <v>126</v>
      </c>
      <c r="N77" s="100" t="s">
        <v>41</v>
      </c>
      <c r="O77" s="100" t="s">
        <v>127</v>
      </c>
      <c r="P77" s="100" t="s">
        <v>128</v>
      </c>
      <c r="Q77" s="100" t="s">
        <v>129</v>
      </c>
      <c r="R77" s="100" t="s">
        <v>130</v>
      </c>
      <c r="S77" s="100" t="s">
        <v>131</v>
      </c>
      <c r="T77" s="101" t="s">
        <v>132</v>
      </c>
    </row>
    <row r="78" spans="2:63" s="1" customFormat="1" ht="29.25" customHeight="1">
      <c r="B78" s="43"/>
      <c r="C78" s="105" t="s">
        <v>102</v>
      </c>
      <c r="D78" s="71"/>
      <c r="E78" s="71"/>
      <c r="F78" s="71"/>
      <c r="G78" s="71"/>
      <c r="H78" s="71"/>
      <c r="I78" s="188"/>
      <c r="J78" s="198">
        <f>BK78</f>
        <v>0</v>
      </c>
      <c r="K78" s="71"/>
      <c r="L78" s="69"/>
      <c r="M78" s="102"/>
      <c r="N78" s="103"/>
      <c r="O78" s="103"/>
      <c r="P78" s="199">
        <f>P79</f>
        <v>0</v>
      </c>
      <c r="Q78" s="103"/>
      <c r="R78" s="199">
        <f>R79</f>
        <v>0</v>
      </c>
      <c r="S78" s="103"/>
      <c r="T78" s="200">
        <f>T79</f>
        <v>0</v>
      </c>
      <c r="AT78" s="21" t="s">
        <v>70</v>
      </c>
      <c r="AU78" s="21" t="s">
        <v>103</v>
      </c>
      <c r="BK78" s="201">
        <f>BK79</f>
        <v>0</v>
      </c>
    </row>
    <row r="79" spans="2:63" s="10" customFormat="1" ht="37.4" customHeight="1">
      <c r="B79" s="202"/>
      <c r="C79" s="203"/>
      <c r="D79" s="204" t="s">
        <v>70</v>
      </c>
      <c r="E79" s="205" t="s">
        <v>210</v>
      </c>
      <c r="F79" s="205" t="s">
        <v>594</v>
      </c>
      <c r="G79" s="203"/>
      <c r="H79" s="203"/>
      <c r="I79" s="206"/>
      <c r="J79" s="207">
        <f>BK79</f>
        <v>0</v>
      </c>
      <c r="K79" s="203"/>
      <c r="L79" s="208"/>
      <c r="M79" s="209"/>
      <c r="N79" s="210"/>
      <c r="O79" s="210"/>
      <c r="P79" s="211">
        <f>P80</f>
        <v>0</v>
      </c>
      <c r="Q79" s="210"/>
      <c r="R79" s="211">
        <f>R80</f>
        <v>0</v>
      </c>
      <c r="S79" s="210"/>
      <c r="T79" s="212">
        <f>T80</f>
        <v>0</v>
      </c>
      <c r="AR79" s="213" t="s">
        <v>142</v>
      </c>
      <c r="AT79" s="214" t="s">
        <v>70</v>
      </c>
      <c r="AU79" s="214" t="s">
        <v>71</v>
      </c>
      <c r="AY79" s="213" t="s">
        <v>135</v>
      </c>
      <c r="BK79" s="215">
        <f>BK80</f>
        <v>0</v>
      </c>
    </row>
    <row r="80" spans="2:63" s="10" customFormat="1" ht="19.9" customHeight="1">
      <c r="B80" s="202"/>
      <c r="C80" s="203"/>
      <c r="D80" s="204" t="s">
        <v>70</v>
      </c>
      <c r="E80" s="216" t="s">
        <v>595</v>
      </c>
      <c r="F80" s="216" t="s">
        <v>596</v>
      </c>
      <c r="G80" s="203"/>
      <c r="H80" s="203"/>
      <c r="I80" s="206"/>
      <c r="J80" s="217">
        <f>BK80</f>
        <v>0</v>
      </c>
      <c r="K80" s="203"/>
      <c r="L80" s="208"/>
      <c r="M80" s="209"/>
      <c r="N80" s="210"/>
      <c r="O80" s="210"/>
      <c r="P80" s="211">
        <f>SUM(P81:P114)</f>
        <v>0</v>
      </c>
      <c r="Q80" s="210"/>
      <c r="R80" s="211">
        <f>SUM(R81:R114)</f>
        <v>0</v>
      </c>
      <c r="S80" s="210"/>
      <c r="T80" s="212">
        <f>SUM(T81:T114)</f>
        <v>0</v>
      </c>
      <c r="AR80" s="213" t="s">
        <v>142</v>
      </c>
      <c r="AT80" s="214" t="s">
        <v>70</v>
      </c>
      <c r="AU80" s="214" t="s">
        <v>79</v>
      </c>
      <c r="AY80" s="213" t="s">
        <v>135</v>
      </c>
      <c r="BK80" s="215">
        <f>SUM(BK81:BK114)</f>
        <v>0</v>
      </c>
    </row>
    <row r="81" spans="2:65" s="1" customFormat="1" ht="16.5" customHeight="1">
      <c r="B81" s="43"/>
      <c r="C81" s="242" t="s">
        <v>79</v>
      </c>
      <c r="D81" s="242" t="s">
        <v>210</v>
      </c>
      <c r="E81" s="243" t="s">
        <v>776</v>
      </c>
      <c r="F81" s="244" t="s">
        <v>777</v>
      </c>
      <c r="G81" s="245" t="s">
        <v>618</v>
      </c>
      <c r="H81" s="246">
        <v>3</v>
      </c>
      <c r="I81" s="247"/>
      <c r="J81" s="248">
        <f>ROUND(I81*H81,2)</f>
        <v>0</v>
      </c>
      <c r="K81" s="244" t="s">
        <v>778</v>
      </c>
      <c r="L81" s="249"/>
      <c r="M81" s="250" t="s">
        <v>21</v>
      </c>
      <c r="N81" s="251" t="s">
        <v>42</v>
      </c>
      <c r="O81" s="44"/>
      <c r="P81" s="227">
        <f>O81*H81</f>
        <v>0</v>
      </c>
      <c r="Q81" s="227">
        <v>0</v>
      </c>
      <c r="R81" s="227">
        <f>Q81*H81</f>
        <v>0</v>
      </c>
      <c r="S81" s="227">
        <v>0</v>
      </c>
      <c r="T81" s="228">
        <f>S81*H81</f>
        <v>0</v>
      </c>
      <c r="AR81" s="21" t="s">
        <v>619</v>
      </c>
      <c r="AT81" s="21" t="s">
        <v>210</v>
      </c>
      <c r="AU81" s="21" t="s">
        <v>81</v>
      </c>
      <c r="AY81" s="21" t="s">
        <v>135</v>
      </c>
      <c r="BE81" s="229">
        <f>IF(N81="základní",J81,0)</f>
        <v>0</v>
      </c>
      <c r="BF81" s="229">
        <f>IF(N81="snížená",J81,0)</f>
        <v>0</v>
      </c>
      <c r="BG81" s="229">
        <f>IF(N81="zákl. přenesená",J81,0)</f>
        <v>0</v>
      </c>
      <c r="BH81" s="229">
        <f>IF(N81="sníž. přenesená",J81,0)</f>
        <v>0</v>
      </c>
      <c r="BI81" s="229">
        <f>IF(N81="nulová",J81,0)</f>
        <v>0</v>
      </c>
      <c r="BJ81" s="21" t="s">
        <v>79</v>
      </c>
      <c r="BK81" s="229">
        <f>ROUND(I81*H81,2)</f>
        <v>0</v>
      </c>
      <c r="BL81" s="21" t="s">
        <v>437</v>
      </c>
      <c r="BM81" s="21" t="s">
        <v>779</v>
      </c>
    </row>
    <row r="82" spans="2:65" s="1" customFormat="1" ht="16.5" customHeight="1">
      <c r="B82" s="43"/>
      <c r="C82" s="242" t="s">
        <v>81</v>
      </c>
      <c r="D82" s="242" t="s">
        <v>210</v>
      </c>
      <c r="E82" s="243" t="s">
        <v>780</v>
      </c>
      <c r="F82" s="244" t="s">
        <v>781</v>
      </c>
      <c r="G82" s="245" t="s">
        <v>168</v>
      </c>
      <c r="H82" s="246">
        <v>284</v>
      </c>
      <c r="I82" s="247"/>
      <c r="J82" s="248">
        <f>ROUND(I82*H82,2)</f>
        <v>0</v>
      </c>
      <c r="K82" s="244" t="s">
        <v>778</v>
      </c>
      <c r="L82" s="249"/>
      <c r="M82" s="250" t="s">
        <v>21</v>
      </c>
      <c r="N82" s="251" t="s">
        <v>42</v>
      </c>
      <c r="O82" s="44"/>
      <c r="P82" s="227">
        <f>O82*H82</f>
        <v>0</v>
      </c>
      <c r="Q82" s="227">
        <v>0</v>
      </c>
      <c r="R82" s="227">
        <f>Q82*H82</f>
        <v>0</v>
      </c>
      <c r="S82" s="227">
        <v>0</v>
      </c>
      <c r="T82" s="228">
        <f>S82*H82</f>
        <v>0</v>
      </c>
      <c r="AR82" s="21" t="s">
        <v>619</v>
      </c>
      <c r="AT82" s="21" t="s">
        <v>210</v>
      </c>
      <c r="AU82" s="21" t="s">
        <v>81</v>
      </c>
      <c r="AY82" s="21" t="s">
        <v>135</v>
      </c>
      <c r="BE82" s="229">
        <f>IF(N82="základní",J82,0)</f>
        <v>0</v>
      </c>
      <c r="BF82" s="229">
        <f>IF(N82="snížená",J82,0)</f>
        <v>0</v>
      </c>
      <c r="BG82" s="229">
        <f>IF(N82="zákl. přenesená",J82,0)</f>
        <v>0</v>
      </c>
      <c r="BH82" s="229">
        <f>IF(N82="sníž. přenesená",J82,0)</f>
        <v>0</v>
      </c>
      <c r="BI82" s="229">
        <f>IF(N82="nulová",J82,0)</f>
        <v>0</v>
      </c>
      <c r="BJ82" s="21" t="s">
        <v>79</v>
      </c>
      <c r="BK82" s="229">
        <f>ROUND(I82*H82,2)</f>
        <v>0</v>
      </c>
      <c r="BL82" s="21" t="s">
        <v>437</v>
      </c>
      <c r="BM82" s="21" t="s">
        <v>782</v>
      </c>
    </row>
    <row r="83" spans="2:65" s="1" customFormat="1" ht="16.5" customHeight="1">
      <c r="B83" s="43"/>
      <c r="C83" s="242" t="s">
        <v>144</v>
      </c>
      <c r="D83" s="242" t="s">
        <v>210</v>
      </c>
      <c r="E83" s="243" t="s">
        <v>783</v>
      </c>
      <c r="F83" s="244" t="s">
        <v>784</v>
      </c>
      <c r="G83" s="245" t="s">
        <v>168</v>
      </c>
      <c r="H83" s="246">
        <v>284</v>
      </c>
      <c r="I83" s="247"/>
      <c r="J83" s="248">
        <f>ROUND(I83*H83,2)</f>
        <v>0</v>
      </c>
      <c r="K83" s="244" t="s">
        <v>778</v>
      </c>
      <c r="L83" s="249"/>
      <c r="M83" s="250" t="s">
        <v>21</v>
      </c>
      <c r="N83" s="251" t="s">
        <v>42</v>
      </c>
      <c r="O83" s="44"/>
      <c r="P83" s="227">
        <f>O83*H83</f>
        <v>0</v>
      </c>
      <c r="Q83" s="227">
        <v>0</v>
      </c>
      <c r="R83" s="227">
        <f>Q83*H83</f>
        <v>0</v>
      </c>
      <c r="S83" s="227">
        <v>0</v>
      </c>
      <c r="T83" s="228">
        <f>S83*H83</f>
        <v>0</v>
      </c>
      <c r="AR83" s="21" t="s">
        <v>619</v>
      </c>
      <c r="AT83" s="21" t="s">
        <v>210</v>
      </c>
      <c r="AU83" s="21" t="s">
        <v>81</v>
      </c>
      <c r="AY83" s="21" t="s">
        <v>135</v>
      </c>
      <c r="BE83" s="229">
        <f>IF(N83="základní",J83,0)</f>
        <v>0</v>
      </c>
      <c r="BF83" s="229">
        <f>IF(N83="snížená",J83,0)</f>
        <v>0</v>
      </c>
      <c r="BG83" s="229">
        <f>IF(N83="zákl. přenesená",J83,0)</f>
        <v>0</v>
      </c>
      <c r="BH83" s="229">
        <f>IF(N83="sníž. přenesená",J83,0)</f>
        <v>0</v>
      </c>
      <c r="BI83" s="229">
        <f>IF(N83="nulová",J83,0)</f>
        <v>0</v>
      </c>
      <c r="BJ83" s="21" t="s">
        <v>79</v>
      </c>
      <c r="BK83" s="229">
        <f>ROUND(I83*H83,2)</f>
        <v>0</v>
      </c>
      <c r="BL83" s="21" t="s">
        <v>437</v>
      </c>
      <c r="BM83" s="21" t="s">
        <v>785</v>
      </c>
    </row>
    <row r="84" spans="2:65" s="1" customFormat="1" ht="16.5" customHeight="1">
      <c r="B84" s="43"/>
      <c r="C84" s="242" t="s">
        <v>142</v>
      </c>
      <c r="D84" s="242" t="s">
        <v>210</v>
      </c>
      <c r="E84" s="243" t="s">
        <v>786</v>
      </c>
      <c r="F84" s="244" t="s">
        <v>787</v>
      </c>
      <c r="G84" s="245" t="s">
        <v>618</v>
      </c>
      <c r="H84" s="246">
        <v>2</v>
      </c>
      <c r="I84" s="247"/>
      <c r="J84" s="248">
        <f>ROUND(I84*H84,2)</f>
        <v>0</v>
      </c>
      <c r="K84" s="244" t="s">
        <v>778</v>
      </c>
      <c r="L84" s="249"/>
      <c r="M84" s="250" t="s">
        <v>21</v>
      </c>
      <c r="N84" s="251" t="s">
        <v>42</v>
      </c>
      <c r="O84" s="44"/>
      <c r="P84" s="227">
        <f>O84*H84</f>
        <v>0</v>
      </c>
      <c r="Q84" s="227">
        <v>0</v>
      </c>
      <c r="R84" s="227">
        <f>Q84*H84</f>
        <v>0</v>
      </c>
      <c r="S84" s="227">
        <v>0</v>
      </c>
      <c r="T84" s="228">
        <f>S84*H84</f>
        <v>0</v>
      </c>
      <c r="AR84" s="21" t="s">
        <v>619</v>
      </c>
      <c r="AT84" s="21" t="s">
        <v>210</v>
      </c>
      <c r="AU84" s="21" t="s">
        <v>81</v>
      </c>
      <c r="AY84" s="21" t="s">
        <v>135</v>
      </c>
      <c r="BE84" s="229">
        <f>IF(N84="základní",J84,0)</f>
        <v>0</v>
      </c>
      <c r="BF84" s="229">
        <f>IF(N84="snížená",J84,0)</f>
        <v>0</v>
      </c>
      <c r="BG84" s="229">
        <f>IF(N84="zákl. přenesená",J84,0)</f>
        <v>0</v>
      </c>
      <c r="BH84" s="229">
        <f>IF(N84="sníž. přenesená",J84,0)</f>
        <v>0</v>
      </c>
      <c r="BI84" s="229">
        <f>IF(N84="nulová",J84,0)</f>
        <v>0</v>
      </c>
      <c r="BJ84" s="21" t="s">
        <v>79</v>
      </c>
      <c r="BK84" s="229">
        <f>ROUND(I84*H84,2)</f>
        <v>0</v>
      </c>
      <c r="BL84" s="21" t="s">
        <v>437</v>
      </c>
      <c r="BM84" s="21" t="s">
        <v>788</v>
      </c>
    </row>
    <row r="85" spans="2:65" s="1" customFormat="1" ht="16.5" customHeight="1">
      <c r="B85" s="43"/>
      <c r="C85" s="242" t="s">
        <v>154</v>
      </c>
      <c r="D85" s="242" t="s">
        <v>210</v>
      </c>
      <c r="E85" s="243" t="s">
        <v>789</v>
      </c>
      <c r="F85" s="244" t="s">
        <v>790</v>
      </c>
      <c r="G85" s="245" t="s">
        <v>618</v>
      </c>
      <c r="H85" s="246">
        <v>4</v>
      </c>
      <c r="I85" s="247"/>
      <c r="J85" s="248">
        <f>ROUND(I85*H85,2)</f>
        <v>0</v>
      </c>
      <c r="K85" s="244" t="s">
        <v>778</v>
      </c>
      <c r="L85" s="249"/>
      <c r="M85" s="250" t="s">
        <v>21</v>
      </c>
      <c r="N85" s="251" t="s">
        <v>42</v>
      </c>
      <c r="O85" s="44"/>
      <c r="P85" s="227">
        <f>O85*H85</f>
        <v>0</v>
      </c>
      <c r="Q85" s="227">
        <v>0</v>
      </c>
      <c r="R85" s="227">
        <f>Q85*H85</f>
        <v>0</v>
      </c>
      <c r="S85" s="227">
        <v>0</v>
      </c>
      <c r="T85" s="228">
        <f>S85*H85</f>
        <v>0</v>
      </c>
      <c r="AR85" s="21" t="s">
        <v>619</v>
      </c>
      <c r="AT85" s="21" t="s">
        <v>210</v>
      </c>
      <c r="AU85" s="21" t="s">
        <v>81</v>
      </c>
      <c r="AY85" s="21" t="s">
        <v>135</v>
      </c>
      <c r="BE85" s="229">
        <f>IF(N85="základní",J85,0)</f>
        <v>0</v>
      </c>
      <c r="BF85" s="229">
        <f>IF(N85="snížená",J85,0)</f>
        <v>0</v>
      </c>
      <c r="BG85" s="229">
        <f>IF(N85="zákl. přenesená",J85,0)</f>
        <v>0</v>
      </c>
      <c r="BH85" s="229">
        <f>IF(N85="sníž. přenesená",J85,0)</f>
        <v>0</v>
      </c>
      <c r="BI85" s="229">
        <f>IF(N85="nulová",J85,0)</f>
        <v>0</v>
      </c>
      <c r="BJ85" s="21" t="s">
        <v>79</v>
      </c>
      <c r="BK85" s="229">
        <f>ROUND(I85*H85,2)</f>
        <v>0</v>
      </c>
      <c r="BL85" s="21" t="s">
        <v>437</v>
      </c>
      <c r="BM85" s="21" t="s">
        <v>791</v>
      </c>
    </row>
    <row r="86" spans="2:65" s="1" customFormat="1" ht="16.5" customHeight="1">
      <c r="B86" s="43"/>
      <c r="C86" s="242" t="s">
        <v>161</v>
      </c>
      <c r="D86" s="242" t="s">
        <v>210</v>
      </c>
      <c r="E86" s="243" t="s">
        <v>792</v>
      </c>
      <c r="F86" s="244" t="s">
        <v>793</v>
      </c>
      <c r="G86" s="245" t="s">
        <v>618</v>
      </c>
      <c r="H86" s="246">
        <v>28</v>
      </c>
      <c r="I86" s="247"/>
      <c r="J86" s="248">
        <f>ROUND(I86*H86,2)</f>
        <v>0</v>
      </c>
      <c r="K86" s="244" t="s">
        <v>778</v>
      </c>
      <c r="L86" s="249"/>
      <c r="M86" s="250" t="s">
        <v>21</v>
      </c>
      <c r="N86" s="251" t="s">
        <v>42</v>
      </c>
      <c r="O86" s="44"/>
      <c r="P86" s="227">
        <f>O86*H86</f>
        <v>0</v>
      </c>
      <c r="Q86" s="227">
        <v>0</v>
      </c>
      <c r="R86" s="227">
        <f>Q86*H86</f>
        <v>0</v>
      </c>
      <c r="S86" s="227">
        <v>0</v>
      </c>
      <c r="T86" s="228">
        <f>S86*H86</f>
        <v>0</v>
      </c>
      <c r="AR86" s="21" t="s">
        <v>619</v>
      </c>
      <c r="AT86" s="21" t="s">
        <v>210</v>
      </c>
      <c r="AU86" s="21" t="s">
        <v>81</v>
      </c>
      <c r="AY86" s="21" t="s">
        <v>135</v>
      </c>
      <c r="BE86" s="229">
        <f>IF(N86="základní",J86,0)</f>
        <v>0</v>
      </c>
      <c r="BF86" s="229">
        <f>IF(N86="snížená",J86,0)</f>
        <v>0</v>
      </c>
      <c r="BG86" s="229">
        <f>IF(N86="zákl. přenesená",J86,0)</f>
        <v>0</v>
      </c>
      <c r="BH86" s="229">
        <f>IF(N86="sníž. přenesená",J86,0)</f>
        <v>0</v>
      </c>
      <c r="BI86" s="229">
        <f>IF(N86="nulová",J86,0)</f>
        <v>0</v>
      </c>
      <c r="BJ86" s="21" t="s">
        <v>79</v>
      </c>
      <c r="BK86" s="229">
        <f>ROUND(I86*H86,2)</f>
        <v>0</v>
      </c>
      <c r="BL86" s="21" t="s">
        <v>437</v>
      </c>
      <c r="BM86" s="21" t="s">
        <v>794</v>
      </c>
    </row>
    <row r="87" spans="2:65" s="1" customFormat="1" ht="16.5" customHeight="1">
      <c r="B87" s="43"/>
      <c r="C87" s="242" t="s">
        <v>165</v>
      </c>
      <c r="D87" s="242" t="s">
        <v>210</v>
      </c>
      <c r="E87" s="243" t="s">
        <v>795</v>
      </c>
      <c r="F87" s="244" t="s">
        <v>796</v>
      </c>
      <c r="G87" s="245" t="s">
        <v>168</v>
      </c>
      <c r="H87" s="246">
        <v>284</v>
      </c>
      <c r="I87" s="247"/>
      <c r="J87" s="248">
        <f>ROUND(I87*H87,2)</f>
        <v>0</v>
      </c>
      <c r="K87" s="244" t="s">
        <v>778</v>
      </c>
      <c r="L87" s="249"/>
      <c r="M87" s="250" t="s">
        <v>21</v>
      </c>
      <c r="N87" s="251" t="s">
        <v>42</v>
      </c>
      <c r="O87" s="44"/>
      <c r="P87" s="227">
        <f>O87*H87</f>
        <v>0</v>
      </c>
      <c r="Q87" s="227">
        <v>0</v>
      </c>
      <c r="R87" s="227">
        <f>Q87*H87</f>
        <v>0</v>
      </c>
      <c r="S87" s="227">
        <v>0</v>
      </c>
      <c r="T87" s="228">
        <f>S87*H87</f>
        <v>0</v>
      </c>
      <c r="AR87" s="21" t="s">
        <v>619</v>
      </c>
      <c r="AT87" s="21" t="s">
        <v>210</v>
      </c>
      <c r="AU87" s="21" t="s">
        <v>81</v>
      </c>
      <c r="AY87" s="21" t="s">
        <v>135</v>
      </c>
      <c r="BE87" s="229">
        <f>IF(N87="základní",J87,0)</f>
        <v>0</v>
      </c>
      <c r="BF87" s="229">
        <f>IF(N87="snížená",J87,0)</f>
        <v>0</v>
      </c>
      <c r="BG87" s="229">
        <f>IF(N87="zákl. přenesená",J87,0)</f>
        <v>0</v>
      </c>
      <c r="BH87" s="229">
        <f>IF(N87="sníž. přenesená",J87,0)</f>
        <v>0</v>
      </c>
      <c r="BI87" s="229">
        <f>IF(N87="nulová",J87,0)</f>
        <v>0</v>
      </c>
      <c r="BJ87" s="21" t="s">
        <v>79</v>
      </c>
      <c r="BK87" s="229">
        <f>ROUND(I87*H87,2)</f>
        <v>0</v>
      </c>
      <c r="BL87" s="21" t="s">
        <v>437</v>
      </c>
      <c r="BM87" s="21" t="s">
        <v>797</v>
      </c>
    </row>
    <row r="88" spans="2:65" s="1" customFormat="1" ht="16.5" customHeight="1">
      <c r="B88" s="43"/>
      <c r="C88" s="242" t="s">
        <v>170</v>
      </c>
      <c r="D88" s="242" t="s">
        <v>210</v>
      </c>
      <c r="E88" s="243" t="s">
        <v>798</v>
      </c>
      <c r="F88" s="244" t="s">
        <v>799</v>
      </c>
      <c r="G88" s="245" t="s">
        <v>168</v>
      </c>
      <c r="H88" s="246">
        <v>43</v>
      </c>
      <c r="I88" s="247"/>
      <c r="J88" s="248">
        <f>ROUND(I88*H88,2)</f>
        <v>0</v>
      </c>
      <c r="K88" s="244" t="s">
        <v>778</v>
      </c>
      <c r="L88" s="249"/>
      <c r="M88" s="250" t="s">
        <v>21</v>
      </c>
      <c r="N88" s="251" t="s">
        <v>42</v>
      </c>
      <c r="O88" s="44"/>
      <c r="P88" s="227">
        <f>O88*H88</f>
        <v>0</v>
      </c>
      <c r="Q88" s="227">
        <v>0</v>
      </c>
      <c r="R88" s="227">
        <f>Q88*H88</f>
        <v>0</v>
      </c>
      <c r="S88" s="227">
        <v>0</v>
      </c>
      <c r="T88" s="228">
        <f>S88*H88</f>
        <v>0</v>
      </c>
      <c r="AR88" s="21" t="s">
        <v>619</v>
      </c>
      <c r="AT88" s="21" t="s">
        <v>210</v>
      </c>
      <c r="AU88" s="21" t="s">
        <v>81</v>
      </c>
      <c r="AY88" s="21" t="s">
        <v>135</v>
      </c>
      <c r="BE88" s="229">
        <f>IF(N88="základní",J88,0)</f>
        <v>0</v>
      </c>
      <c r="BF88" s="229">
        <f>IF(N88="snížená",J88,0)</f>
        <v>0</v>
      </c>
      <c r="BG88" s="229">
        <f>IF(N88="zákl. přenesená",J88,0)</f>
        <v>0</v>
      </c>
      <c r="BH88" s="229">
        <f>IF(N88="sníž. přenesená",J88,0)</f>
        <v>0</v>
      </c>
      <c r="BI88" s="229">
        <f>IF(N88="nulová",J88,0)</f>
        <v>0</v>
      </c>
      <c r="BJ88" s="21" t="s">
        <v>79</v>
      </c>
      <c r="BK88" s="229">
        <f>ROUND(I88*H88,2)</f>
        <v>0</v>
      </c>
      <c r="BL88" s="21" t="s">
        <v>437</v>
      </c>
      <c r="BM88" s="21" t="s">
        <v>800</v>
      </c>
    </row>
    <row r="89" spans="2:65" s="1" customFormat="1" ht="16.5" customHeight="1">
      <c r="B89" s="43"/>
      <c r="C89" s="242" t="s">
        <v>175</v>
      </c>
      <c r="D89" s="242" t="s">
        <v>210</v>
      </c>
      <c r="E89" s="243" t="s">
        <v>801</v>
      </c>
      <c r="F89" s="244" t="s">
        <v>802</v>
      </c>
      <c r="G89" s="245" t="s">
        <v>168</v>
      </c>
      <c r="H89" s="246">
        <v>66</v>
      </c>
      <c r="I89" s="247"/>
      <c r="J89" s="248">
        <f>ROUND(I89*H89,2)</f>
        <v>0</v>
      </c>
      <c r="K89" s="244" t="s">
        <v>778</v>
      </c>
      <c r="L89" s="249"/>
      <c r="M89" s="250" t="s">
        <v>21</v>
      </c>
      <c r="N89" s="251" t="s">
        <v>42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619</v>
      </c>
      <c r="AT89" s="21" t="s">
        <v>210</v>
      </c>
      <c r="AU89" s="21" t="s">
        <v>81</v>
      </c>
      <c r="AY89" s="21" t="s">
        <v>135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79</v>
      </c>
      <c r="BK89" s="229">
        <f>ROUND(I89*H89,2)</f>
        <v>0</v>
      </c>
      <c r="BL89" s="21" t="s">
        <v>437</v>
      </c>
      <c r="BM89" s="21" t="s">
        <v>803</v>
      </c>
    </row>
    <row r="90" spans="2:65" s="1" customFormat="1" ht="16.5" customHeight="1">
      <c r="B90" s="43"/>
      <c r="C90" s="242" t="s">
        <v>76</v>
      </c>
      <c r="D90" s="242" t="s">
        <v>210</v>
      </c>
      <c r="E90" s="243" t="s">
        <v>804</v>
      </c>
      <c r="F90" s="244" t="s">
        <v>805</v>
      </c>
      <c r="G90" s="245" t="s">
        <v>618</v>
      </c>
      <c r="H90" s="246">
        <v>212</v>
      </c>
      <c r="I90" s="247"/>
      <c r="J90" s="248">
        <f>ROUND(I90*H90,2)</f>
        <v>0</v>
      </c>
      <c r="K90" s="244" t="s">
        <v>778</v>
      </c>
      <c r="L90" s="249"/>
      <c r="M90" s="250" t="s">
        <v>21</v>
      </c>
      <c r="N90" s="251" t="s">
        <v>42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619</v>
      </c>
      <c r="AT90" s="21" t="s">
        <v>210</v>
      </c>
      <c r="AU90" s="21" t="s">
        <v>81</v>
      </c>
      <c r="AY90" s="21" t="s">
        <v>135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79</v>
      </c>
      <c r="BK90" s="229">
        <f>ROUND(I90*H90,2)</f>
        <v>0</v>
      </c>
      <c r="BL90" s="21" t="s">
        <v>437</v>
      </c>
      <c r="BM90" s="21" t="s">
        <v>806</v>
      </c>
    </row>
    <row r="91" spans="2:65" s="1" customFormat="1" ht="16.5" customHeight="1">
      <c r="B91" s="43"/>
      <c r="C91" s="242" t="s">
        <v>186</v>
      </c>
      <c r="D91" s="242" t="s">
        <v>210</v>
      </c>
      <c r="E91" s="243" t="s">
        <v>807</v>
      </c>
      <c r="F91" s="244" t="s">
        <v>671</v>
      </c>
      <c r="G91" s="245" t="s">
        <v>178</v>
      </c>
      <c r="H91" s="246">
        <v>2.34</v>
      </c>
      <c r="I91" s="247"/>
      <c r="J91" s="248">
        <f>ROUND(I91*H91,2)</f>
        <v>0</v>
      </c>
      <c r="K91" s="244" t="s">
        <v>778</v>
      </c>
      <c r="L91" s="249"/>
      <c r="M91" s="250" t="s">
        <v>21</v>
      </c>
      <c r="N91" s="251" t="s">
        <v>42</v>
      </c>
      <c r="O91" s="44"/>
      <c r="P91" s="227">
        <f>O91*H91</f>
        <v>0</v>
      </c>
      <c r="Q91" s="227">
        <v>0</v>
      </c>
      <c r="R91" s="227">
        <f>Q91*H91</f>
        <v>0</v>
      </c>
      <c r="S91" s="227">
        <v>0</v>
      </c>
      <c r="T91" s="228">
        <f>S91*H91</f>
        <v>0</v>
      </c>
      <c r="AR91" s="21" t="s">
        <v>619</v>
      </c>
      <c r="AT91" s="21" t="s">
        <v>210</v>
      </c>
      <c r="AU91" s="21" t="s">
        <v>81</v>
      </c>
      <c r="AY91" s="21" t="s">
        <v>135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79</v>
      </c>
      <c r="BK91" s="229">
        <f>ROUND(I91*H91,2)</f>
        <v>0</v>
      </c>
      <c r="BL91" s="21" t="s">
        <v>437</v>
      </c>
      <c r="BM91" s="21" t="s">
        <v>808</v>
      </c>
    </row>
    <row r="92" spans="2:65" s="1" customFormat="1" ht="16.5" customHeight="1">
      <c r="B92" s="43"/>
      <c r="C92" s="242" t="s">
        <v>191</v>
      </c>
      <c r="D92" s="242" t="s">
        <v>210</v>
      </c>
      <c r="E92" s="243" t="s">
        <v>809</v>
      </c>
      <c r="F92" s="244" t="s">
        <v>673</v>
      </c>
      <c r="G92" s="245" t="s">
        <v>202</v>
      </c>
      <c r="H92" s="246">
        <v>10.28</v>
      </c>
      <c r="I92" s="247"/>
      <c r="J92" s="248">
        <f>ROUND(I92*H92,2)</f>
        <v>0</v>
      </c>
      <c r="K92" s="244" t="s">
        <v>778</v>
      </c>
      <c r="L92" s="249"/>
      <c r="M92" s="250" t="s">
        <v>21</v>
      </c>
      <c r="N92" s="251" t="s">
        <v>42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619</v>
      </c>
      <c r="AT92" s="21" t="s">
        <v>210</v>
      </c>
      <c r="AU92" s="21" t="s">
        <v>81</v>
      </c>
      <c r="AY92" s="21" t="s">
        <v>135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79</v>
      </c>
      <c r="BK92" s="229">
        <f>ROUND(I92*H92,2)</f>
        <v>0</v>
      </c>
      <c r="BL92" s="21" t="s">
        <v>437</v>
      </c>
      <c r="BM92" s="21" t="s">
        <v>810</v>
      </c>
    </row>
    <row r="93" spans="2:65" s="1" customFormat="1" ht="16.5" customHeight="1">
      <c r="B93" s="43"/>
      <c r="C93" s="242" t="s">
        <v>195</v>
      </c>
      <c r="D93" s="242" t="s">
        <v>210</v>
      </c>
      <c r="E93" s="243" t="s">
        <v>811</v>
      </c>
      <c r="F93" s="244" t="s">
        <v>812</v>
      </c>
      <c r="G93" s="245" t="s">
        <v>618</v>
      </c>
      <c r="H93" s="246">
        <v>1</v>
      </c>
      <c r="I93" s="247"/>
      <c r="J93" s="248">
        <f>ROUND(I93*H93,2)</f>
        <v>0</v>
      </c>
      <c r="K93" s="244" t="s">
        <v>778</v>
      </c>
      <c r="L93" s="249"/>
      <c r="M93" s="250" t="s">
        <v>21</v>
      </c>
      <c r="N93" s="251" t="s">
        <v>42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619</v>
      </c>
      <c r="AT93" s="21" t="s">
        <v>210</v>
      </c>
      <c r="AU93" s="21" t="s">
        <v>81</v>
      </c>
      <c r="AY93" s="21" t="s">
        <v>135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79</v>
      </c>
      <c r="BK93" s="229">
        <f>ROUND(I93*H93,2)</f>
        <v>0</v>
      </c>
      <c r="BL93" s="21" t="s">
        <v>437</v>
      </c>
      <c r="BM93" s="21" t="s">
        <v>813</v>
      </c>
    </row>
    <row r="94" spans="2:65" s="1" customFormat="1" ht="16.5" customHeight="1">
      <c r="B94" s="43"/>
      <c r="C94" s="218" t="s">
        <v>199</v>
      </c>
      <c r="D94" s="218" t="s">
        <v>137</v>
      </c>
      <c r="E94" s="219" t="s">
        <v>814</v>
      </c>
      <c r="F94" s="220" t="s">
        <v>815</v>
      </c>
      <c r="G94" s="221" t="s">
        <v>618</v>
      </c>
      <c r="H94" s="222">
        <v>3</v>
      </c>
      <c r="I94" s="223"/>
      <c r="J94" s="224">
        <f>ROUND(I94*H94,2)</f>
        <v>0</v>
      </c>
      <c r="K94" s="220" t="s">
        <v>778</v>
      </c>
      <c r="L94" s="69"/>
      <c r="M94" s="225" t="s">
        <v>21</v>
      </c>
      <c r="N94" s="226" t="s">
        <v>42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437</v>
      </c>
      <c r="AT94" s="21" t="s">
        <v>137</v>
      </c>
      <c r="AU94" s="21" t="s">
        <v>81</v>
      </c>
      <c r="AY94" s="21" t="s">
        <v>135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437</v>
      </c>
      <c r="BM94" s="21" t="s">
        <v>816</v>
      </c>
    </row>
    <row r="95" spans="2:65" s="1" customFormat="1" ht="16.5" customHeight="1">
      <c r="B95" s="43"/>
      <c r="C95" s="218" t="s">
        <v>10</v>
      </c>
      <c r="D95" s="218" t="s">
        <v>137</v>
      </c>
      <c r="E95" s="219" t="s">
        <v>817</v>
      </c>
      <c r="F95" s="220" t="s">
        <v>818</v>
      </c>
      <c r="G95" s="221" t="s">
        <v>618</v>
      </c>
      <c r="H95" s="222">
        <v>3</v>
      </c>
      <c r="I95" s="223"/>
      <c r="J95" s="224">
        <f>ROUND(I95*H95,2)</f>
        <v>0</v>
      </c>
      <c r="K95" s="220" t="s">
        <v>778</v>
      </c>
      <c r="L95" s="69"/>
      <c r="M95" s="225" t="s">
        <v>21</v>
      </c>
      <c r="N95" s="226" t="s">
        <v>42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437</v>
      </c>
      <c r="AT95" s="21" t="s">
        <v>137</v>
      </c>
      <c r="AU95" s="21" t="s">
        <v>81</v>
      </c>
      <c r="AY95" s="21" t="s">
        <v>135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79</v>
      </c>
      <c r="BK95" s="229">
        <f>ROUND(I95*H95,2)</f>
        <v>0</v>
      </c>
      <c r="BL95" s="21" t="s">
        <v>437</v>
      </c>
      <c r="BM95" s="21" t="s">
        <v>819</v>
      </c>
    </row>
    <row r="96" spans="2:65" s="1" customFormat="1" ht="16.5" customHeight="1">
      <c r="B96" s="43"/>
      <c r="C96" s="218" t="s">
        <v>209</v>
      </c>
      <c r="D96" s="218" t="s">
        <v>137</v>
      </c>
      <c r="E96" s="219" t="s">
        <v>820</v>
      </c>
      <c r="F96" s="220" t="s">
        <v>821</v>
      </c>
      <c r="G96" s="221" t="s">
        <v>618</v>
      </c>
      <c r="H96" s="222">
        <v>3</v>
      </c>
      <c r="I96" s="223"/>
      <c r="J96" s="224">
        <f>ROUND(I96*H96,2)</f>
        <v>0</v>
      </c>
      <c r="K96" s="220" t="s">
        <v>778</v>
      </c>
      <c r="L96" s="69"/>
      <c r="M96" s="225" t="s">
        <v>21</v>
      </c>
      <c r="N96" s="226" t="s">
        <v>42</v>
      </c>
      <c r="O96" s="44"/>
      <c r="P96" s="227">
        <f>O96*H96</f>
        <v>0</v>
      </c>
      <c r="Q96" s="227">
        <v>0</v>
      </c>
      <c r="R96" s="227">
        <f>Q96*H96</f>
        <v>0</v>
      </c>
      <c r="S96" s="227">
        <v>0</v>
      </c>
      <c r="T96" s="228">
        <f>S96*H96</f>
        <v>0</v>
      </c>
      <c r="AR96" s="21" t="s">
        <v>437</v>
      </c>
      <c r="AT96" s="21" t="s">
        <v>137</v>
      </c>
      <c r="AU96" s="21" t="s">
        <v>81</v>
      </c>
      <c r="AY96" s="21" t="s">
        <v>135</v>
      </c>
      <c r="BE96" s="229">
        <f>IF(N96="základní",J96,0)</f>
        <v>0</v>
      </c>
      <c r="BF96" s="229">
        <f>IF(N96="snížená",J96,0)</f>
        <v>0</v>
      </c>
      <c r="BG96" s="229">
        <f>IF(N96="zákl. přenesená",J96,0)</f>
        <v>0</v>
      </c>
      <c r="BH96" s="229">
        <f>IF(N96="sníž. přenesená",J96,0)</f>
        <v>0</v>
      </c>
      <c r="BI96" s="229">
        <f>IF(N96="nulová",J96,0)</f>
        <v>0</v>
      </c>
      <c r="BJ96" s="21" t="s">
        <v>79</v>
      </c>
      <c r="BK96" s="229">
        <f>ROUND(I96*H96,2)</f>
        <v>0</v>
      </c>
      <c r="BL96" s="21" t="s">
        <v>437</v>
      </c>
      <c r="BM96" s="21" t="s">
        <v>822</v>
      </c>
    </row>
    <row r="97" spans="2:65" s="1" customFormat="1" ht="16.5" customHeight="1">
      <c r="B97" s="43"/>
      <c r="C97" s="218" t="s">
        <v>215</v>
      </c>
      <c r="D97" s="218" t="s">
        <v>137</v>
      </c>
      <c r="E97" s="219" t="s">
        <v>823</v>
      </c>
      <c r="F97" s="220" t="s">
        <v>824</v>
      </c>
      <c r="G97" s="221" t="s">
        <v>168</v>
      </c>
      <c r="H97" s="222">
        <v>158</v>
      </c>
      <c r="I97" s="223"/>
      <c r="J97" s="224">
        <f>ROUND(I97*H97,2)</f>
        <v>0</v>
      </c>
      <c r="K97" s="220" t="s">
        <v>778</v>
      </c>
      <c r="L97" s="69"/>
      <c r="M97" s="225" t="s">
        <v>21</v>
      </c>
      <c r="N97" s="226" t="s">
        <v>42</v>
      </c>
      <c r="O97" s="44"/>
      <c r="P97" s="227">
        <f>O97*H97</f>
        <v>0</v>
      </c>
      <c r="Q97" s="227">
        <v>0</v>
      </c>
      <c r="R97" s="227">
        <f>Q97*H97</f>
        <v>0</v>
      </c>
      <c r="S97" s="227">
        <v>0</v>
      </c>
      <c r="T97" s="228">
        <f>S97*H97</f>
        <v>0</v>
      </c>
      <c r="AR97" s="21" t="s">
        <v>437</v>
      </c>
      <c r="AT97" s="21" t="s">
        <v>137</v>
      </c>
      <c r="AU97" s="21" t="s">
        <v>81</v>
      </c>
      <c r="AY97" s="21" t="s">
        <v>135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437</v>
      </c>
      <c r="BM97" s="21" t="s">
        <v>825</v>
      </c>
    </row>
    <row r="98" spans="2:65" s="1" customFormat="1" ht="16.5" customHeight="1">
      <c r="B98" s="43"/>
      <c r="C98" s="218" t="s">
        <v>220</v>
      </c>
      <c r="D98" s="218" t="s">
        <v>137</v>
      </c>
      <c r="E98" s="219" t="s">
        <v>826</v>
      </c>
      <c r="F98" s="220" t="s">
        <v>737</v>
      </c>
      <c r="G98" s="221" t="s">
        <v>168</v>
      </c>
      <c r="H98" s="222">
        <v>39</v>
      </c>
      <c r="I98" s="223"/>
      <c r="J98" s="224">
        <f>ROUND(I98*H98,2)</f>
        <v>0</v>
      </c>
      <c r="K98" s="220" t="s">
        <v>778</v>
      </c>
      <c r="L98" s="69"/>
      <c r="M98" s="225" t="s">
        <v>21</v>
      </c>
      <c r="N98" s="226" t="s">
        <v>42</v>
      </c>
      <c r="O98" s="44"/>
      <c r="P98" s="227">
        <f>O98*H98</f>
        <v>0</v>
      </c>
      <c r="Q98" s="227">
        <v>0</v>
      </c>
      <c r="R98" s="227">
        <f>Q98*H98</f>
        <v>0</v>
      </c>
      <c r="S98" s="227">
        <v>0</v>
      </c>
      <c r="T98" s="228">
        <f>S98*H98</f>
        <v>0</v>
      </c>
      <c r="AR98" s="21" t="s">
        <v>437</v>
      </c>
      <c r="AT98" s="21" t="s">
        <v>137</v>
      </c>
      <c r="AU98" s="21" t="s">
        <v>81</v>
      </c>
      <c r="AY98" s="21" t="s">
        <v>135</v>
      </c>
      <c r="BE98" s="229">
        <f>IF(N98="základní",J98,0)</f>
        <v>0</v>
      </c>
      <c r="BF98" s="229">
        <f>IF(N98="snížená",J98,0)</f>
        <v>0</v>
      </c>
      <c r="BG98" s="229">
        <f>IF(N98="zákl. přenesená",J98,0)</f>
        <v>0</v>
      </c>
      <c r="BH98" s="229">
        <f>IF(N98="sníž. přenesená",J98,0)</f>
        <v>0</v>
      </c>
      <c r="BI98" s="229">
        <f>IF(N98="nulová",J98,0)</f>
        <v>0</v>
      </c>
      <c r="BJ98" s="21" t="s">
        <v>79</v>
      </c>
      <c r="BK98" s="229">
        <f>ROUND(I98*H98,2)</f>
        <v>0</v>
      </c>
      <c r="BL98" s="21" t="s">
        <v>437</v>
      </c>
      <c r="BM98" s="21" t="s">
        <v>827</v>
      </c>
    </row>
    <row r="99" spans="2:65" s="1" customFormat="1" ht="16.5" customHeight="1">
      <c r="B99" s="43"/>
      <c r="C99" s="218" t="s">
        <v>226</v>
      </c>
      <c r="D99" s="218" t="s">
        <v>137</v>
      </c>
      <c r="E99" s="219" t="s">
        <v>828</v>
      </c>
      <c r="F99" s="220" t="s">
        <v>739</v>
      </c>
      <c r="G99" s="221" t="s">
        <v>168</v>
      </c>
      <c r="H99" s="222">
        <v>21</v>
      </c>
      <c r="I99" s="223"/>
      <c r="J99" s="224">
        <f>ROUND(I99*H99,2)</f>
        <v>0</v>
      </c>
      <c r="K99" s="220" t="s">
        <v>778</v>
      </c>
      <c r="L99" s="69"/>
      <c r="M99" s="225" t="s">
        <v>21</v>
      </c>
      <c r="N99" s="226" t="s">
        <v>42</v>
      </c>
      <c r="O99" s="44"/>
      <c r="P99" s="227">
        <f>O99*H99</f>
        <v>0</v>
      </c>
      <c r="Q99" s="227">
        <v>0</v>
      </c>
      <c r="R99" s="227">
        <f>Q99*H99</f>
        <v>0</v>
      </c>
      <c r="S99" s="227">
        <v>0</v>
      </c>
      <c r="T99" s="228">
        <f>S99*H99</f>
        <v>0</v>
      </c>
      <c r="AR99" s="21" t="s">
        <v>437</v>
      </c>
      <c r="AT99" s="21" t="s">
        <v>137</v>
      </c>
      <c r="AU99" s="21" t="s">
        <v>81</v>
      </c>
      <c r="AY99" s="21" t="s">
        <v>135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79</v>
      </c>
      <c r="BK99" s="229">
        <f>ROUND(I99*H99,2)</f>
        <v>0</v>
      </c>
      <c r="BL99" s="21" t="s">
        <v>437</v>
      </c>
      <c r="BM99" s="21" t="s">
        <v>829</v>
      </c>
    </row>
    <row r="100" spans="2:65" s="1" customFormat="1" ht="16.5" customHeight="1">
      <c r="B100" s="43"/>
      <c r="C100" s="218" t="s">
        <v>82</v>
      </c>
      <c r="D100" s="218" t="s">
        <v>137</v>
      </c>
      <c r="E100" s="219" t="s">
        <v>830</v>
      </c>
      <c r="F100" s="220" t="s">
        <v>831</v>
      </c>
      <c r="G100" s="221" t="s">
        <v>168</v>
      </c>
      <c r="H100" s="222">
        <v>108</v>
      </c>
      <c r="I100" s="223"/>
      <c r="J100" s="224">
        <f>ROUND(I100*H100,2)</f>
        <v>0</v>
      </c>
      <c r="K100" s="220" t="s">
        <v>778</v>
      </c>
      <c r="L100" s="69"/>
      <c r="M100" s="225" t="s">
        <v>21</v>
      </c>
      <c r="N100" s="226" t="s">
        <v>42</v>
      </c>
      <c r="O100" s="44"/>
      <c r="P100" s="227">
        <f>O100*H100</f>
        <v>0</v>
      </c>
      <c r="Q100" s="227">
        <v>0</v>
      </c>
      <c r="R100" s="227">
        <f>Q100*H100</f>
        <v>0</v>
      </c>
      <c r="S100" s="227">
        <v>0</v>
      </c>
      <c r="T100" s="228">
        <f>S100*H100</f>
        <v>0</v>
      </c>
      <c r="AR100" s="21" t="s">
        <v>437</v>
      </c>
      <c r="AT100" s="21" t="s">
        <v>137</v>
      </c>
      <c r="AU100" s="21" t="s">
        <v>81</v>
      </c>
      <c r="AY100" s="21" t="s">
        <v>135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437</v>
      </c>
      <c r="BM100" s="21" t="s">
        <v>832</v>
      </c>
    </row>
    <row r="101" spans="2:65" s="1" customFormat="1" ht="16.5" customHeight="1">
      <c r="B101" s="43"/>
      <c r="C101" s="218" t="s">
        <v>9</v>
      </c>
      <c r="D101" s="218" t="s">
        <v>137</v>
      </c>
      <c r="E101" s="219" t="s">
        <v>833</v>
      </c>
      <c r="F101" s="220" t="s">
        <v>834</v>
      </c>
      <c r="G101" s="221" t="s">
        <v>168</v>
      </c>
      <c r="H101" s="222">
        <v>568</v>
      </c>
      <c r="I101" s="223"/>
      <c r="J101" s="224">
        <f>ROUND(I101*H101,2)</f>
        <v>0</v>
      </c>
      <c r="K101" s="220" t="s">
        <v>778</v>
      </c>
      <c r="L101" s="69"/>
      <c r="M101" s="225" t="s">
        <v>21</v>
      </c>
      <c r="N101" s="226" t="s">
        <v>42</v>
      </c>
      <c r="O101" s="44"/>
      <c r="P101" s="227">
        <f>O101*H101</f>
        <v>0</v>
      </c>
      <c r="Q101" s="227">
        <v>0</v>
      </c>
      <c r="R101" s="227">
        <f>Q101*H101</f>
        <v>0</v>
      </c>
      <c r="S101" s="227">
        <v>0</v>
      </c>
      <c r="T101" s="228">
        <f>S101*H101</f>
        <v>0</v>
      </c>
      <c r="AR101" s="21" t="s">
        <v>437</v>
      </c>
      <c r="AT101" s="21" t="s">
        <v>137</v>
      </c>
      <c r="AU101" s="21" t="s">
        <v>81</v>
      </c>
      <c r="AY101" s="21" t="s">
        <v>135</v>
      </c>
      <c r="BE101" s="229">
        <f>IF(N101="základní",J101,0)</f>
        <v>0</v>
      </c>
      <c r="BF101" s="229">
        <f>IF(N101="snížená",J101,0)</f>
        <v>0</v>
      </c>
      <c r="BG101" s="229">
        <f>IF(N101="zákl. přenesená",J101,0)</f>
        <v>0</v>
      </c>
      <c r="BH101" s="229">
        <f>IF(N101="sníž. přenesená",J101,0)</f>
        <v>0</v>
      </c>
      <c r="BI101" s="229">
        <f>IF(N101="nulová",J101,0)</f>
        <v>0</v>
      </c>
      <c r="BJ101" s="21" t="s">
        <v>79</v>
      </c>
      <c r="BK101" s="229">
        <f>ROUND(I101*H101,2)</f>
        <v>0</v>
      </c>
      <c r="BL101" s="21" t="s">
        <v>437</v>
      </c>
      <c r="BM101" s="21" t="s">
        <v>835</v>
      </c>
    </row>
    <row r="102" spans="2:65" s="1" customFormat="1" ht="16.5" customHeight="1">
      <c r="B102" s="43"/>
      <c r="C102" s="218" t="s">
        <v>244</v>
      </c>
      <c r="D102" s="218" t="s">
        <v>137</v>
      </c>
      <c r="E102" s="219" t="s">
        <v>836</v>
      </c>
      <c r="F102" s="220" t="s">
        <v>837</v>
      </c>
      <c r="G102" s="221" t="s">
        <v>168</v>
      </c>
      <c r="H102" s="222">
        <v>43</v>
      </c>
      <c r="I102" s="223"/>
      <c r="J102" s="224">
        <f>ROUND(I102*H102,2)</f>
        <v>0</v>
      </c>
      <c r="K102" s="220" t="s">
        <v>778</v>
      </c>
      <c r="L102" s="69"/>
      <c r="M102" s="225" t="s">
        <v>21</v>
      </c>
      <c r="N102" s="226" t="s">
        <v>42</v>
      </c>
      <c r="O102" s="44"/>
      <c r="P102" s="227">
        <f>O102*H102</f>
        <v>0</v>
      </c>
      <c r="Q102" s="227">
        <v>0</v>
      </c>
      <c r="R102" s="227">
        <f>Q102*H102</f>
        <v>0</v>
      </c>
      <c r="S102" s="227">
        <v>0</v>
      </c>
      <c r="T102" s="228">
        <f>S102*H102</f>
        <v>0</v>
      </c>
      <c r="AR102" s="21" t="s">
        <v>437</v>
      </c>
      <c r="AT102" s="21" t="s">
        <v>137</v>
      </c>
      <c r="AU102" s="21" t="s">
        <v>81</v>
      </c>
      <c r="AY102" s="21" t="s">
        <v>135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79</v>
      </c>
      <c r="BK102" s="229">
        <f>ROUND(I102*H102,2)</f>
        <v>0</v>
      </c>
      <c r="BL102" s="21" t="s">
        <v>437</v>
      </c>
      <c r="BM102" s="21" t="s">
        <v>838</v>
      </c>
    </row>
    <row r="103" spans="2:65" s="1" customFormat="1" ht="16.5" customHeight="1">
      <c r="B103" s="43"/>
      <c r="C103" s="218" t="s">
        <v>249</v>
      </c>
      <c r="D103" s="218" t="s">
        <v>137</v>
      </c>
      <c r="E103" s="219" t="s">
        <v>839</v>
      </c>
      <c r="F103" s="220" t="s">
        <v>840</v>
      </c>
      <c r="G103" s="221" t="s">
        <v>168</v>
      </c>
      <c r="H103" s="222">
        <v>284</v>
      </c>
      <c r="I103" s="223"/>
      <c r="J103" s="224">
        <f>ROUND(I103*H103,2)</f>
        <v>0</v>
      </c>
      <c r="K103" s="220" t="s">
        <v>778</v>
      </c>
      <c r="L103" s="69"/>
      <c r="M103" s="225" t="s">
        <v>21</v>
      </c>
      <c r="N103" s="226" t="s">
        <v>42</v>
      </c>
      <c r="O103" s="44"/>
      <c r="P103" s="227">
        <f>O103*H103</f>
        <v>0</v>
      </c>
      <c r="Q103" s="227">
        <v>0</v>
      </c>
      <c r="R103" s="227">
        <f>Q103*H103</f>
        <v>0</v>
      </c>
      <c r="S103" s="227">
        <v>0</v>
      </c>
      <c r="T103" s="228">
        <f>S103*H103</f>
        <v>0</v>
      </c>
      <c r="AR103" s="21" t="s">
        <v>437</v>
      </c>
      <c r="AT103" s="21" t="s">
        <v>137</v>
      </c>
      <c r="AU103" s="21" t="s">
        <v>81</v>
      </c>
      <c r="AY103" s="21" t="s">
        <v>135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437</v>
      </c>
      <c r="BM103" s="21" t="s">
        <v>841</v>
      </c>
    </row>
    <row r="104" spans="2:65" s="1" customFormat="1" ht="16.5" customHeight="1">
      <c r="B104" s="43"/>
      <c r="C104" s="218" t="s">
        <v>253</v>
      </c>
      <c r="D104" s="218" t="s">
        <v>137</v>
      </c>
      <c r="E104" s="219" t="s">
        <v>842</v>
      </c>
      <c r="F104" s="220" t="s">
        <v>843</v>
      </c>
      <c r="G104" s="221" t="s">
        <v>168</v>
      </c>
      <c r="H104" s="222">
        <v>39</v>
      </c>
      <c r="I104" s="223"/>
      <c r="J104" s="224">
        <f>ROUND(I104*H104,2)</f>
        <v>0</v>
      </c>
      <c r="K104" s="220" t="s">
        <v>778</v>
      </c>
      <c r="L104" s="69"/>
      <c r="M104" s="225" t="s">
        <v>21</v>
      </c>
      <c r="N104" s="226" t="s">
        <v>42</v>
      </c>
      <c r="O104" s="44"/>
      <c r="P104" s="227">
        <f>O104*H104</f>
        <v>0</v>
      </c>
      <c r="Q104" s="227">
        <v>0</v>
      </c>
      <c r="R104" s="227">
        <f>Q104*H104</f>
        <v>0</v>
      </c>
      <c r="S104" s="227">
        <v>0</v>
      </c>
      <c r="T104" s="228">
        <f>S104*H104</f>
        <v>0</v>
      </c>
      <c r="AR104" s="21" t="s">
        <v>437</v>
      </c>
      <c r="AT104" s="21" t="s">
        <v>137</v>
      </c>
      <c r="AU104" s="21" t="s">
        <v>81</v>
      </c>
      <c r="AY104" s="21" t="s">
        <v>135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79</v>
      </c>
      <c r="BK104" s="229">
        <f>ROUND(I104*H104,2)</f>
        <v>0</v>
      </c>
      <c r="BL104" s="21" t="s">
        <v>437</v>
      </c>
      <c r="BM104" s="21" t="s">
        <v>844</v>
      </c>
    </row>
    <row r="105" spans="2:65" s="1" customFormat="1" ht="16.5" customHeight="1">
      <c r="B105" s="43"/>
      <c r="C105" s="218" t="s">
        <v>85</v>
      </c>
      <c r="D105" s="218" t="s">
        <v>137</v>
      </c>
      <c r="E105" s="219" t="s">
        <v>845</v>
      </c>
      <c r="F105" s="220" t="s">
        <v>753</v>
      </c>
      <c r="G105" s="221" t="s">
        <v>168</v>
      </c>
      <c r="H105" s="222">
        <v>129</v>
      </c>
      <c r="I105" s="223"/>
      <c r="J105" s="224">
        <f>ROUND(I105*H105,2)</f>
        <v>0</v>
      </c>
      <c r="K105" s="220" t="s">
        <v>778</v>
      </c>
      <c r="L105" s="69"/>
      <c r="M105" s="225" t="s">
        <v>21</v>
      </c>
      <c r="N105" s="226" t="s">
        <v>42</v>
      </c>
      <c r="O105" s="44"/>
      <c r="P105" s="227">
        <f>O105*H105</f>
        <v>0</v>
      </c>
      <c r="Q105" s="227">
        <v>0</v>
      </c>
      <c r="R105" s="227">
        <f>Q105*H105</f>
        <v>0</v>
      </c>
      <c r="S105" s="227">
        <v>0</v>
      </c>
      <c r="T105" s="228">
        <f>S105*H105</f>
        <v>0</v>
      </c>
      <c r="AR105" s="21" t="s">
        <v>437</v>
      </c>
      <c r="AT105" s="21" t="s">
        <v>137</v>
      </c>
      <c r="AU105" s="21" t="s">
        <v>81</v>
      </c>
      <c r="AY105" s="21" t="s">
        <v>135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79</v>
      </c>
      <c r="BK105" s="229">
        <f>ROUND(I105*H105,2)</f>
        <v>0</v>
      </c>
      <c r="BL105" s="21" t="s">
        <v>437</v>
      </c>
      <c r="BM105" s="21" t="s">
        <v>846</v>
      </c>
    </row>
    <row r="106" spans="2:65" s="1" customFormat="1" ht="16.5" customHeight="1">
      <c r="B106" s="43"/>
      <c r="C106" s="218" t="s">
        <v>263</v>
      </c>
      <c r="D106" s="218" t="s">
        <v>137</v>
      </c>
      <c r="E106" s="219" t="s">
        <v>847</v>
      </c>
      <c r="F106" s="220" t="s">
        <v>757</v>
      </c>
      <c r="G106" s="221" t="s">
        <v>168</v>
      </c>
      <c r="H106" s="222">
        <v>39</v>
      </c>
      <c r="I106" s="223"/>
      <c r="J106" s="224">
        <f>ROUND(I106*H106,2)</f>
        <v>0</v>
      </c>
      <c r="K106" s="220" t="s">
        <v>778</v>
      </c>
      <c r="L106" s="69"/>
      <c r="M106" s="225" t="s">
        <v>21</v>
      </c>
      <c r="N106" s="226" t="s">
        <v>42</v>
      </c>
      <c r="O106" s="44"/>
      <c r="P106" s="227">
        <f>O106*H106</f>
        <v>0</v>
      </c>
      <c r="Q106" s="227">
        <v>0</v>
      </c>
      <c r="R106" s="227">
        <f>Q106*H106</f>
        <v>0</v>
      </c>
      <c r="S106" s="227">
        <v>0</v>
      </c>
      <c r="T106" s="228">
        <f>S106*H106</f>
        <v>0</v>
      </c>
      <c r="AR106" s="21" t="s">
        <v>437</v>
      </c>
      <c r="AT106" s="21" t="s">
        <v>137</v>
      </c>
      <c r="AU106" s="21" t="s">
        <v>81</v>
      </c>
      <c r="AY106" s="21" t="s">
        <v>135</v>
      </c>
      <c r="BE106" s="229">
        <f>IF(N106="základní",J106,0)</f>
        <v>0</v>
      </c>
      <c r="BF106" s="229">
        <f>IF(N106="snížená",J106,0)</f>
        <v>0</v>
      </c>
      <c r="BG106" s="229">
        <f>IF(N106="zákl. přenesená",J106,0)</f>
        <v>0</v>
      </c>
      <c r="BH106" s="229">
        <f>IF(N106="sníž. přenesená",J106,0)</f>
        <v>0</v>
      </c>
      <c r="BI106" s="229">
        <f>IF(N106="nulová",J106,0)</f>
        <v>0</v>
      </c>
      <c r="BJ106" s="21" t="s">
        <v>79</v>
      </c>
      <c r="BK106" s="229">
        <f>ROUND(I106*H106,2)</f>
        <v>0</v>
      </c>
      <c r="BL106" s="21" t="s">
        <v>437</v>
      </c>
      <c r="BM106" s="21" t="s">
        <v>848</v>
      </c>
    </row>
    <row r="107" spans="2:65" s="1" customFormat="1" ht="16.5" customHeight="1">
      <c r="B107" s="43"/>
      <c r="C107" s="218" t="s">
        <v>268</v>
      </c>
      <c r="D107" s="218" t="s">
        <v>137</v>
      </c>
      <c r="E107" s="219" t="s">
        <v>849</v>
      </c>
      <c r="F107" s="220" t="s">
        <v>759</v>
      </c>
      <c r="G107" s="221" t="s">
        <v>168</v>
      </c>
      <c r="H107" s="222">
        <v>21</v>
      </c>
      <c r="I107" s="223"/>
      <c r="J107" s="224">
        <f>ROUND(I107*H107,2)</f>
        <v>0</v>
      </c>
      <c r="K107" s="220" t="s">
        <v>778</v>
      </c>
      <c r="L107" s="69"/>
      <c r="M107" s="225" t="s">
        <v>21</v>
      </c>
      <c r="N107" s="226" t="s">
        <v>42</v>
      </c>
      <c r="O107" s="44"/>
      <c r="P107" s="227">
        <f>O107*H107</f>
        <v>0</v>
      </c>
      <c r="Q107" s="227">
        <v>0</v>
      </c>
      <c r="R107" s="227">
        <f>Q107*H107</f>
        <v>0</v>
      </c>
      <c r="S107" s="227">
        <v>0</v>
      </c>
      <c r="T107" s="228">
        <f>S107*H107</f>
        <v>0</v>
      </c>
      <c r="AR107" s="21" t="s">
        <v>437</v>
      </c>
      <c r="AT107" s="21" t="s">
        <v>137</v>
      </c>
      <c r="AU107" s="21" t="s">
        <v>81</v>
      </c>
      <c r="AY107" s="21" t="s">
        <v>135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79</v>
      </c>
      <c r="BK107" s="229">
        <f>ROUND(I107*H107,2)</f>
        <v>0</v>
      </c>
      <c r="BL107" s="21" t="s">
        <v>437</v>
      </c>
      <c r="BM107" s="21" t="s">
        <v>850</v>
      </c>
    </row>
    <row r="108" spans="2:65" s="1" customFormat="1" ht="16.5" customHeight="1">
      <c r="B108" s="43"/>
      <c r="C108" s="218" t="s">
        <v>273</v>
      </c>
      <c r="D108" s="218" t="s">
        <v>137</v>
      </c>
      <c r="E108" s="219" t="s">
        <v>851</v>
      </c>
      <c r="F108" s="220" t="s">
        <v>761</v>
      </c>
      <c r="G108" s="221" t="s">
        <v>168</v>
      </c>
      <c r="H108" s="222">
        <v>108</v>
      </c>
      <c r="I108" s="223"/>
      <c r="J108" s="224">
        <f>ROUND(I108*H108,2)</f>
        <v>0</v>
      </c>
      <c r="K108" s="220" t="s">
        <v>778</v>
      </c>
      <c r="L108" s="69"/>
      <c r="M108" s="225" t="s">
        <v>21</v>
      </c>
      <c r="N108" s="226" t="s">
        <v>42</v>
      </c>
      <c r="O108" s="44"/>
      <c r="P108" s="227">
        <f>O108*H108</f>
        <v>0</v>
      </c>
      <c r="Q108" s="227">
        <v>0</v>
      </c>
      <c r="R108" s="227">
        <f>Q108*H108</f>
        <v>0</v>
      </c>
      <c r="S108" s="227">
        <v>0</v>
      </c>
      <c r="T108" s="228">
        <f>S108*H108</f>
        <v>0</v>
      </c>
      <c r="AR108" s="21" t="s">
        <v>437</v>
      </c>
      <c r="AT108" s="21" t="s">
        <v>137</v>
      </c>
      <c r="AU108" s="21" t="s">
        <v>81</v>
      </c>
      <c r="AY108" s="21" t="s">
        <v>135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79</v>
      </c>
      <c r="BK108" s="229">
        <f>ROUND(I108*H108,2)</f>
        <v>0</v>
      </c>
      <c r="BL108" s="21" t="s">
        <v>437</v>
      </c>
      <c r="BM108" s="21" t="s">
        <v>852</v>
      </c>
    </row>
    <row r="109" spans="2:65" s="1" customFormat="1" ht="16.5" customHeight="1">
      <c r="B109" s="43"/>
      <c r="C109" s="218" t="s">
        <v>278</v>
      </c>
      <c r="D109" s="218" t="s">
        <v>137</v>
      </c>
      <c r="E109" s="219" t="s">
        <v>853</v>
      </c>
      <c r="F109" s="220" t="s">
        <v>854</v>
      </c>
      <c r="G109" s="221" t="s">
        <v>618</v>
      </c>
      <c r="H109" s="222">
        <v>20</v>
      </c>
      <c r="I109" s="223"/>
      <c r="J109" s="224">
        <f>ROUND(I109*H109,2)</f>
        <v>0</v>
      </c>
      <c r="K109" s="220" t="s">
        <v>778</v>
      </c>
      <c r="L109" s="69"/>
      <c r="M109" s="225" t="s">
        <v>21</v>
      </c>
      <c r="N109" s="226" t="s">
        <v>42</v>
      </c>
      <c r="O109" s="44"/>
      <c r="P109" s="227">
        <f>O109*H109</f>
        <v>0</v>
      </c>
      <c r="Q109" s="227">
        <v>0</v>
      </c>
      <c r="R109" s="227">
        <f>Q109*H109</f>
        <v>0</v>
      </c>
      <c r="S109" s="227">
        <v>0</v>
      </c>
      <c r="T109" s="228">
        <f>S109*H109</f>
        <v>0</v>
      </c>
      <c r="AR109" s="21" t="s">
        <v>437</v>
      </c>
      <c r="AT109" s="21" t="s">
        <v>137</v>
      </c>
      <c r="AU109" s="21" t="s">
        <v>81</v>
      </c>
      <c r="AY109" s="21" t="s">
        <v>135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79</v>
      </c>
      <c r="BK109" s="229">
        <f>ROUND(I109*H109,2)</f>
        <v>0</v>
      </c>
      <c r="BL109" s="21" t="s">
        <v>437</v>
      </c>
      <c r="BM109" s="21" t="s">
        <v>855</v>
      </c>
    </row>
    <row r="110" spans="2:65" s="1" customFormat="1" ht="16.5" customHeight="1">
      <c r="B110" s="43"/>
      <c r="C110" s="218" t="s">
        <v>88</v>
      </c>
      <c r="D110" s="218" t="s">
        <v>137</v>
      </c>
      <c r="E110" s="219" t="s">
        <v>856</v>
      </c>
      <c r="F110" s="220" t="s">
        <v>763</v>
      </c>
      <c r="G110" s="221" t="s">
        <v>618</v>
      </c>
      <c r="H110" s="222">
        <v>1</v>
      </c>
      <c r="I110" s="223"/>
      <c r="J110" s="224">
        <f>ROUND(I110*H110,2)</f>
        <v>0</v>
      </c>
      <c r="K110" s="220" t="s">
        <v>778</v>
      </c>
      <c r="L110" s="69"/>
      <c r="M110" s="225" t="s">
        <v>21</v>
      </c>
      <c r="N110" s="226" t="s">
        <v>42</v>
      </c>
      <c r="O110" s="44"/>
      <c r="P110" s="227">
        <f>O110*H110</f>
        <v>0</v>
      </c>
      <c r="Q110" s="227">
        <v>0</v>
      </c>
      <c r="R110" s="227">
        <f>Q110*H110</f>
        <v>0</v>
      </c>
      <c r="S110" s="227">
        <v>0</v>
      </c>
      <c r="T110" s="228">
        <f>S110*H110</f>
        <v>0</v>
      </c>
      <c r="AR110" s="21" t="s">
        <v>437</v>
      </c>
      <c r="AT110" s="21" t="s">
        <v>137</v>
      </c>
      <c r="AU110" s="21" t="s">
        <v>81</v>
      </c>
      <c r="AY110" s="21" t="s">
        <v>135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79</v>
      </c>
      <c r="BK110" s="229">
        <f>ROUND(I110*H110,2)</f>
        <v>0</v>
      </c>
      <c r="BL110" s="21" t="s">
        <v>437</v>
      </c>
      <c r="BM110" s="21" t="s">
        <v>857</v>
      </c>
    </row>
    <row r="111" spans="2:65" s="1" customFormat="1" ht="16.5" customHeight="1">
      <c r="B111" s="43"/>
      <c r="C111" s="218" t="s">
        <v>288</v>
      </c>
      <c r="D111" s="218" t="s">
        <v>137</v>
      </c>
      <c r="E111" s="219" t="s">
        <v>858</v>
      </c>
      <c r="F111" s="220" t="s">
        <v>859</v>
      </c>
      <c r="G111" s="221" t="s">
        <v>202</v>
      </c>
      <c r="H111" s="222">
        <v>15.76</v>
      </c>
      <c r="I111" s="223"/>
      <c r="J111" s="224">
        <f>ROUND(I111*H111,2)</f>
        <v>0</v>
      </c>
      <c r="K111" s="220" t="s">
        <v>778</v>
      </c>
      <c r="L111" s="69"/>
      <c r="M111" s="225" t="s">
        <v>21</v>
      </c>
      <c r="N111" s="226" t="s">
        <v>42</v>
      </c>
      <c r="O111" s="4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437</v>
      </c>
      <c r="AT111" s="21" t="s">
        <v>137</v>
      </c>
      <c r="AU111" s="21" t="s">
        <v>81</v>
      </c>
      <c r="AY111" s="21" t="s">
        <v>135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79</v>
      </c>
      <c r="BK111" s="229">
        <f>ROUND(I111*H111,2)</f>
        <v>0</v>
      </c>
      <c r="BL111" s="21" t="s">
        <v>437</v>
      </c>
      <c r="BM111" s="21" t="s">
        <v>860</v>
      </c>
    </row>
    <row r="112" spans="2:65" s="1" customFormat="1" ht="16.5" customHeight="1">
      <c r="B112" s="43"/>
      <c r="C112" s="218" t="s">
        <v>292</v>
      </c>
      <c r="D112" s="218" t="s">
        <v>137</v>
      </c>
      <c r="E112" s="219" t="s">
        <v>861</v>
      </c>
      <c r="F112" s="220" t="s">
        <v>862</v>
      </c>
      <c r="G112" s="221" t="s">
        <v>618</v>
      </c>
      <c r="H112" s="222">
        <v>16</v>
      </c>
      <c r="I112" s="223"/>
      <c r="J112" s="224">
        <f>ROUND(I112*H112,2)</f>
        <v>0</v>
      </c>
      <c r="K112" s="220" t="s">
        <v>778</v>
      </c>
      <c r="L112" s="69"/>
      <c r="M112" s="225" t="s">
        <v>21</v>
      </c>
      <c r="N112" s="226" t="s">
        <v>42</v>
      </c>
      <c r="O112" s="44"/>
      <c r="P112" s="227">
        <f>O112*H112</f>
        <v>0</v>
      </c>
      <c r="Q112" s="227">
        <v>0</v>
      </c>
      <c r="R112" s="227">
        <f>Q112*H112</f>
        <v>0</v>
      </c>
      <c r="S112" s="227">
        <v>0</v>
      </c>
      <c r="T112" s="228">
        <f>S112*H112</f>
        <v>0</v>
      </c>
      <c r="AR112" s="21" t="s">
        <v>437</v>
      </c>
      <c r="AT112" s="21" t="s">
        <v>137</v>
      </c>
      <c r="AU112" s="21" t="s">
        <v>81</v>
      </c>
      <c r="AY112" s="21" t="s">
        <v>135</v>
      </c>
      <c r="BE112" s="229">
        <f>IF(N112="základní",J112,0)</f>
        <v>0</v>
      </c>
      <c r="BF112" s="229">
        <f>IF(N112="snížená",J112,0)</f>
        <v>0</v>
      </c>
      <c r="BG112" s="229">
        <f>IF(N112="zákl. přenesená",J112,0)</f>
        <v>0</v>
      </c>
      <c r="BH112" s="229">
        <f>IF(N112="sníž. přenesená",J112,0)</f>
        <v>0</v>
      </c>
      <c r="BI112" s="229">
        <f>IF(N112="nulová",J112,0)</f>
        <v>0</v>
      </c>
      <c r="BJ112" s="21" t="s">
        <v>79</v>
      </c>
      <c r="BK112" s="229">
        <f>ROUND(I112*H112,2)</f>
        <v>0</v>
      </c>
      <c r="BL112" s="21" t="s">
        <v>437</v>
      </c>
      <c r="BM112" s="21" t="s">
        <v>863</v>
      </c>
    </row>
    <row r="113" spans="2:65" s="1" customFormat="1" ht="16.5" customHeight="1">
      <c r="B113" s="43"/>
      <c r="C113" s="218" t="s">
        <v>296</v>
      </c>
      <c r="D113" s="218" t="s">
        <v>137</v>
      </c>
      <c r="E113" s="219" t="s">
        <v>864</v>
      </c>
      <c r="F113" s="220" t="s">
        <v>771</v>
      </c>
      <c r="G113" s="221" t="s">
        <v>618</v>
      </c>
      <c r="H113" s="222">
        <v>1</v>
      </c>
      <c r="I113" s="223"/>
      <c r="J113" s="224">
        <f>ROUND(I113*H113,2)</f>
        <v>0</v>
      </c>
      <c r="K113" s="220" t="s">
        <v>778</v>
      </c>
      <c r="L113" s="69"/>
      <c r="M113" s="225" t="s">
        <v>21</v>
      </c>
      <c r="N113" s="226" t="s">
        <v>42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437</v>
      </c>
      <c r="AT113" s="21" t="s">
        <v>137</v>
      </c>
      <c r="AU113" s="21" t="s">
        <v>81</v>
      </c>
      <c r="AY113" s="21" t="s">
        <v>135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79</v>
      </c>
      <c r="BK113" s="229">
        <f>ROUND(I113*H113,2)</f>
        <v>0</v>
      </c>
      <c r="BL113" s="21" t="s">
        <v>437</v>
      </c>
      <c r="BM113" s="21" t="s">
        <v>865</v>
      </c>
    </row>
    <row r="114" spans="2:65" s="1" customFormat="1" ht="16.5" customHeight="1">
      <c r="B114" s="43"/>
      <c r="C114" s="218" t="s">
        <v>300</v>
      </c>
      <c r="D114" s="218" t="s">
        <v>137</v>
      </c>
      <c r="E114" s="219" t="s">
        <v>866</v>
      </c>
      <c r="F114" s="220" t="s">
        <v>773</v>
      </c>
      <c r="G114" s="221" t="s">
        <v>618</v>
      </c>
      <c r="H114" s="222">
        <v>1</v>
      </c>
      <c r="I114" s="223"/>
      <c r="J114" s="224">
        <f>ROUND(I114*H114,2)</f>
        <v>0</v>
      </c>
      <c r="K114" s="220" t="s">
        <v>778</v>
      </c>
      <c r="L114" s="69"/>
      <c r="M114" s="225" t="s">
        <v>21</v>
      </c>
      <c r="N114" s="253" t="s">
        <v>42</v>
      </c>
      <c r="O114" s="254"/>
      <c r="P114" s="255">
        <f>O114*H114</f>
        <v>0</v>
      </c>
      <c r="Q114" s="255">
        <v>0</v>
      </c>
      <c r="R114" s="255">
        <f>Q114*H114</f>
        <v>0</v>
      </c>
      <c r="S114" s="255">
        <v>0</v>
      </c>
      <c r="T114" s="256">
        <f>S114*H114</f>
        <v>0</v>
      </c>
      <c r="AR114" s="21" t="s">
        <v>437</v>
      </c>
      <c r="AT114" s="21" t="s">
        <v>137</v>
      </c>
      <c r="AU114" s="21" t="s">
        <v>81</v>
      </c>
      <c r="AY114" s="21" t="s">
        <v>135</v>
      </c>
      <c r="BE114" s="229">
        <f>IF(N114="základní",J114,0)</f>
        <v>0</v>
      </c>
      <c r="BF114" s="229">
        <f>IF(N114="snížená",J114,0)</f>
        <v>0</v>
      </c>
      <c r="BG114" s="229">
        <f>IF(N114="zákl. přenesená",J114,0)</f>
        <v>0</v>
      </c>
      <c r="BH114" s="229">
        <f>IF(N114="sníž. přenesená",J114,0)</f>
        <v>0</v>
      </c>
      <c r="BI114" s="229">
        <f>IF(N114="nulová",J114,0)</f>
        <v>0</v>
      </c>
      <c r="BJ114" s="21" t="s">
        <v>79</v>
      </c>
      <c r="BK114" s="229">
        <f>ROUND(I114*H114,2)</f>
        <v>0</v>
      </c>
      <c r="BL114" s="21" t="s">
        <v>437</v>
      </c>
      <c r="BM114" s="21" t="s">
        <v>867</v>
      </c>
    </row>
    <row r="115" spans="2:12" s="1" customFormat="1" ht="6.95" customHeight="1">
      <c r="B115" s="64"/>
      <c r="C115" s="65"/>
      <c r="D115" s="65"/>
      <c r="E115" s="65"/>
      <c r="F115" s="65"/>
      <c r="G115" s="65"/>
      <c r="H115" s="65"/>
      <c r="I115" s="163"/>
      <c r="J115" s="65"/>
      <c r="K115" s="65"/>
      <c r="L115" s="69"/>
    </row>
  </sheetData>
  <sheetProtection password="CC35" sheet="1" objects="1" scenarios="1" formatColumns="0" formatRows="0" autoFilter="0"/>
  <autoFilter ref="C77:K114"/>
  <mergeCells count="10">
    <mergeCell ref="E7:H7"/>
    <mergeCell ref="E9:H9"/>
    <mergeCell ref="E24:H24"/>
    <mergeCell ref="E45:H45"/>
    <mergeCell ref="E47:H47"/>
    <mergeCell ref="J51:J52"/>
    <mergeCell ref="E68:H68"/>
    <mergeCell ref="E70:H70"/>
    <mergeCell ref="G1:H1"/>
    <mergeCell ref="L2:V2"/>
  </mergeCells>
  <hyperlinks>
    <hyperlink ref="F1:G1" location="C2" display="1) Krycí list soupisu"/>
    <hyperlink ref="G1:H1" location="C54" display="2) Rekapitulace"/>
    <hyperlink ref="J1" location="C7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134"/>
  <sheetViews>
    <sheetView showGridLines="0" workbookViewId="0" topLeftCell="A1">
      <pane ySplit="1" topLeftCell="A2" activePane="bottomLeft" state="frozen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33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8" customHeight="1">
      <c r="A1" s="18"/>
      <c r="B1" s="134"/>
      <c r="C1" s="134"/>
      <c r="D1" s="135" t="s">
        <v>1</v>
      </c>
      <c r="E1" s="134"/>
      <c r="F1" s="136" t="s">
        <v>91</v>
      </c>
      <c r="G1" s="136" t="s">
        <v>92</v>
      </c>
      <c r="H1" s="136"/>
      <c r="I1" s="137"/>
      <c r="J1" s="136" t="s">
        <v>93</v>
      </c>
      <c r="K1" s="135" t="s">
        <v>94</v>
      </c>
      <c r="L1" s="136" t="s">
        <v>95</v>
      </c>
      <c r="M1" s="136"/>
      <c r="N1" s="136"/>
      <c r="O1" s="136"/>
      <c r="P1" s="136"/>
      <c r="Q1" s="136"/>
      <c r="R1" s="136"/>
      <c r="S1" s="136"/>
      <c r="T1" s="136"/>
      <c r="U1" s="17"/>
      <c r="V1" s="17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</row>
    <row r="2" spans="3:46" ht="36.95" customHeight="1">
      <c r="AT2" s="21" t="s">
        <v>90</v>
      </c>
    </row>
    <row r="3" spans="2:46" ht="6.95" customHeight="1">
      <c r="B3" s="22"/>
      <c r="C3" s="23"/>
      <c r="D3" s="23"/>
      <c r="E3" s="23"/>
      <c r="F3" s="23"/>
      <c r="G3" s="23"/>
      <c r="H3" s="23"/>
      <c r="I3" s="138"/>
      <c r="J3" s="23"/>
      <c r="K3" s="24"/>
      <c r="AT3" s="21" t="s">
        <v>81</v>
      </c>
    </row>
    <row r="4" spans="2:46" ht="36.95" customHeight="1">
      <c r="B4" s="25"/>
      <c r="C4" s="26"/>
      <c r="D4" s="27" t="s">
        <v>96</v>
      </c>
      <c r="E4" s="26"/>
      <c r="F4" s="26"/>
      <c r="G4" s="26"/>
      <c r="H4" s="26"/>
      <c r="I4" s="139"/>
      <c r="J4" s="26"/>
      <c r="K4" s="28"/>
      <c r="M4" s="29" t="s">
        <v>12</v>
      </c>
      <c r="AT4" s="21" t="s">
        <v>6</v>
      </c>
    </row>
    <row r="5" spans="2:11" ht="6.95" customHeight="1">
      <c r="B5" s="25"/>
      <c r="C5" s="26"/>
      <c r="D5" s="26"/>
      <c r="E5" s="26"/>
      <c r="F5" s="26"/>
      <c r="G5" s="26"/>
      <c r="H5" s="26"/>
      <c r="I5" s="139"/>
      <c r="J5" s="26"/>
      <c r="K5" s="28"/>
    </row>
    <row r="6" spans="2:11" ht="13.5">
      <c r="B6" s="25"/>
      <c r="C6" s="26"/>
      <c r="D6" s="37" t="s">
        <v>18</v>
      </c>
      <c r="E6" s="26"/>
      <c r="F6" s="26"/>
      <c r="G6" s="26"/>
      <c r="H6" s="26"/>
      <c r="I6" s="139"/>
      <c r="J6" s="26"/>
      <c r="K6" s="28"/>
    </row>
    <row r="7" spans="2:11" ht="16.5" customHeight="1">
      <c r="B7" s="25"/>
      <c r="C7" s="26"/>
      <c r="D7" s="26"/>
      <c r="E7" s="140" t="str">
        <f>'Rekapitulace stavby'!K6</f>
        <v>Stavební úpravy komunikace v ulici Valdštejnova, Cheb</v>
      </c>
      <c r="F7" s="37"/>
      <c r="G7" s="37"/>
      <c r="H7" s="37"/>
      <c r="I7" s="139"/>
      <c r="J7" s="26"/>
      <c r="K7" s="28"/>
    </row>
    <row r="8" spans="2:11" s="1" customFormat="1" ht="13.5">
      <c r="B8" s="43"/>
      <c r="C8" s="44"/>
      <c r="D8" s="37" t="s">
        <v>97</v>
      </c>
      <c r="E8" s="44"/>
      <c r="F8" s="44"/>
      <c r="G8" s="44"/>
      <c r="H8" s="44"/>
      <c r="I8" s="141"/>
      <c r="J8" s="44"/>
      <c r="K8" s="48"/>
    </row>
    <row r="9" spans="2:11" s="1" customFormat="1" ht="36.95" customHeight="1">
      <c r="B9" s="43"/>
      <c r="C9" s="44"/>
      <c r="D9" s="44"/>
      <c r="E9" s="142" t="s">
        <v>868</v>
      </c>
      <c r="F9" s="44"/>
      <c r="G9" s="44"/>
      <c r="H9" s="44"/>
      <c r="I9" s="141"/>
      <c r="J9" s="44"/>
      <c r="K9" s="48"/>
    </row>
    <row r="10" spans="2:11" s="1" customFormat="1" ht="13.5">
      <c r="B10" s="43"/>
      <c r="C10" s="44"/>
      <c r="D10" s="44"/>
      <c r="E10" s="44"/>
      <c r="F10" s="44"/>
      <c r="G10" s="44"/>
      <c r="H10" s="44"/>
      <c r="I10" s="141"/>
      <c r="J10" s="44"/>
      <c r="K10" s="48"/>
    </row>
    <row r="11" spans="2:11" s="1" customFormat="1" ht="14.4" customHeight="1">
      <c r="B11" s="43"/>
      <c r="C11" s="44"/>
      <c r="D11" s="37" t="s">
        <v>20</v>
      </c>
      <c r="E11" s="44"/>
      <c r="F11" s="32" t="s">
        <v>21</v>
      </c>
      <c r="G11" s="44"/>
      <c r="H11" s="44"/>
      <c r="I11" s="143" t="s">
        <v>22</v>
      </c>
      <c r="J11" s="32" t="s">
        <v>21</v>
      </c>
      <c r="K11" s="48"/>
    </row>
    <row r="12" spans="2:11" s="1" customFormat="1" ht="14.4" customHeight="1">
      <c r="B12" s="43"/>
      <c r="C12" s="44"/>
      <c r="D12" s="37" t="s">
        <v>23</v>
      </c>
      <c r="E12" s="44"/>
      <c r="F12" s="32" t="s">
        <v>24</v>
      </c>
      <c r="G12" s="44"/>
      <c r="H12" s="44"/>
      <c r="I12" s="143" t="s">
        <v>25</v>
      </c>
      <c r="J12" s="144" t="str">
        <f>'Rekapitulace stavby'!AN8</f>
        <v>17. 4. 2018</v>
      </c>
      <c r="K12" s="48"/>
    </row>
    <row r="13" spans="2:11" s="1" customFormat="1" ht="10.8" customHeight="1">
      <c r="B13" s="43"/>
      <c r="C13" s="44"/>
      <c r="D13" s="44"/>
      <c r="E13" s="44"/>
      <c r="F13" s="44"/>
      <c r="G13" s="44"/>
      <c r="H13" s="44"/>
      <c r="I13" s="141"/>
      <c r="J13" s="44"/>
      <c r="K13" s="48"/>
    </row>
    <row r="14" spans="2:11" s="1" customFormat="1" ht="14.4" customHeight="1">
      <c r="B14" s="43"/>
      <c r="C14" s="44"/>
      <c r="D14" s="37" t="s">
        <v>27</v>
      </c>
      <c r="E14" s="44"/>
      <c r="F14" s="44"/>
      <c r="G14" s="44"/>
      <c r="H14" s="44"/>
      <c r="I14" s="143" t="s">
        <v>28</v>
      </c>
      <c r="J14" s="32" t="s">
        <v>21</v>
      </c>
      <c r="K14" s="48"/>
    </row>
    <row r="15" spans="2:11" s="1" customFormat="1" ht="18" customHeight="1">
      <c r="B15" s="43"/>
      <c r="C15" s="44"/>
      <c r="D15" s="44"/>
      <c r="E15" s="32" t="s">
        <v>29</v>
      </c>
      <c r="F15" s="44"/>
      <c r="G15" s="44"/>
      <c r="H15" s="44"/>
      <c r="I15" s="143" t="s">
        <v>30</v>
      </c>
      <c r="J15" s="32" t="s">
        <v>21</v>
      </c>
      <c r="K15" s="48"/>
    </row>
    <row r="16" spans="2:11" s="1" customFormat="1" ht="6.95" customHeight="1">
      <c r="B16" s="43"/>
      <c r="C16" s="44"/>
      <c r="D16" s="44"/>
      <c r="E16" s="44"/>
      <c r="F16" s="44"/>
      <c r="G16" s="44"/>
      <c r="H16" s="44"/>
      <c r="I16" s="141"/>
      <c r="J16" s="44"/>
      <c r="K16" s="48"/>
    </row>
    <row r="17" spans="2:11" s="1" customFormat="1" ht="14.4" customHeight="1">
      <c r="B17" s="43"/>
      <c r="C17" s="44"/>
      <c r="D17" s="37" t="s">
        <v>31</v>
      </c>
      <c r="E17" s="44"/>
      <c r="F17" s="44"/>
      <c r="G17" s="44"/>
      <c r="H17" s="44"/>
      <c r="I17" s="143" t="s">
        <v>28</v>
      </c>
      <c r="J17" s="32" t="str">
        <f>IF('Rekapitulace stavby'!AN13="Vyplň údaj","",IF('Rekapitulace stavby'!AN13="","",'Rekapitulace stavby'!AN13))</f>
        <v/>
      </c>
      <c r="K17" s="48"/>
    </row>
    <row r="18" spans="2:11" s="1" customFormat="1" ht="18" customHeight="1">
      <c r="B18" s="43"/>
      <c r="C18" s="44"/>
      <c r="D18" s="44"/>
      <c r="E18" s="32" t="str">
        <f>IF('Rekapitulace stavby'!E14="Vyplň údaj","",IF('Rekapitulace stavby'!E14="","",'Rekapitulace stavby'!E14))</f>
        <v/>
      </c>
      <c r="F18" s="44"/>
      <c r="G18" s="44"/>
      <c r="H18" s="44"/>
      <c r="I18" s="143" t="s">
        <v>30</v>
      </c>
      <c r="J18" s="32" t="str">
        <f>IF('Rekapitulace stavby'!AN14="Vyplň údaj","",IF('Rekapitulace stavby'!AN14="","",'Rekapitulace stavby'!AN14))</f>
        <v/>
      </c>
      <c r="K18" s="48"/>
    </row>
    <row r="19" spans="2:11" s="1" customFormat="1" ht="6.95" customHeight="1">
      <c r="B19" s="43"/>
      <c r="C19" s="44"/>
      <c r="D19" s="44"/>
      <c r="E19" s="44"/>
      <c r="F19" s="44"/>
      <c r="G19" s="44"/>
      <c r="H19" s="44"/>
      <c r="I19" s="141"/>
      <c r="J19" s="44"/>
      <c r="K19" s="48"/>
    </row>
    <row r="20" spans="2:11" s="1" customFormat="1" ht="14.4" customHeight="1">
      <c r="B20" s="43"/>
      <c r="C20" s="44"/>
      <c r="D20" s="37" t="s">
        <v>33</v>
      </c>
      <c r="E20" s="44"/>
      <c r="F20" s="44"/>
      <c r="G20" s="44"/>
      <c r="H20" s="44"/>
      <c r="I20" s="143" t="s">
        <v>28</v>
      </c>
      <c r="J20" s="32" t="str">
        <f>IF('Rekapitulace stavby'!AN16="","",'Rekapitulace stavby'!AN16)</f>
        <v/>
      </c>
      <c r="K20" s="48"/>
    </row>
    <row r="21" spans="2:11" s="1" customFormat="1" ht="18" customHeight="1">
      <c r="B21" s="43"/>
      <c r="C21" s="44"/>
      <c r="D21" s="44"/>
      <c r="E21" s="32" t="str">
        <f>IF('Rekapitulace stavby'!E17="","",'Rekapitulace stavby'!E17)</f>
        <v>Bc.Pašava Michal</v>
      </c>
      <c r="F21" s="44"/>
      <c r="G21" s="44"/>
      <c r="H21" s="44"/>
      <c r="I21" s="143" t="s">
        <v>30</v>
      </c>
      <c r="J21" s="32" t="str">
        <f>IF('Rekapitulace stavby'!AN17="","",'Rekapitulace stavby'!AN17)</f>
        <v/>
      </c>
      <c r="K21" s="48"/>
    </row>
    <row r="22" spans="2:11" s="1" customFormat="1" ht="6.95" customHeight="1">
      <c r="B22" s="43"/>
      <c r="C22" s="44"/>
      <c r="D22" s="44"/>
      <c r="E22" s="44"/>
      <c r="F22" s="44"/>
      <c r="G22" s="44"/>
      <c r="H22" s="44"/>
      <c r="I22" s="141"/>
      <c r="J22" s="44"/>
      <c r="K22" s="48"/>
    </row>
    <row r="23" spans="2:11" s="1" customFormat="1" ht="14.4" customHeight="1">
      <c r="B23" s="43"/>
      <c r="C23" s="44"/>
      <c r="D23" s="37" t="s">
        <v>36</v>
      </c>
      <c r="E23" s="44"/>
      <c r="F23" s="44"/>
      <c r="G23" s="44"/>
      <c r="H23" s="44"/>
      <c r="I23" s="141"/>
      <c r="J23" s="44"/>
      <c r="K23" s="48"/>
    </row>
    <row r="24" spans="2:11" s="6" customFormat="1" ht="16.5" customHeight="1">
      <c r="B24" s="145"/>
      <c r="C24" s="146"/>
      <c r="D24" s="146"/>
      <c r="E24" s="41" t="s">
        <v>21</v>
      </c>
      <c r="F24" s="41"/>
      <c r="G24" s="41"/>
      <c r="H24" s="41"/>
      <c r="I24" s="147"/>
      <c r="J24" s="146"/>
      <c r="K24" s="148"/>
    </row>
    <row r="25" spans="2:11" s="1" customFormat="1" ht="6.95" customHeight="1">
      <c r="B25" s="43"/>
      <c r="C25" s="44"/>
      <c r="D25" s="44"/>
      <c r="E25" s="44"/>
      <c r="F25" s="44"/>
      <c r="G25" s="44"/>
      <c r="H25" s="44"/>
      <c r="I25" s="141"/>
      <c r="J25" s="44"/>
      <c r="K25" s="48"/>
    </row>
    <row r="26" spans="2:11" s="1" customFormat="1" ht="6.95" customHeight="1">
      <c r="B26" s="43"/>
      <c r="C26" s="44"/>
      <c r="D26" s="103"/>
      <c r="E26" s="103"/>
      <c r="F26" s="103"/>
      <c r="G26" s="103"/>
      <c r="H26" s="103"/>
      <c r="I26" s="149"/>
      <c r="J26" s="103"/>
      <c r="K26" s="150"/>
    </row>
    <row r="27" spans="2:11" s="1" customFormat="1" ht="25.4" customHeight="1">
      <c r="B27" s="43"/>
      <c r="C27" s="44"/>
      <c r="D27" s="151" t="s">
        <v>37</v>
      </c>
      <c r="E27" s="44"/>
      <c r="F27" s="44"/>
      <c r="G27" s="44"/>
      <c r="H27" s="44"/>
      <c r="I27" s="141"/>
      <c r="J27" s="152">
        <f>ROUND(J87,2)</f>
        <v>0</v>
      </c>
      <c r="K27" s="48"/>
    </row>
    <row r="28" spans="2:11" s="1" customFormat="1" ht="6.95" customHeight="1">
      <c r="B28" s="43"/>
      <c r="C28" s="44"/>
      <c r="D28" s="103"/>
      <c r="E28" s="103"/>
      <c r="F28" s="103"/>
      <c r="G28" s="103"/>
      <c r="H28" s="103"/>
      <c r="I28" s="149"/>
      <c r="J28" s="103"/>
      <c r="K28" s="150"/>
    </row>
    <row r="29" spans="2:11" s="1" customFormat="1" ht="14.4" customHeight="1">
      <c r="B29" s="43"/>
      <c r="C29" s="44"/>
      <c r="D29" s="44"/>
      <c r="E29" s="44"/>
      <c r="F29" s="49" t="s">
        <v>39</v>
      </c>
      <c r="G29" s="44"/>
      <c r="H29" s="44"/>
      <c r="I29" s="153" t="s">
        <v>38</v>
      </c>
      <c r="J29" s="49" t="s">
        <v>40</v>
      </c>
      <c r="K29" s="48"/>
    </row>
    <row r="30" spans="2:11" s="1" customFormat="1" ht="14.4" customHeight="1">
      <c r="B30" s="43"/>
      <c r="C30" s="44"/>
      <c r="D30" s="52" t="s">
        <v>41</v>
      </c>
      <c r="E30" s="52" t="s">
        <v>42</v>
      </c>
      <c r="F30" s="154">
        <f>ROUND(SUM(BE87:BE133),2)</f>
        <v>0</v>
      </c>
      <c r="G30" s="44"/>
      <c r="H30" s="44"/>
      <c r="I30" s="155">
        <v>0.21</v>
      </c>
      <c r="J30" s="154">
        <f>ROUND(ROUND((SUM(BE87:BE133)),2)*I30,2)</f>
        <v>0</v>
      </c>
      <c r="K30" s="48"/>
    </row>
    <row r="31" spans="2:11" s="1" customFormat="1" ht="14.4" customHeight="1">
      <c r="B31" s="43"/>
      <c r="C31" s="44"/>
      <c r="D31" s="44"/>
      <c r="E31" s="52" t="s">
        <v>43</v>
      </c>
      <c r="F31" s="154">
        <f>ROUND(SUM(BF87:BF133),2)</f>
        <v>0</v>
      </c>
      <c r="G31" s="44"/>
      <c r="H31" s="44"/>
      <c r="I31" s="155">
        <v>0.15</v>
      </c>
      <c r="J31" s="154">
        <f>ROUND(ROUND((SUM(BF87:BF133)),2)*I31,2)</f>
        <v>0</v>
      </c>
      <c r="K31" s="48"/>
    </row>
    <row r="32" spans="2:11" s="1" customFormat="1" ht="14.4" customHeight="1" hidden="1">
      <c r="B32" s="43"/>
      <c r="C32" s="44"/>
      <c r="D32" s="44"/>
      <c r="E32" s="52" t="s">
        <v>44</v>
      </c>
      <c r="F32" s="154">
        <f>ROUND(SUM(BG87:BG133),2)</f>
        <v>0</v>
      </c>
      <c r="G32" s="44"/>
      <c r="H32" s="44"/>
      <c r="I32" s="155">
        <v>0.21</v>
      </c>
      <c r="J32" s="154">
        <v>0</v>
      </c>
      <c r="K32" s="48"/>
    </row>
    <row r="33" spans="2:11" s="1" customFormat="1" ht="14.4" customHeight="1" hidden="1">
      <c r="B33" s="43"/>
      <c r="C33" s="44"/>
      <c r="D33" s="44"/>
      <c r="E33" s="52" t="s">
        <v>45</v>
      </c>
      <c r="F33" s="154">
        <f>ROUND(SUM(BH87:BH133),2)</f>
        <v>0</v>
      </c>
      <c r="G33" s="44"/>
      <c r="H33" s="44"/>
      <c r="I33" s="155">
        <v>0.15</v>
      </c>
      <c r="J33" s="154">
        <v>0</v>
      </c>
      <c r="K33" s="48"/>
    </row>
    <row r="34" spans="2:11" s="1" customFormat="1" ht="14.4" customHeight="1" hidden="1">
      <c r="B34" s="43"/>
      <c r="C34" s="44"/>
      <c r="D34" s="44"/>
      <c r="E34" s="52" t="s">
        <v>46</v>
      </c>
      <c r="F34" s="154">
        <f>ROUND(SUM(BI87:BI133),2)</f>
        <v>0</v>
      </c>
      <c r="G34" s="44"/>
      <c r="H34" s="44"/>
      <c r="I34" s="155">
        <v>0</v>
      </c>
      <c r="J34" s="154">
        <v>0</v>
      </c>
      <c r="K34" s="48"/>
    </row>
    <row r="35" spans="2:11" s="1" customFormat="1" ht="6.95" customHeight="1">
      <c r="B35" s="43"/>
      <c r="C35" s="44"/>
      <c r="D35" s="44"/>
      <c r="E35" s="44"/>
      <c r="F35" s="44"/>
      <c r="G35" s="44"/>
      <c r="H35" s="44"/>
      <c r="I35" s="141"/>
      <c r="J35" s="44"/>
      <c r="K35" s="48"/>
    </row>
    <row r="36" spans="2:11" s="1" customFormat="1" ht="25.4" customHeight="1">
      <c r="B36" s="43"/>
      <c r="C36" s="156"/>
      <c r="D36" s="157" t="s">
        <v>47</v>
      </c>
      <c r="E36" s="95"/>
      <c r="F36" s="95"/>
      <c r="G36" s="158" t="s">
        <v>48</v>
      </c>
      <c r="H36" s="159" t="s">
        <v>49</v>
      </c>
      <c r="I36" s="160"/>
      <c r="J36" s="161">
        <f>SUM(J27:J34)</f>
        <v>0</v>
      </c>
      <c r="K36" s="162"/>
    </row>
    <row r="37" spans="2:11" s="1" customFormat="1" ht="14.4" customHeight="1">
      <c r="B37" s="64"/>
      <c r="C37" s="65"/>
      <c r="D37" s="65"/>
      <c r="E37" s="65"/>
      <c r="F37" s="65"/>
      <c r="G37" s="65"/>
      <c r="H37" s="65"/>
      <c r="I37" s="163"/>
      <c r="J37" s="65"/>
      <c r="K37" s="66"/>
    </row>
    <row r="41" spans="2:11" s="1" customFormat="1" ht="6.95" customHeight="1">
      <c r="B41" s="164"/>
      <c r="C41" s="165"/>
      <c r="D41" s="165"/>
      <c r="E41" s="165"/>
      <c r="F41" s="165"/>
      <c r="G41" s="165"/>
      <c r="H41" s="165"/>
      <c r="I41" s="166"/>
      <c r="J41" s="165"/>
      <c r="K41" s="167"/>
    </row>
    <row r="42" spans="2:11" s="1" customFormat="1" ht="36.95" customHeight="1">
      <c r="B42" s="43"/>
      <c r="C42" s="27" t="s">
        <v>99</v>
      </c>
      <c r="D42" s="44"/>
      <c r="E42" s="44"/>
      <c r="F42" s="44"/>
      <c r="G42" s="44"/>
      <c r="H42" s="44"/>
      <c r="I42" s="141"/>
      <c r="J42" s="44"/>
      <c r="K42" s="48"/>
    </row>
    <row r="43" spans="2:11" s="1" customFormat="1" ht="6.95" customHeight="1">
      <c r="B43" s="43"/>
      <c r="C43" s="44"/>
      <c r="D43" s="44"/>
      <c r="E43" s="44"/>
      <c r="F43" s="44"/>
      <c r="G43" s="44"/>
      <c r="H43" s="44"/>
      <c r="I43" s="141"/>
      <c r="J43" s="44"/>
      <c r="K43" s="48"/>
    </row>
    <row r="44" spans="2:11" s="1" customFormat="1" ht="14.4" customHeight="1">
      <c r="B44" s="43"/>
      <c r="C44" s="37" t="s">
        <v>18</v>
      </c>
      <c r="D44" s="44"/>
      <c r="E44" s="44"/>
      <c r="F44" s="44"/>
      <c r="G44" s="44"/>
      <c r="H44" s="44"/>
      <c r="I44" s="141"/>
      <c r="J44" s="44"/>
      <c r="K44" s="48"/>
    </row>
    <row r="45" spans="2:11" s="1" customFormat="1" ht="16.5" customHeight="1">
      <c r="B45" s="43"/>
      <c r="C45" s="44"/>
      <c r="D45" s="44"/>
      <c r="E45" s="140" t="str">
        <f>E7</f>
        <v>Stavební úpravy komunikace v ulici Valdštejnova, Cheb</v>
      </c>
      <c r="F45" s="37"/>
      <c r="G45" s="37"/>
      <c r="H45" s="37"/>
      <c r="I45" s="141"/>
      <c r="J45" s="44"/>
      <c r="K45" s="48"/>
    </row>
    <row r="46" spans="2:11" s="1" customFormat="1" ht="14.4" customHeight="1">
      <c r="B46" s="43"/>
      <c r="C46" s="37" t="s">
        <v>97</v>
      </c>
      <c r="D46" s="44"/>
      <c r="E46" s="44"/>
      <c r="F46" s="44"/>
      <c r="G46" s="44"/>
      <c r="H46" s="44"/>
      <c r="I46" s="141"/>
      <c r="J46" s="44"/>
      <c r="K46" s="48"/>
    </row>
    <row r="47" spans="2:11" s="1" customFormat="1" ht="17.25" customHeight="1">
      <c r="B47" s="43"/>
      <c r="C47" s="44"/>
      <c r="D47" s="44"/>
      <c r="E47" s="142" t="str">
        <f>E9</f>
        <v>30 - Ochrana topného rozvodu</v>
      </c>
      <c r="F47" s="44"/>
      <c r="G47" s="44"/>
      <c r="H47" s="44"/>
      <c r="I47" s="141"/>
      <c r="J47" s="44"/>
      <c r="K47" s="48"/>
    </row>
    <row r="48" spans="2:11" s="1" customFormat="1" ht="6.95" customHeight="1">
      <c r="B48" s="43"/>
      <c r="C48" s="44"/>
      <c r="D48" s="44"/>
      <c r="E48" s="44"/>
      <c r="F48" s="44"/>
      <c r="G48" s="44"/>
      <c r="H48" s="44"/>
      <c r="I48" s="141"/>
      <c r="J48" s="44"/>
      <c r="K48" s="48"/>
    </row>
    <row r="49" spans="2:11" s="1" customFormat="1" ht="18" customHeight="1">
      <c r="B49" s="43"/>
      <c r="C49" s="37" t="s">
        <v>23</v>
      </c>
      <c r="D49" s="44"/>
      <c r="E49" s="44"/>
      <c r="F49" s="32" t="str">
        <f>F12</f>
        <v>Cheb</v>
      </c>
      <c r="G49" s="44"/>
      <c r="H49" s="44"/>
      <c r="I49" s="143" t="s">
        <v>25</v>
      </c>
      <c r="J49" s="144" t="str">
        <f>IF(J12="","",J12)</f>
        <v>17. 4. 2018</v>
      </c>
      <c r="K49" s="48"/>
    </row>
    <row r="50" spans="2:11" s="1" customFormat="1" ht="6.95" customHeight="1">
      <c r="B50" s="43"/>
      <c r="C50" s="44"/>
      <c r="D50" s="44"/>
      <c r="E50" s="44"/>
      <c r="F50" s="44"/>
      <c r="G50" s="44"/>
      <c r="H50" s="44"/>
      <c r="I50" s="141"/>
      <c r="J50" s="44"/>
      <c r="K50" s="48"/>
    </row>
    <row r="51" spans="2:11" s="1" customFormat="1" ht="13.5">
      <c r="B51" s="43"/>
      <c r="C51" s="37" t="s">
        <v>27</v>
      </c>
      <c r="D51" s="44"/>
      <c r="E51" s="44"/>
      <c r="F51" s="32" t="str">
        <f>E15</f>
        <v>Město Cheb</v>
      </c>
      <c r="G51" s="44"/>
      <c r="H51" s="44"/>
      <c r="I51" s="143" t="s">
        <v>33</v>
      </c>
      <c r="J51" s="41" t="str">
        <f>E21</f>
        <v>Bc.Pašava Michal</v>
      </c>
      <c r="K51" s="48"/>
    </row>
    <row r="52" spans="2:11" s="1" customFormat="1" ht="14.4" customHeight="1">
      <c r="B52" s="43"/>
      <c r="C52" s="37" t="s">
        <v>31</v>
      </c>
      <c r="D52" s="44"/>
      <c r="E52" s="44"/>
      <c r="F52" s="32" t="str">
        <f>IF(E18="","",E18)</f>
        <v/>
      </c>
      <c r="G52" s="44"/>
      <c r="H52" s="44"/>
      <c r="I52" s="141"/>
      <c r="J52" s="168"/>
      <c r="K52" s="48"/>
    </row>
    <row r="53" spans="2:11" s="1" customFormat="1" ht="10.3" customHeight="1">
      <c r="B53" s="43"/>
      <c r="C53" s="44"/>
      <c r="D53" s="44"/>
      <c r="E53" s="44"/>
      <c r="F53" s="44"/>
      <c r="G53" s="44"/>
      <c r="H53" s="44"/>
      <c r="I53" s="141"/>
      <c r="J53" s="44"/>
      <c r="K53" s="48"/>
    </row>
    <row r="54" spans="2:11" s="1" customFormat="1" ht="29.25" customHeight="1">
      <c r="B54" s="43"/>
      <c r="C54" s="169" t="s">
        <v>100</v>
      </c>
      <c r="D54" s="156"/>
      <c r="E54" s="156"/>
      <c r="F54" s="156"/>
      <c r="G54" s="156"/>
      <c r="H54" s="156"/>
      <c r="I54" s="170"/>
      <c r="J54" s="171" t="s">
        <v>101</v>
      </c>
      <c r="K54" s="172"/>
    </row>
    <row r="55" spans="2:11" s="1" customFormat="1" ht="10.3" customHeight="1">
      <c r="B55" s="43"/>
      <c r="C55" s="44"/>
      <c r="D55" s="44"/>
      <c r="E55" s="44"/>
      <c r="F55" s="44"/>
      <c r="G55" s="44"/>
      <c r="H55" s="44"/>
      <c r="I55" s="141"/>
      <c r="J55" s="44"/>
      <c r="K55" s="48"/>
    </row>
    <row r="56" spans="2:47" s="1" customFormat="1" ht="29.25" customHeight="1">
      <c r="B56" s="43"/>
      <c r="C56" s="173" t="s">
        <v>102</v>
      </c>
      <c r="D56" s="44"/>
      <c r="E56" s="44"/>
      <c r="F56" s="44"/>
      <c r="G56" s="44"/>
      <c r="H56" s="44"/>
      <c r="I56" s="141"/>
      <c r="J56" s="152">
        <f>J87</f>
        <v>0</v>
      </c>
      <c r="K56" s="48"/>
      <c r="AU56" s="21" t="s">
        <v>103</v>
      </c>
    </row>
    <row r="57" spans="2:11" s="7" customFormat="1" ht="24.95" customHeight="1">
      <c r="B57" s="174"/>
      <c r="C57" s="175"/>
      <c r="D57" s="176" t="s">
        <v>869</v>
      </c>
      <c r="E57" s="177"/>
      <c r="F57" s="177"/>
      <c r="G57" s="177"/>
      <c r="H57" s="177"/>
      <c r="I57" s="178"/>
      <c r="J57" s="179">
        <f>J88</f>
        <v>0</v>
      </c>
      <c r="K57" s="180"/>
    </row>
    <row r="58" spans="2:11" s="7" customFormat="1" ht="24.95" customHeight="1">
      <c r="B58" s="174"/>
      <c r="C58" s="175"/>
      <c r="D58" s="176" t="s">
        <v>870</v>
      </c>
      <c r="E58" s="177"/>
      <c r="F58" s="177"/>
      <c r="G58" s="177"/>
      <c r="H58" s="177"/>
      <c r="I58" s="178"/>
      <c r="J58" s="179">
        <f>J96</f>
        <v>0</v>
      </c>
      <c r="K58" s="180"/>
    </row>
    <row r="59" spans="2:11" s="7" customFormat="1" ht="24.95" customHeight="1">
      <c r="B59" s="174"/>
      <c r="C59" s="175"/>
      <c r="D59" s="176" t="s">
        <v>871</v>
      </c>
      <c r="E59" s="177"/>
      <c r="F59" s="177"/>
      <c r="G59" s="177"/>
      <c r="H59" s="177"/>
      <c r="I59" s="178"/>
      <c r="J59" s="179">
        <f>J98</f>
        <v>0</v>
      </c>
      <c r="K59" s="180"/>
    </row>
    <row r="60" spans="2:11" s="7" customFormat="1" ht="24.95" customHeight="1">
      <c r="B60" s="174"/>
      <c r="C60" s="175"/>
      <c r="D60" s="176" t="s">
        <v>872</v>
      </c>
      <c r="E60" s="177"/>
      <c r="F60" s="177"/>
      <c r="G60" s="177"/>
      <c r="H60" s="177"/>
      <c r="I60" s="178"/>
      <c r="J60" s="179">
        <f>J101</f>
        <v>0</v>
      </c>
      <c r="K60" s="180"/>
    </row>
    <row r="61" spans="2:11" s="7" customFormat="1" ht="24.95" customHeight="1">
      <c r="B61" s="174"/>
      <c r="C61" s="175"/>
      <c r="D61" s="176" t="s">
        <v>873</v>
      </c>
      <c r="E61" s="177"/>
      <c r="F61" s="177"/>
      <c r="G61" s="177"/>
      <c r="H61" s="177"/>
      <c r="I61" s="178"/>
      <c r="J61" s="179">
        <f>J106</f>
        <v>0</v>
      </c>
      <c r="K61" s="180"/>
    </row>
    <row r="62" spans="2:11" s="7" customFormat="1" ht="24.95" customHeight="1">
      <c r="B62" s="174"/>
      <c r="C62" s="175"/>
      <c r="D62" s="176" t="s">
        <v>874</v>
      </c>
      <c r="E62" s="177"/>
      <c r="F62" s="177"/>
      <c r="G62" s="177"/>
      <c r="H62" s="177"/>
      <c r="I62" s="178"/>
      <c r="J62" s="179">
        <f>J112</f>
        <v>0</v>
      </c>
      <c r="K62" s="180"/>
    </row>
    <row r="63" spans="2:11" s="7" customFormat="1" ht="24.95" customHeight="1">
      <c r="B63" s="174"/>
      <c r="C63" s="175"/>
      <c r="D63" s="176" t="s">
        <v>875</v>
      </c>
      <c r="E63" s="177"/>
      <c r="F63" s="177"/>
      <c r="G63" s="177"/>
      <c r="H63" s="177"/>
      <c r="I63" s="178"/>
      <c r="J63" s="179">
        <f>J114</f>
        <v>0</v>
      </c>
      <c r="K63" s="180"/>
    </row>
    <row r="64" spans="2:11" s="7" customFormat="1" ht="24.95" customHeight="1">
      <c r="B64" s="174"/>
      <c r="C64" s="175"/>
      <c r="D64" s="176" t="s">
        <v>876</v>
      </c>
      <c r="E64" s="177"/>
      <c r="F64" s="177"/>
      <c r="G64" s="177"/>
      <c r="H64" s="177"/>
      <c r="I64" s="178"/>
      <c r="J64" s="179">
        <f>J124</f>
        <v>0</v>
      </c>
      <c r="K64" s="180"/>
    </row>
    <row r="65" spans="2:11" s="7" customFormat="1" ht="24.95" customHeight="1">
      <c r="B65" s="174"/>
      <c r="C65" s="175"/>
      <c r="D65" s="176" t="s">
        <v>877</v>
      </c>
      <c r="E65" s="177"/>
      <c r="F65" s="177"/>
      <c r="G65" s="177"/>
      <c r="H65" s="177"/>
      <c r="I65" s="178"/>
      <c r="J65" s="179">
        <f>J126</f>
        <v>0</v>
      </c>
      <c r="K65" s="180"/>
    </row>
    <row r="66" spans="2:11" s="7" customFormat="1" ht="24.95" customHeight="1">
      <c r="B66" s="174"/>
      <c r="C66" s="175"/>
      <c r="D66" s="176" t="s">
        <v>878</v>
      </c>
      <c r="E66" s="177"/>
      <c r="F66" s="177"/>
      <c r="G66" s="177"/>
      <c r="H66" s="177"/>
      <c r="I66" s="178"/>
      <c r="J66" s="179">
        <f>J129</f>
        <v>0</v>
      </c>
      <c r="K66" s="180"/>
    </row>
    <row r="67" spans="2:11" s="8" customFormat="1" ht="19.9" customHeight="1">
      <c r="B67" s="181"/>
      <c r="C67" s="182"/>
      <c r="D67" s="183" t="s">
        <v>879</v>
      </c>
      <c r="E67" s="184"/>
      <c r="F67" s="184"/>
      <c r="G67" s="184"/>
      <c r="H67" s="184"/>
      <c r="I67" s="185"/>
      <c r="J67" s="186">
        <f>J130</f>
        <v>0</v>
      </c>
      <c r="K67" s="187"/>
    </row>
    <row r="68" spans="2:11" s="1" customFormat="1" ht="21.8" customHeight="1">
      <c r="B68" s="43"/>
      <c r="C68" s="44"/>
      <c r="D68" s="44"/>
      <c r="E68" s="44"/>
      <c r="F68" s="44"/>
      <c r="G68" s="44"/>
      <c r="H68" s="44"/>
      <c r="I68" s="141"/>
      <c r="J68" s="44"/>
      <c r="K68" s="48"/>
    </row>
    <row r="69" spans="2:11" s="1" customFormat="1" ht="6.95" customHeight="1">
      <c r="B69" s="64"/>
      <c r="C69" s="65"/>
      <c r="D69" s="65"/>
      <c r="E69" s="65"/>
      <c r="F69" s="65"/>
      <c r="G69" s="65"/>
      <c r="H69" s="65"/>
      <c r="I69" s="163"/>
      <c r="J69" s="65"/>
      <c r="K69" s="66"/>
    </row>
    <row r="73" spans="2:12" s="1" customFormat="1" ht="6.95" customHeight="1">
      <c r="B73" s="67"/>
      <c r="C73" s="68"/>
      <c r="D73" s="68"/>
      <c r="E73" s="68"/>
      <c r="F73" s="68"/>
      <c r="G73" s="68"/>
      <c r="H73" s="68"/>
      <c r="I73" s="166"/>
      <c r="J73" s="68"/>
      <c r="K73" s="68"/>
      <c r="L73" s="69"/>
    </row>
    <row r="74" spans="2:12" s="1" customFormat="1" ht="36.95" customHeight="1">
      <c r="B74" s="43"/>
      <c r="C74" s="70" t="s">
        <v>119</v>
      </c>
      <c r="D74" s="71"/>
      <c r="E74" s="71"/>
      <c r="F74" s="71"/>
      <c r="G74" s="71"/>
      <c r="H74" s="71"/>
      <c r="I74" s="188"/>
      <c r="J74" s="71"/>
      <c r="K74" s="71"/>
      <c r="L74" s="69"/>
    </row>
    <row r="75" spans="2:12" s="1" customFormat="1" ht="6.95" customHeight="1">
      <c r="B75" s="43"/>
      <c r="C75" s="71"/>
      <c r="D75" s="71"/>
      <c r="E75" s="71"/>
      <c r="F75" s="71"/>
      <c r="G75" s="71"/>
      <c r="H75" s="71"/>
      <c r="I75" s="188"/>
      <c r="J75" s="71"/>
      <c r="K75" s="71"/>
      <c r="L75" s="69"/>
    </row>
    <row r="76" spans="2:12" s="1" customFormat="1" ht="14.4" customHeight="1">
      <c r="B76" s="43"/>
      <c r="C76" s="73" t="s">
        <v>18</v>
      </c>
      <c r="D76" s="71"/>
      <c r="E76" s="71"/>
      <c r="F76" s="71"/>
      <c r="G76" s="71"/>
      <c r="H76" s="71"/>
      <c r="I76" s="188"/>
      <c r="J76" s="71"/>
      <c r="K76" s="71"/>
      <c r="L76" s="69"/>
    </row>
    <row r="77" spans="2:12" s="1" customFormat="1" ht="16.5" customHeight="1">
      <c r="B77" s="43"/>
      <c r="C77" s="71"/>
      <c r="D77" s="71"/>
      <c r="E77" s="189" t="str">
        <f>E7</f>
        <v>Stavební úpravy komunikace v ulici Valdštejnova, Cheb</v>
      </c>
      <c r="F77" s="73"/>
      <c r="G77" s="73"/>
      <c r="H77" s="73"/>
      <c r="I77" s="188"/>
      <c r="J77" s="71"/>
      <c r="K77" s="71"/>
      <c r="L77" s="69"/>
    </row>
    <row r="78" spans="2:12" s="1" customFormat="1" ht="14.4" customHeight="1">
      <c r="B78" s="43"/>
      <c r="C78" s="73" t="s">
        <v>97</v>
      </c>
      <c r="D78" s="71"/>
      <c r="E78" s="71"/>
      <c r="F78" s="71"/>
      <c r="G78" s="71"/>
      <c r="H78" s="71"/>
      <c r="I78" s="188"/>
      <c r="J78" s="71"/>
      <c r="K78" s="71"/>
      <c r="L78" s="69"/>
    </row>
    <row r="79" spans="2:12" s="1" customFormat="1" ht="17.25" customHeight="1">
      <c r="B79" s="43"/>
      <c r="C79" s="71"/>
      <c r="D79" s="71"/>
      <c r="E79" s="79" t="str">
        <f>E9</f>
        <v>30 - Ochrana topného rozvodu</v>
      </c>
      <c r="F79" s="71"/>
      <c r="G79" s="71"/>
      <c r="H79" s="71"/>
      <c r="I79" s="188"/>
      <c r="J79" s="71"/>
      <c r="K79" s="71"/>
      <c r="L79" s="69"/>
    </row>
    <row r="80" spans="2:12" s="1" customFormat="1" ht="6.95" customHeight="1">
      <c r="B80" s="43"/>
      <c r="C80" s="71"/>
      <c r="D80" s="71"/>
      <c r="E80" s="71"/>
      <c r="F80" s="71"/>
      <c r="G80" s="71"/>
      <c r="H80" s="71"/>
      <c r="I80" s="188"/>
      <c r="J80" s="71"/>
      <c r="K80" s="71"/>
      <c r="L80" s="69"/>
    </row>
    <row r="81" spans="2:12" s="1" customFormat="1" ht="18" customHeight="1">
      <c r="B81" s="43"/>
      <c r="C81" s="73" t="s">
        <v>23</v>
      </c>
      <c r="D81" s="71"/>
      <c r="E81" s="71"/>
      <c r="F81" s="190" t="str">
        <f>F12</f>
        <v>Cheb</v>
      </c>
      <c r="G81" s="71"/>
      <c r="H81" s="71"/>
      <c r="I81" s="191" t="s">
        <v>25</v>
      </c>
      <c r="J81" s="82" t="str">
        <f>IF(J12="","",J12)</f>
        <v>17. 4. 2018</v>
      </c>
      <c r="K81" s="71"/>
      <c r="L81" s="69"/>
    </row>
    <row r="82" spans="2:12" s="1" customFormat="1" ht="6.95" customHeight="1">
      <c r="B82" s="43"/>
      <c r="C82" s="71"/>
      <c r="D82" s="71"/>
      <c r="E82" s="71"/>
      <c r="F82" s="71"/>
      <c r="G82" s="71"/>
      <c r="H82" s="71"/>
      <c r="I82" s="188"/>
      <c r="J82" s="71"/>
      <c r="K82" s="71"/>
      <c r="L82" s="69"/>
    </row>
    <row r="83" spans="2:12" s="1" customFormat="1" ht="13.5">
      <c r="B83" s="43"/>
      <c r="C83" s="73" t="s">
        <v>27</v>
      </c>
      <c r="D83" s="71"/>
      <c r="E83" s="71"/>
      <c r="F83" s="190" t="str">
        <f>E15</f>
        <v>Město Cheb</v>
      </c>
      <c r="G83" s="71"/>
      <c r="H83" s="71"/>
      <c r="I83" s="191" t="s">
        <v>33</v>
      </c>
      <c r="J83" s="190" t="str">
        <f>E21</f>
        <v>Bc.Pašava Michal</v>
      </c>
      <c r="K83" s="71"/>
      <c r="L83" s="69"/>
    </row>
    <row r="84" spans="2:12" s="1" customFormat="1" ht="14.4" customHeight="1">
      <c r="B84" s="43"/>
      <c r="C84" s="73" t="s">
        <v>31</v>
      </c>
      <c r="D84" s="71"/>
      <c r="E84" s="71"/>
      <c r="F84" s="190" t="str">
        <f>IF(E18="","",E18)</f>
        <v/>
      </c>
      <c r="G84" s="71"/>
      <c r="H84" s="71"/>
      <c r="I84" s="188"/>
      <c r="J84" s="71"/>
      <c r="K84" s="71"/>
      <c r="L84" s="69"/>
    </row>
    <row r="85" spans="2:12" s="1" customFormat="1" ht="10.3" customHeight="1">
      <c r="B85" s="43"/>
      <c r="C85" s="71"/>
      <c r="D85" s="71"/>
      <c r="E85" s="71"/>
      <c r="F85" s="71"/>
      <c r="G85" s="71"/>
      <c r="H85" s="71"/>
      <c r="I85" s="188"/>
      <c r="J85" s="71"/>
      <c r="K85" s="71"/>
      <c r="L85" s="69"/>
    </row>
    <row r="86" spans="2:20" s="9" customFormat="1" ht="29.25" customHeight="1">
      <c r="B86" s="192"/>
      <c r="C86" s="193" t="s">
        <v>120</v>
      </c>
      <c r="D86" s="194" t="s">
        <v>56</v>
      </c>
      <c r="E86" s="194" t="s">
        <v>52</v>
      </c>
      <c r="F86" s="194" t="s">
        <v>121</v>
      </c>
      <c r="G86" s="194" t="s">
        <v>122</v>
      </c>
      <c r="H86" s="194" t="s">
        <v>123</v>
      </c>
      <c r="I86" s="195" t="s">
        <v>124</v>
      </c>
      <c r="J86" s="194" t="s">
        <v>101</v>
      </c>
      <c r="K86" s="196" t="s">
        <v>125</v>
      </c>
      <c r="L86" s="197"/>
      <c r="M86" s="99" t="s">
        <v>126</v>
      </c>
      <c r="N86" s="100" t="s">
        <v>41</v>
      </c>
      <c r="O86" s="100" t="s">
        <v>127</v>
      </c>
      <c r="P86" s="100" t="s">
        <v>128</v>
      </c>
      <c r="Q86" s="100" t="s">
        <v>129</v>
      </c>
      <c r="R86" s="100" t="s">
        <v>130</v>
      </c>
      <c r="S86" s="100" t="s">
        <v>131</v>
      </c>
      <c r="T86" s="101" t="s">
        <v>132</v>
      </c>
    </row>
    <row r="87" spans="2:63" s="1" customFormat="1" ht="29.25" customHeight="1">
      <c r="B87" s="43"/>
      <c r="C87" s="105" t="s">
        <v>102</v>
      </c>
      <c r="D87" s="71"/>
      <c r="E87" s="71"/>
      <c r="F87" s="71"/>
      <c r="G87" s="71"/>
      <c r="H87" s="71"/>
      <c r="I87" s="188"/>
      <c r="J87" s="198">
        <f>BK87</f>
        <v>0</v>
      </c>
      <c r="K87" s="71"/>
      <c r="L87" s="69"/>
      <c r="M87" s="102"/>
      <c r="N87" s="103"/>
      <c r="O87" s="103"/>
      <c r="P87" s="199">
        <f>P88+P96+P98+P101+P106+P112+P114+P124+P126+P129</f>
        <v>0</v>
      </c>
      <c r="Q87" s="103"/>
      <c r="R87" s="199">
        <f>R88+R96+R98+R101+R106+R112+R114+R124+R126+R129</f>
        <v>62.536513219999996</v>
      </c>
      <c r="S87" s="103"/>
      <c r="T87" s="200">
        <f>T88+T96+T98+T101+T106+T112+T114+T124+T126+T129</f>
        <v>0</v>
      </c>
      <c r="AT87" s="21" t="s">
        <v>70</v>
      </c>
      <c r="AU87" s="21" t="s">
        <v>103</v>
      </c>
      <c r="BK87" s="201">
        <f>BK88+BK96+BK98+BK101+BK106+BK112+BK114+BK124+BK126+BK129</f>
        <v>0</v>
      </c>
    </row>
    <row r="88" spans="2:63" s="10" customFormat="1" ht="37.4" customHeight="1">
      <c r="B88" s="202"/>
      <c r="C88" s="203"/>
      <c r="D88" s="204" t="s">
        <v>70</v>
      </c>
      <c r="E88" s="205" t="s">
        <v>195</v>
      </c>
      <c r="F88" s="205" t="s">
        <v>136</v>
      </c>
      <c r="G88" s="203"/>
      <c r="H88" s="203"/>
      <c r="I88" s="206"/>
      <c r="J88" s="207">
        <f>BK88</f>
        <v>0</v>
      </c>
      <c r="K88" s="203"/>
      <c r="L88" s="208"/>
      <c r="M88" s="209"/>
      <c r="N88" s="210"/>
      <c r="O88" s="210"/>
      <c r="P88" s="211">
        <f>SUM(P89:P95)</f>
        <v>0</v>
      </c>
      <c r="Q88" s="210"/>
      <c r="R88" s="211">
        <f>SUM(R89:R95)</f>
        <v>21.241</v>
      </c>
      <c r="S88" s="210"/>
      <c r="T88" s="212">
        <f>SUM(T89:T95)</f>
        <v>0</v>
      </c>
      <c r="AR88" s="213" t="s">
        <v>79</v>
      </c>
      <c r="AT88" s="214" t="s">
        <v>70</v>
      </c>
      <c r="AU88" s="214" t="s">
        <v>71</v>
      </c>
      <c r="AY88" s="213" t="s">
        <v>135</v>
      </c>
      <c r="BK88" s="215">
        <f>SUM(BK89:BK95)</f>
        <v>0</v>
      </c>
    </row>
    <row r="89" spans="2:65" s="1" customFormat="1" ht="16.5" customHeight="1">
      <c r="B89" s="43"/>
      <c r="C89" s="218" t="s">
        <v>79</v>
      </c>
      <c r="D89" s="218" t="s">
        <v>137</v>
      </c>
      <c r="E89" s="219" t="s">
        <v>880</v>
      </c>
      <c r="F89" s="220" t="s">
        <v>881</v>
      </c>
      <c r="G89" s="221" t="s">
        <v>178</v>
      </c>
      <c r="H89" s="222">
        <v>18.158</v>
      </c>
      <c r="I89" s="223"/>
      <c r="J89" s="224">
        <f>ROUND(I89*H89,2)</f>
        <v>0</v>
      </c>
      <c r="K89" s="220" t="s">
        <v>882</v>
      </c>
      <c r="L89" s="69"/>
      <c r="M89" s="225" t="s">
        <v>21</v>
      </c>
      <c r="N89" s="226" t="s">
        <v>42</v>
      </c>
      <c r="O89" s="44"/>
      <c r="P89" s="227">
        <f>O89*H89</f>
        <v>0</v>
      </c>
      <c r="Q89" s="227">
        <v>0</v>
      </c>
      <c r="R89" s="227">
        <f>Q89*H89</f>
        <v>0</v>
      </c>
      <c r="S89" s="227">
        <v>0</v>
      </c>
      <c r="T89" s="228">
        <f>S89*H89</f>
        <v>0</v>
      </c>
      <c r="AR89" s="21" t="s">
        <v>142</v>
      </c>
      <c r="AT89" s="21" t="s">
        <v>137</v>
      </c>
      <c r="AU89" s="21" t="s">
        <v>79</v>
      </c>
      <c r="AY89" s="21" t="s">
        <v>135</v>
      </c>
      <c r="BE89" s="229">
        <f>IF(N89="základní",J89,0)</f>
        <v>0</v>
      </c>
      <c r="BF89" s="229">
        <f>IF(N89="snížená",J89,0)</f>
        <v>0</v>
      </c>
      <c r="BG89" s="229">
        <f>IF(N89="zákl. přenesená",J89,0)</f>
        <v>0</v>
      </c>
      <c r="BH89" s="229">
        <f>IF(N89="sníž. přenesená",J89,0)</f>
        <v>0</v>
      </c>
      <c r="BI89" s="229">
        <f>IF(N89="nulová",J89,0)</f>
        <v>0</v>
      </c>
      <c r="BJ89" s="21" t="s">
        <v>79</v>
      </c>
      <c r="BK89" s="229">
        <f>ROUND(I89*H89,2)</f>
        <v>0</v>
      </c>
      <c r="BL89" s="21" t="s">
        <v>142</v>
      </c>
      <c r="BM89" s="21" t="s">
        <v>81</v>
      </c>
    </row>
    <row r="90" spans="2:65" s="1" customFormat="1" ht="16.5" customHeight="1">
      <c r="B90" s="43"/>
      <c r="C90" s="218" t="s">
        <v>81</v>
      </c>
      <c r="D90" s="218" t="s">
        <v>137</v>
      </c>
      <c r="E90" s="219" t="s">
        <v>883</v>
      </c>
      <c r="F90" s="220" t="s">
        <v>884</v>
      </c>
      <c r="G90" s="221" t="s">
        <v>178</v>
      </c>
      <c r="H90" s="222">
        <v>8.381</v>
      </c>
      <c r="I90" s="223"/>
      <c r="J90" s="224">
        <f>ROUND(I90*H90,2)</f>
        <v>0</v>
      </c>
      <c r="K90" s="220" t="s">
        <v>882</v>
      </c>
      <c r="L90" s="69"/>
      <c r="M90" s="225" t="s">
        <v>21</v>
      </c>
      <c r="N90" s="226" t="s">
        <v>42</v>
      </c>
      <c r="O90" s="44"/>
      <c r="P90" s="227">
        <f>O90*H90</f>
        <v>0</v>
      </c>
      <c r="Q90" s="227">
        <v>0</v>
      </c>
      <c r="R90" s="227">
        <f>Q90*H90</f>
        <v>0</v>
      </c>
      <c r="S90" s="227">
        <v>0</v>
      </c>
      <c r="T90" s="228">
        <f>S90*H90</f>
        <v>0</v>
      </c>
      <c r="AR90" s="21" t="s">
        <v>142</v>
      </c>
      <c r="AT90" s="21" t="s">
        <v>137</v>
      </c>
      <c r="AU90" s="21" t="s">
        <v>79</v>
      </c>
      <c r="AY90" s="21" t="s">
        <v>135</v>
      </c>
      <c r="BE90" s="229">
        <f>IF(N90="základní",J90,0)</f>
        <v>0</v>
      </c>
      <c r="BF90" s="229">
        <f>IF(N90="snížená",J90,0)</f>
        <v>0</v>
      </c>
      <c r="BG90" s="229">
        <f>IF(N90="zákl. přenesená",J90,0)</f>
        <v>0</v>
      </c>
      <c r="BH90" s="229">
        <f>IF(N90="sníž. přenesená",J90,0)</f>
        <v>0</v>
      </c>
      <c r="BI90" s="229">
        <f>IF(N90="nulová",J90,0)</f>
        <v>0</v>
      </c>
      <c r="BJ90" s="21" t="s">
        <v>79</v>
      </c>
      <c r="BK90" s="229">
        <f>ROUND(I90*H90,2)</f>
        <v>0</v>
      </c>
      <c r="BL90" s="21" t="s">
        <v>142</v>
      </c>
      <c r="BM90" s="21" t="s">
        <v>142</v>
      </c>
    </row>
    <row r="91" spans="2:65" s="1" customFormat="1" ht="16.5" customHeight="1">
      <c r="B91" s="43"/>
      <c r="C91" s="242" t="s">
        <v>144</v>
      </c>
      <c r="D91" s="242" t="s">
        <v>210</v>
      </c>
      <c r="E91" s="243" t="s">
        <v>885</v>
      </c>
      <c r="F91" s="244" t="s">
        <v>886</v>
      </c>
      <c r="G91" s="245" t="s">
        <v>202</v>
      </c>
      <c r="H91" s="246">
        <v>21.241</v>
      </c>
      <c r="I91" s="247"/>
      <c r="J91" s="248">
        <f>ROUND(I91*H91,2)</f>
        <v>0</v>
      </c>
      <c r="K91" s="244" t="s">
        <v>882</v>
      </c>
      <c r="L91" s="249"/>
      <c r="M91" s="250" t="s">
        <v>21</v>
      </c>
      <c r="N91" s="251" t="s">
        <v>42</v>
      </c>
      <c r="O91" s="44"/>
      <c r="P91" s="227">
        <f>O91*H91</f>
        <v>0</v>
      </c>
      <c r="Q91" s="227">
        <v>1</v>
      </c>
      <c r="R91" s="227">
        <f>Q91*H91</f>
        <v>21.241</v>
      </c>
      <c r="S91" s="227">
        <v>0</v>
      </c>
      <c r="T91" s="228">
        <f>S91*H91</f>
        <v>0</v>
      </c>
      <c r="AR91" s="21" t="s">
        <v>170</v>
      </c>
      <c r="AT91" s="21" t="s">
        <v>210</v>
      </c>
      <c r="AU91" s="21" t="s">
        <v>79</v>
      </c>
      <c r="AY91" s="21" t="s">
        <v>135</v>
      </c>
      <c r="BE91" s="229">
        <f>IF(N91="základní",J91,0)</f>
        <v>0</v>
      </c>
      <c r="BF91" s="229">
        <f>IF(N91="snížená",J91,0)</f>
        <v>0</v>
      </c>
      <c r="BG91" s="229">
        <f>IF(N91="zákl. přenesená",J91,0)</f>
        <v>0</v>
      </c>
      <c r="BH91" s="229">
        <f>IF(N91="sníž. přenesená",J91,0)</f>
        <v>0</v>
      </c>
      <c r="BI91" s="229">
        <f>IF(N91="nulová",J91,0)</f>
        <v>0</v>
      </c>
      <c r="BJ91" s="21" t="s">
        <v>79</v>
      </c>
      <c r="BK91" s="229">
        <f>ROUND(I91*H91,2)</f>
        <v>0</v>
      </c>
      <c r="BL91" s="21" t="s">
        <v>142</v>
      </c>
      <c r="BM91" s="21" t="s">
        <v>161</v>
      </c>
    </row>
    <row r="92" spans="2:65" s="1" customFormat="1" ht="16.5" customHeight="1">
      <c r="B92" s="43"/>
      <c r="C92" s="218" t="s">
        <v>142</v>
      </c>
      <c r="D92" s="218" t="s">
        <v>137</v>
      </c>
      <c r="E92" s="219" t="s">
        <v>887</v>
      </c>
      <c r="F92" s="220" t="s">
        <v>888</v>
      </c>
      <c r="G92" s="221" t="s">
        <v>178</v>
      </c>
      <c r="H92" s="222">
        <v>18.158</v>
      </c>
      <c r="I92" s="223"/>
      <c r="J92" s="224">
        <f>ROUND(I92*H92,2)</f>
        <v>0</v>
      </c>
      <c r="K92" s="220" t="s">
        <v>882</v>
      </c>
      <c r="L92" s="69"/>
      <c r="M92" s="225" t="s">
        <v>21</v>
      </c>
      <c r="N92" s="226" t="s">
        <v>42</v>
      </c>
      <c r="O92" s="44"/>
      <c r="P92" s="227">
        <f>O92*H92</f>
        <v>0</v>
      </c>
      <c r="Q92" s="227">
        <v>0</v>
      </c>
      <c r="R92" s="227">
        <f>Q92*H92</f>
        <v>0</v>
      </c>
      <c r="S92" s="227">
        <v>0</v>
      </c>
      <c r="T92" s="228">
        <f>S92*H92</f>
        <v>0</v>
      </c>
      <c r="AR92" s="21" t="s">
        <v>142</v>
      </c>
      <c r="AT92" s="21" t="s">
        <v>137</v>
      </c>
      <c r="AU92" s="21" t="s">
        <v>79</v>
      </c>
      <c r="AY92" s="21" t="s">
        <v>135</v>
      </c>
      <c r="BE92" s="229">
        <f>IF(N92="základní",J92,0)</f>
        <v>0</v>
      </c>
      <c r="BF92" s="229">
        <f>IF(N92="snížená",J92,0)</f>
        <v>0</v>
      </c>
      <c r="BG92" s="229">
        <f>IF(N92="zákl. přenesená",J92,0)</f>
        <v>0</v>
      </c>
      <c r="BH92" s="229">
        <f>IF(N92="sníž. přenesená",J92,0)</f>
        <v>0</v>
      </c>
      <c r="BI92" s="229">
        <f>IF(N92="nulová",J92,0)</f>
        <v>0</v>
      </c>
      <c r="BJ92" s="21" t="s">
        <v>79</v>
      </c>
      <c r="BK92" s="229">
        <f>ROUND(I92*H92,2)</f>
        <v>0</v>
      </c>
      <c r="BL92" s="21" t="s">
        <v>142</v>
      </c>
      <c r="BM92" s="21" t="s">
        <v>170</v>
      </c>
    </row>
    <row r="93" spans="2:65" s="1" customFormat="1" ht="16.5" customHeight="1">
      <c r="B93" s="43"/>
      <c r="C93" s="218" t="s">
        <v>154</v>
      </c>
      <c r="D93" s="218" t="s">
        <v>137</v>
      </c>
      <c r="E93" s="219" t="s">
        <v>889</v>
      </c>
      <c r="F93" s="220" t="s">
        <v>890</v>
      </c>
      <c r="G93" s="221" t="s">
        <v>178</v>
      </c>
      <c r="H93" s="222">
        <v>90.792</v>
      </c>
      <c r="I93" s="223"/>
      <c r="J93" s="224">
        <f>ROUND(I93*H93,2)</f>
        <v>0</v>
      </c>
      <c r="K93" s="220" t="s">
        <v>882</v>
      </c>
      <c r="L93" s="69"/>
      <c r="M93" s="225" t="s">
        <v>21</v>
      </c>
      <c r="N93" s="226" t="s">
        <v>42</v>
      </c>
      <c r="O93" s="44"/>
      <c r="P93" s="227">
        <f>O93*H93</f>
        <v>0</v>
      </c>
      <c r="Q93" s="227">
        <v>0</v>
      </c>
      <c r="R93" s="227">
        <f>Q93*H93</f>
        <v>0</v>
      </c>
      <c r="S93" s="227">
        <v>0</v>
      </c>
      <c r="T93" s="228">
        <f>S93*H93</f>
        <v>0</v>
      </c>
      <c r="AR93" s="21" t="s">
        <v>142</v>
      </c>
      <c r="AT93" s="21" t="s">
        <v>137</v>
      </c>
      <c r="AU93" s="21" t="s">
        <v>79</v>
      </c>
      <c r="AY93" s="21" t="s">
        <v>135</v>
      </c>
      <c r="BE93" s="229">
        <f>IF(N93="základní",J93,0)</f>
        <v>0</v>
      </c>
      <c r="BF93" s="229">
        <f>IF(N93="snížená",J93,0)</f>
        <v>0</v>
      </c>
      <c r="BG93" s="229">
        <f>IF(N93="zákl. přenesená",J93,0)</f>
        <v>0</v>
      </c>
      <c r="BH93" s="229">
        <f>IF(N93="sníž. přenesená",J93,0)</f>
        <v>0</v>
      </c>
      <c r="BI93" s="229">
        <f>IF(N93="nulová",J93,0)</f>
        <v>0</v>
      </c>
      <c r="BJ93" s="21" t="s">
        <v>79</v>
      </c>
      <c r="BK93" s="229">
        <f>ROUND(I93*H93,2)</f>
        <v>0</v>
      </c>
      <c r="BL93" s="21" t="s">
        <v>142</v>
      </c>
      <c r="BM93" s="21" t="s">
        <v>76</v>
      </c>
    </row>
    <row r="94" spans="2:65" s="1" customFormat="1" ht="16.5" customHeight="1">
      <c r="B94" s="43"/>
      <c r="C94" s="218" t="s">
        <v>161</v>
      </c>
      <c r="D94" s="218" t="s">
        <v>137</v>
      </c>
      <c r="E94" s="219" t="s">
        <v>891</v>
      </c>
      <c r="F94" s="220" t="s">
        <v>892</v>
      </c>
      <c r="G94" s="221" t="s">
        <v>178</v>
      </c>
      <c r="H94" s="222">
        <v>18.158</v>
      </c>
      <c r="I94" s="223"/>
      <c r="J94" s="224">
        <f>ROUND(I94*H94,2)</f>
        <v>0</v>
      </c>
      <c r="K94" s="220" t="s">
        <v>882</v>
      </c>
      <c r="L94" s="69"/>
      <c r="M94" s="225" t="s">
        <v>21</v>
      </c>
      <c r="N94" s="226" t="s">
        <v>42</v>
      </c>
      <c r="O94" s="44"/>
      <c r="P94" s="227">
        <f>O94*H94</f>
        <v>0</v>
      </c>
      <c r="Q94" s="227">
        <v>0</v>
      </c>
      <c r="R94" s="227">
        <f>Q94*H94</f>
        <v>0</v>
      </c>
      <c r="S94" s="227">
        <v>0</v>
      </c>
      <c r="T94" s="228">
        <f>S94*H94</f>
        <v>0</v>
      </c>
      <c r="AR94" s="21" t="s">
        <v>142</v>
      </c>
      <c r="AT94" s="21" t="s">
        <v>137</v>
      </c>
      <c r="AU94" s="21" t="s">
        <v>79</v>
      </c>
      <c r="AY94" s="21" t="s">
        <v>135</v>
      </c>
      <c r="BE94" s="229">
        <f>IF(N94="základní",J94,0)</f>
        <v>0</v>
      </c>
      <c r="BF94" s="229">
        <f>IF(N94="snížená",J94,0)</f>
        <v>0</v>
      </c>
      <c r="BG94" s="229">
        <f>IF(N94="zákl. přenesená",J94,0)</f>
        <v>0</v>
      </c>
      <c r="BH94" s="229">
        <f>IF(N94="sníž. přenesená",J94,0)</f>
        <v>0</v>
      </c>
      <c r="BI94" s="229">
        <f>IF(N94="nulová",J94,0)</f>
        <v>0</v>
      </c>
      <c r="BJ94" s="21" t="s">
        <v>79</v>
      </c>
      <c r="BK94" s="229">
        <f>ROUND(I94*H94,2)</f>
        <v>0</v>
      </c>
      <c r="BL94" s="21" t="s">
        <v>142</v>
      </c>
      <c r="BM94" s="21" t="s">
        <v>191</v>
      </c>
    </row>
    <row r="95" spans="2:65" s="1" customFormat="1" ht="16.5" customHeight="1">
      <c r="B95" s="43"/>
      <c r="C95" s="218" t="s">
        <v>165</v>
      </c>
      <c r="D95" s="218" t="s">
        <v>137</v>
      </c>
      <c r="E95" s="219" t="s">
        <v>893</v>
      </c>
      <c r="F95" s="220" t="s">
        <v>894</v>
      </c>
      <c r="G95" s="221" t="s">
        <v>178</v>
      </c>
      <c r="H95" s="222">
        <v>18.158</v>
      </c>
      <c r="I95" s="223"/>
      <c r="J95" s="224">
        <f>ROUND(I95*H95,2)</f>
        <v>0</v>
      </c>
      <c r="K95" s="220" t="s">
        <v>882</v>
      </c>
      <c r="L95" s="69"/>
      <c r="M95" s="225" t="s">
        <v>21</v>
      </c>
      <c r="N95" s="226" t="s">
        <v>42</v>
      </c>
      <c r="O95" s="44"/>
      <c r="P95" s="227">
        <f>O95*H95</f>
        <v>0</v>
      </c>
      <c r="Q95" s="227">
        <v>0</v>
      </c>
      <c r="R95" s="227">
        <f>Q95*H95</f>
        <v>0</v>
      </c>
      <c r="S95" s="227">
        <v>0</v>
      </c>
      <c r="T95" s="228">
        <f>S95*H95</f>
        <v>0</v>
      </c>
      <c r="AR95" s="21" t="s">
        <v>142</v>
      </c>
      <c r="AT95" s="21" t="s">
        <v>137</v>
      </c>
      <c r="AU95" s="21" t="s">
        <v>79</v>
      </c>
      <c r="AY95" s="21" t="s">
        <v>135</v>
      </c>
      <c r="BE95" s="229">
        <f>IF(N95="základní",J95,0)</f>
        <v>0</v>
      </c>
      <c r="BF95" s="229">
        <f>IF(N95="snížená",J95,0)</f>
        <v>0</v>
      </c>
      <c r="BG95" s="229">
        <f>IF(N95="zákl. přenesená",J95,0)</f>
        <v>0</v>
      </c>
      <c r="BH95" s="229">
        <f>IF(N95="sníž. přenesená",J95,0)</f>
        <v>0</v>
      </c>
      <c r="BI95" s="229">
        <f>IF(N95="nulová",J95,0)</f>
        <v>0</v>
      </c>
      <c r="BJ95" s="21" t="s">
        <v>79</v>
      </c>
      <c r="BK95" s="229">
        <f>ROUND(I95*H95,2)</f>
        <v>0</v>
      </c>
      <c r="BL95" s="21" t="s">
        <v>142</v>
      </c>
      <c r="BM95" s="21" t="s">
        <v>199</v>
      </c>
    </row>
    <row r="96" spans="2:63" s="10" customFormat="1" ht="37.4" customHeight="1">
      <c r="B96" s="202"/>
      <c r="C96" s="203"/>
      <c r="D96" s="204" t="s">
        <v>70</v>
      </c>
      <c r="E96" s="205" t="s">
        <v>268</v>
      </c>
      <c r="F96" s="205" t="s">
        <v>895</v>
      </c>
      <c r="G96" s="203"/>
      <c r="H96" s="203"/>
      <c r="I96" s="206"/>
      <c r="J96" s="207">
        <f>BK96</f>
        <v>0</v>
      </c>
      <c r="K96" s="203"/>
      <c r="L96" s="208"/>
      <c r="M96" s="209"/>
      <c r="N96" s="210"/>
      <c r="O96" s="210"/>
      <c r="P96" s="211">
        <f>P97</f>
        <v>0</v>
      </c>
      <c r="Q96" s="210"/>
      <c r="R96" s="211">
        <f>R97</f>
        <v>1.0605</v>
      </c>
      <c r="S96" s="210"/>
      <c r="T96" s="212">
        <f>T97</f>
        <v>0</v>
      </c>
      <c r="AR96" s="213" t="s">
        <v>79</v>
      </c>
      <c r="AT96" s="214" t="s">
        <v>70</v>
      </c>
      <c r="AU96" s="214" t="s">
        <v>71</v>
      </c>
      <c r="AY96" s="213" t="s">
        <v>135</v>
      </c>
      <c r="BK96" s="215">
        <f>BK97</f>
        <v>0</v>
      </c>
    </row>
    <row r="97" spans="2:65" s="1" customFormat="1" ht="16.5" customHeight="1">
      <c r="B97" s="43"/>
      <c r="C97" s="218" t="s">
        <v>170</v>
      </c>
      <c r="D97" s="218" t="s">
        <v>137</v>
      </c>
      <c r="E97" s="219" t="s">
        <v>896</v>
      </c>
      <c r="F97" s="220" t="s">
        <v>897</v>
      </c>
      <c r="G97" s="221" t="s">
        <v>178</v>
      </c>
      <c r="H97" s="222">
        <v>0.42</v>
      </c>
      <c r="I97" s="223"/>
      <c r="J97" s="224">
        <f>ROUND(I97*H97,2)</f>
        <v>0</v>
      </c>
      <c r="K97" s="220" t="s">
        <v>882</v>
      </c>
      <c r="L97" s="69"/>
      <c r="M97" s="225" t="s">
        <v>21</v>
      </c>
      <c r="N97" s="226" t="s">
        <v>42</v>
      </c>
      <c r="O97" s="44"/>
      <c r="P97" s="227">
        <f>O97*H97</f>
        <v>0</v>
      </c>
      <c r="Q97" s="227">
        <v>2.525</v>
      </c>
      <c r="R97" s="227">
        <f>Q97*H97</f>
        <v>1.0605</v>
      </c>
      <c r="S97" s="227">
        <v>0</v>
      </c>
      <c r="T97" s="228">
        <f>S97*H97</f>
        <v>0</v>
      </c>
      <c r="AR97" s="21" t="s">
        <v>142</v>
      </c>
      <c r="AT97" s="21" t="s">
        <v>137</v>
      </c>
      <c r="AU97" s="21" t="s">
        <v>79</v>
      </c>
      <c r="AY97" s="21" t="s">
        <v>135</v>
      </c>
      <c r="BE97" s="229">
        <f>IF(N97="základní",J97,0)</f>
        <v>0</v>
      </c>
      <c r="BF97" s="229">
        <f>IF(N97="snížená",J97,0)</f>
        <v>0</v>
      </c>
      <c r="BG97" s="229">
        <f>IF(N97="zákl. přenesená",J97,0)</f>
        <v>0</v>
      </c>
      <c r="BH97" s="229">
        <f>IF(N97="sníž. přenesená",J97,0)</f>
        <v>0</v>
      </c>
      <c r="BI97" s="229">
        <f>IF(N97="nulová",J97,0)</f>
        <v>0</v>
      </c>
      <c r="BJ97" s="21" t="s">
        <v>79</v>
      </c>
      <c r="BK97" s="229">
        <f>ROUND(I97*H97,2)</f>
        <v>0</v>
      </c>
      <c r="BL97" s="21" t="s">
        <v>142</v>
      </c>
      <c r="BM97" s="21" t="s">
        <v>209</v>
      </c>
    </row>
    <row r="98" spans="2:63" s="10" customFormat="1" ht="37.4" customHeight="1">
      <c r="B98" s="202"/>
      <c r="C98" s="203"/>
      <c r="D98" s="204" t="s">
        <v>70</v>
      </c>
      <c r="E98" s="205" t="s">
        <v>288</v>
      </c>
      <c r="F98" s="205" t="s">
        <v>898</v>
      </c>
      <c r="G98" s="203"/>
      <c r="H98" s="203"/>
      <c r="I98" s="206"/>
      <c r="J98" s="207">
        <f>BK98</f>
        <v>0</v>
      </c>
      <c r="K98" s="203"/>
      <c r="L98" s="208"/>
      <c r="M98" s="209"/>
      <c r="N98" s="210"/>
      <c r="O98" s="210"/>
      <c r="P98" s="211">
        <f>SUM(P99:P100)</f>
        <v>0</v>
      </c>
      <c r="Q98" s="210"/>
      <c r="R98" s="211">
        <f>SUM(R99:R100)</f>
        <v>1.8584371</v>
      </c>
      <c r="S98" s="210"/>
      <c r="T98" s="212">
        <f>SUM(T99:T100)</f>
        <v>0</v>
      </c>
      <c r="AR98" s="213" t="s">
        <v>79</v>
      </c>
      <c r="AT98" s="214" t="s">
        <v>70</v>
      </c>
      <c r="AU98" s="214" t="s">
        <v>71</v>
      </c>
      <c r="AY98" s="213" t="s">
        <v>135</v>
      </c>
      <c r="BK98" s="215">
        <f>SUM(BK99:BK100)</f>
        <v>0</v>
      </c>
    </row>
    <row r="99" spans="2:65" s="1" customFormat="1" ht="16.5" customHeight="1">
      <c r="B99" s="43"/>
      <c r="C99" s="218" t="s">
        <v>175</v>
      </c>
      <c r="D99" s="218" t="s">
        <v>137</v>
      </c>
      <c r="E99" s="219" t="s">
        <v>899</v>
      </c>
      <c r="F99" s="220" t="s">
        <v>900</v>
      </c>
      <c r="G99" s="221" t="s">
        <v>140</v>
      </c>
      <c r="H99" s="222">
        <v>2.25</v>
      </c>
      <c r="I99" s="223"/>
      <c r="J99" s="224">
        <f>ROUND(I99*H99,2)</f>
        <v>0</v>
      </c>
      <c r="K99" s="220" t="s">
        <v>882</v>
      </c>
      <c r="L99" s="69"/>
      <c r="M99" s="225" t="s">
        <v>21</v>
      </c>
      <c r="N99" s="226" t="s">
        <v>42</v>
      </c>
      <c r="O99" s="44"/>
      <c r="P99" s="227">
        <f>O99*H99</f>
        <v>0</v>
      </c>
      <c r="Q99" s="227">
        <v>0.75125</v>
      </c>
      <c r="R99" s="227">
        <f>Q99*H99</f>
        <v>1.6903124999999999</v>
      </c>
      <c r="S99" s="227">
        <v>0</v>
      </c>
      <c r="T99" s="228">
        <f>S99*H99</f>
        <v>0</v>
      </c>
      <c r="AR99" s="21" t="s">
        <v>142</v>
      </c>
      <c r="AT99" s="21" t="s">
        <v>137</v>
      </c>
      <c r="AU99" s="21" t="s">
        <v>79</v>
      </c>
      <c r="AY99" s="21" t="s">
        <v>135</v>
      </c>
      <c r="BE99" s="229">
        <f>IF(N99="základní",J99,0)</f>
        <v>0</v>
      </c>
      <c r="BF99" s="229">
        <f>IF(N99="snížená",J99,0)</f>
        <v>0</v>
      </c>
      <c r="BG99" s="229">
        <f>IF(N99="zákl. přenesená",J99,0)</f>
        <v>0</v>
      </c>
      <c r="BH99" s="229">
        <f>IF(N99="sníž. přenesená",J99,0)</f>
        <v>0</v>
      </c>
      <c r="BI99" s="229">
        <f>IF(N99="nulová",J99,0)</f>
        <v>0</v>
      </c>
      <c r="BJ99" s="21" t="s">
        <v>79</v>
      </c>
      <c r="BK99" s="229">
        <f>ROUND(I99*H99,2)</f>
        <v>0</v>
      </c>
      <c r="BL99" s="21" t="s">
        <v>142</v>
      </c>
      <c r="BM99" s="21" t="s">
        <v>220</v>
      </c>
    </row>
    <row r="100" spans="2:65" s="1" customFormat="1" ht="25.5" customHeight="1">
      <c r="B100" s="43"/>
      <c r="C100" s="218" t="s">
        <v>76</v>
      </c>
      <c r="D100" s="218" t="s">
        <v>137</v>
      </c>
      <c r="E100" s="219" t="s">
        <v>901</v>
      </c>
      <c r="F100" s="220" t="s">
        <v>902</v>
      </c>
      <c r="G100" s="221" t="s">
        <v>357</v>
      </c>
      <c r="H100" s="222">
        <v>2.02</v>
      </c>
      <c r="I100" s="223"/>
      <c r="J100" s="224">
        <f>ROUND(I100*H100,2)</f>
        <v>0</v>
      </c>
      <c r="K100" s="220" t="s">
        <v>882</v>
      </c>
      <c r="L100" s="69"/>
      <c r="M100" s="225" t="s">
        <v>21</v>
      </c>
      <c r="N100" s="226" t="s">
        <v>42</v>
      </c>
      <c r="O100" s="44"/>
      <c r="P100" s="227">
        <f>O100*H100</f>
        <v>0</v>
      </c>
      <c r="Q100" s="227">
        <v>0.08323</v>
      </c>
      <c r="R100" s="227">
        <f>Q100*H100</f>
        <v>0.16812459999999999</v>
      </c>
      <c r="S100" s="227">
        <v>0</v>
      </c>
      <c r="T100" s="228">
        <f>S100*H100</f>
        <v>0</v>
      </c>
      <c r="AR100" s="21" t="s">
        <v>142</v>
      </c>
      <c r="AT100" s="21" t="s">
        <v>137</v>
      </c>
      <c r="AU100" s="21" t="s">
        <v>79</v>
      </c>
      <c r="AY100" s="21" t="s">
        <v>135</v>
      </c>
      <c r="BE100" s="229">
        <f>IF(N100="základní",J100,0)</f>
        <v>0</v>
      </c>
      <c r="BF100" s="229">
        <f>IF(N100="snížená",J100,0)</f>
        <v>0</v>
      </c>
      <c r="BG100" s="229">
        <f>IF(N100="zákl. přenesená",J100,0)</f>
        <v>0</v>
      </c>
      <c r="BH100" s="229">
        <f>IF(N100="sníž. přenesená",J100,0)</f>
        <v>0</v>
      </c>
      <c r="BI100" s="229">
        <f>IF(N100="nulová",J100,0)</f>
        <v>0</v>
      </c>
      <c r="BJ100" s="21" t="s">
        <v>79</v>
      </c>
      <c r="BK100" s="229">
        <f>ROUND(I100*H100,2)</f>
        <v>0</v>
      </c>
      <c r="BL100" s="21" t="s">
        <v>142</v>
      </c>
      <c r="BM100" s="21" t="s">
        <v>82</v>
      </c>
    </row>
    <row r="101" spans="2:63" s="10" customFormat="1" ht="37.4" customHeight="1">
      <c r="B101" s="202"/>
      <c r="C101" s="203"/>
      <c r="D101" s="204" t="s">
        <v>70</v>
      </c>
      <c r="E101" s="205" t="s">
        <v>403</v>
      </c>
      <c r="F101" s="205" t="s">
        <v>903</v>
      </c>
      <c r="G101" s="203"/>
      <c r="H101" s="203"/>
      <c r="I101" s="206"/>
      <c r="J101" s="207">
        <f>BK101</f>
        <v>0</v>
      </c>
      <c r="K101" s="203"/>
      <c r="L101" s="208"/>
      <c r="M101" s="209"/>
      <c r="N101" s="210"/>
      <c r="O101" s="210"/>
      <c r="P101" s="211">
        <f>SUM(P102:P105)</f>
        <v>0</v>
      </c>
      <c r="Q101" s="210"/>
      <c r="R101" s="211">
        <f>SUM(R102:R105)</f>
        <v>32.790769999999995</v>
      </c>
      <c r="S101" s="210"/>
      <c r="T101" s="212">
        <f>SUM(T102:T105)</f>
        <v>0</v>
      </c>
      <c r="AR101" s="213" t="s">
        <v>79</v>
      </c>
      <c r="AT101" s="214" t="s">
        <v>70</v>
      </c>
      <c r="AU101" s="214" t="s">
        <v>71</v>
      </c>
      <c r="AY101" s="213" t="s">
        <v>135</v>
      </c>
      <c r="BK101" s="215">
        <f>SUM(BK102:BK105)</f>
        <v>0</v>
      </c>
    </row>
    <row r="102" spans="2:65" s="1" customFormat="1" ht="16.5" customHeight="1">
      <c r="B102" s="43"/>
      <c r="C102" s="218" t="s">
        <v>186</v>
      </c>
      <c r="D102" s="218" t="s">
        <v>137</v>
      </c>
      <c r="E102" s="219" t="s">
        <v>904</v>
      </c>
      <c r="F102" s="220" t="s">
        <v>905</v>
      </c>
      <c r="G102" s="221" t="s">
        <v>140</v>
      </c>
      <c r="H102" s="222">
        <v>67</v>
      </c>
      <c r="I102" s="223"/>
      <c r="J102" s="224">
        <f>ROUND(I102*H102,2)</f>
        <v>0</v>
      </c>
      <c r="K102" s="220" t="s">
        <v>882</v>
      </c>
      <c r="L102" s="69"/>
      <c r="M102" s="225" t="s">
        <v>21</v>
      </c>
      <c r="N102" s="226" t="s">
        <v>42</v>
      </c>
      <c r="O102" s="44"/>
      <c r="P102" s="227">
        <f>O102*H102</f>
        <v>0</v>
      </c>
      <c r="Q102" s="227">
        <v>0.0835</v>
      </c>
      <c r="R102" s="227">
        <f>Q102*H102</f>
        <v>5.5945</v>
      </c>
      <c r="S102" s="227">
        <v>0</v>
      </c>
      <c r="T102" s="228">
        <f>S102*H102</f>
        <v>0</v>
      </c>
      <c r="AR102" s="21" t="s">
        <v>142</v>
      </c>
      <c r="AT102" s="21" t="s">
        <v>137</v>
      </c>
      <c r="AU102" s="21" t="s">
        <v>79</v>
      </c>
      <c r="AY102" s="21" t="s">
        <v>135</v>
      </c>
      <c r="BE102" s="229">
        <f>IF(N102="základní",J102,0)</f>
        <v>0</v>
      </c>
      <c r="BF102" s="229">
        <f>IF(N102="snížená",J102,0)</f>
        <v>0</v>
      </c>
      <c r="BG102" s="229">
        <f>IF(N102="zákl. přenesená",J102,0)</f>
        <v>0</v>
      </c>
      <c r="BH102" s="229">
        <f>IF(N102="sníž. přenesená",J102,0)</f>
        <v>0</v>
      </c>
      <c r="BI102" s="229">
        <f>IF(N102="nulová",J102,0)</f>
        <v>0</v>
      </c>
      <c r="BJ102" s="21" t="s">
        <v>79</v>
      </c>
      <c r="BK102" s="229">
        <f>ROUND(I102*H102,2)</f>
        <v>0</v>
      </c>
      <c r="BL102" s="21" t="s">
        <v>142</v>
      </c>
      <c r="BM102" s="21" t="s">
        <v>244</v>
      </c>
    </row>
    <row r="103" spans="2:65" s="1" customFormat="1" ht="16.5" customHeight="1">
      <c r="B103" s="43"/>
      <c r="C103" s="242" t="s">
        <v>191</v>
      </c>
      <c r="D103" s="242" t="s">
        <v>210</v>
      </c>
      <c r="E103" s="243" t="s">
        <v>906</v>
      </c>
      <c r="F103" s="244" t="s">
        <v>907</v>
      </c>
      <c r="G103" s="245" t="s">
        <v>357</v>
      </c>
      <c r="H103" s="246">
        <v>2.02</v>
      </c>
      <c r="I103" s="247"/>
      <c r="J103" s="248">
        <f>ROUND(I103*H103,2)</f>
        <v>0</v>
      </c>
      <c r="K103" s="244" t="s">
        <v>882</v>
      </c>
      <c r="L103" s="249"/>
      <c r="M103" s="250" t="s">
        <v>21</v>
      </c>
      <c r="N103" s="251" t="s">
        <v>42</v>
      </c>
      <c r="O103" s="44"/>
      <c r="P103" s="227">
        <f>O103*H103</f>
        <v>0</v>
      </c>
      <c r="Q103" s="227">
        <v>2.37</v>
      </c>
      <c r="R103" s="227">
        <f>Q103*H103</f>
        <v>4.7874</v>
      </c>
      <c r="S103" s="227">
        <v>0</v>
      </c>
      <c r="T103" s="228">
        <f>S103*H103</f>
        <v>0</v>
      </c>
      <c r="AR103" s="21" t="s">
        <v>170</v>
      </c>
      <c r="AT103" s="21" t="s">
        <v>210</v>
      </c>
      <c r="AU103" s="21" t="s">
        <v>79</v>
      </c>
      <c r="AY103" s="21" t="s">
        <v>135</v>
      </c>
      <c r="BE103" s="229">
        <f>IF(N103="základní",J103,0)</f>
        <v>0</v>
      </c>
      <c r="BF103" s="229">
        <f>IF(N103="snížená",J103,0)</f>
        <v>0</v>
      </c>
      <c r="BG103" s="229">
        <f>IF(N103="zákl. přenesená",J103,0)</f>
        <v>0</v>
      </c>
      <c r="BH103" s="229">
        <f>IF(N103="sníž. přenesená",J103,0)</f>
        <v>0</v>
      </c>
      <c r="BI103" s="229">
        <f>IF(N103="nulová",J103,0)</f>
        <v>0</v>
      </c>
      <c r="BJ103" s="21" t="s">
        <v>79</v>
      </c>
      <c r="BK103" s="229">
        <f>ROUND(I103*H103,2)</f>
        <v>0</v>
      </c>
      <c r="BL103" s="21" t="s">
        <v>142</v>
      </c>
      <c r="BM103" s="21" t="s">
        <v>253</v>
      </c>
    </row>
    <row r="104" spans="2:65" s="1" customFormat="1" ht="16.5" customHeight="1">
      <c r="B104" s="43"/>
      <c r="C104" s="242" t="s">
        <v>195</v>
      </c>
      <c r="D104" s="242" t="s">
        <v>210</v>
      </c>
      <c r="E104" s="243" t="s">
        <v>908</v>
      </c>
      <c r="F104" s="244" t="s">
        <v>909</v>
      </c>
      <c r="G104" s="245" t="s">
        <v>357</v>
      </c>
      <c r="H104" s="246">
        <v>26.26</v>
      </c>
      <c r="I104" s="247"/>
      <c r="J104" s="248">
        <f>ROUND(I104*H104,2)</f>
        <v>0</v>
      </c>
      <c r="K104" s="244" t="s">
        <v>882</v>
      </c>
      <c r="L104" s="249"/>
      <c r="M104" s="250" t="s">
        <v>21</v>
      </c>
      <c r="N104" s="251" t="s">
        <v>42</v>
      </c>
      <c r="O104" s="44"/>
      <c r="P104" s="227">
        <f>O104*H104</f>
        <v>0</v>
      </c>
      <c r="Q104" s="227">
        <v>0.733</v>
      </c>
      <c r="R104" s="227">
        <f>Q104*H104</f>
        <v>19.24858</v>
      </c>
      <c r="S104" s="227">
        <v>0</v>
      </c>
      <c r="T104" s="228">
        <f>S104*H104</f>
        <v>0</v>
      </c>
      <c r="AR104" s="21" t="s">
        <v>170</v>
      </c>
      <c r="AT104" s="21" t="s">
        <v>210</v>
      </c>
      <c r="AU104" s="21" t="s">
        <v>79</v>
      </c>
      <c r="AY104" s="21" t="s">
        <v>135</v>
      </c>
      <c r="BE104" s="229">
        <f>IF(N104="základní",J104,0)</f>
        <v>0</v>
      </c>
      <c r="BF104" s="229">
        <f>IF(N104="snížená",J104,0)</f>
        <v>0</v>
      </c>
      <c r="BG104" s="229">
        <f>IF(N104="zákl. přenesená",J104,0)</f>
        <v>0</v>
      </c>
      <c r="BH104" s="229">
        <f>IF(N104="sníž. přenesená",J104,0)</f>
        <v>0</v>
      </c>
      <c r="BI104" s="229">
        <f>IF(N104="nulová",J104,0)</f>
        <v>0</v>
      </c>
      <c r="BJ104" s="21" t="s">
        <v>79</v>
      </c>
      <c r="BK104" s="229">
        <f>ROUND(I104*H104,2)</f>
        <v>0</v>
      </c>
      <c r="BL104" s="21" t="s">
        <v>142</v>
      </c>
      <c r="BM104" s="21" t="s">
        <v>263</v>
      </c>
    </row>
    <row r="105" spans="2:65" s="1" customFormat="1" ht="16.5" customHeight="1">
      <c r="B105" s="43"/>
      <c r="C105" s="242" t="s">
        <v>199</v>
      </c>
      <c r="D105" s="242" t="s">
        <v>210</v>
      </c>
      <c r="E105" s="243" t="s">
        <v>910</v>
      </c>
      <c r="F105" s="244" t="s">
        <v>911</v>
      </c>
      <c r="G105" s="245" t="s">
        <v>357</v>
      </c>
      <c r="H105" s="246">
        <v>2.02</v>
      </c>
      <c r="I105" s="247"/>
      <c r="J105" s="248">
        <f>ROUND(I105*H105,2)</f>
        <v>0</v>
      </c>
      <c r="K105" s="244" t="s">
        <v>882</v>
      </c>
      <c r="L105" s="249"/>
      <c r="M105" s="250" t="s">
        <v>21</v>
      </c>
      <c r="N105" s="251" t="s">
        <v>42</v>
      </c>
      <c r="O105" s="44"/>
      <c r="P105" s="227">
        <f>O105*H105</f>
        <v>0</v>
      </c>
      <c r="Q105" s="227">
        <v>1.5645</v>
      </c>
      <c r="R105" s="227">
        <f>Q105*H105</f>
        <v>3.16029</v>
      </c>
      <c r="S105" s="227">
        <v>0</v>
      </c>
      <c r="T105" s="228">
        <f>S105*H105</f>
        <v>0</v>
      </c>
      <c r="AR105" s="21" t="s">
        <v>170</v>
      </c>
      <c r="AT105" s="21" t="s">
        <v>210</v>
      </c>
      <c r="AU105" s="21" t="s">
        <v>79</v>
      </c>
      <c r="AY105" s="21" t="s">
        <v>135</v>
      </c>
      <c r="BE105" s="229">
        <f>IF(N105="základní",J105,0)</f>
        <v>0</v>
      </c>
      <c r="BF105" s="229">
        <f>IF(N105="snížená",J105,0)</f>
        <v>0</v>
      </c>
      <c r="BG105" s="229">
        <f>IF(N105="zákl. přenesená",J105,0)</f>
        <v>0</v>
      </c>
      <c r="BH105" s="229">
        <f>IF(N105="sníž. přenesená",J105,0)</f>
        <v>0</v>
      </c>
      <c r="BI105" s="229">
        <f>IF(N105="nulová",J105,0)</f>
        <v>0</v>
      </c>
      <c r="BJ105" s="21" t="s">
        <v>79</v>
      </c>
      <c r="BK105" s="229">
        <f>ROUND(I105*H105,2)</f>
        <v>0</v>
      </c>
      <c r="BL105" s="21" t="s">
        <v>142</v>
      </c>
      <c r="BM105" s="21" t="s">
        <v>273</v>
      </c>
    </row>
    <row r="106" spans="2:63" s="10" customFormat="1" ht="37.4" customHeight="1">
      <c r="B106" s="202"/>
      <c r="C106" s="203"/>
      <c r="D106" s="204" t="s">
        <v>70</v>
      </c>
      <c r="E106" s="205" t="s">
        <v>556</v>
      </c>
      <c r="F106" s="205" t="s">
        <v>912</v>
      </c>
      <c r="G106" s="203"/>
      <c r="H106" s="203"/>
      <c r="I106" s="206"/>
      <c r="J106" s="207">
        <f>BK106</f>
        <v>0</v>
      </c>
      <c r="K106" s="203"/>
      <c r="L106" s="208"/>
      <c r="M106" s="209"/>
      <c r="N106" s="210"/>
      <c r="O106" s="210"/>
      <c r="P106" s="211">
        <f>SUM(P107:P111)</f>
        <v>0</v>
      </c>
      <c r="Q106" s="210"/>
      <c r="R106" s="211">
        <f>SUM(R107:R111)</f>
        <v>0.55645</v>
      </c>
      <c r="S106" s="210"/>
      <c r="T106" s="212">
        <f>SUM(T107:T111)</f>
        <v>0</v>
      </c>
      <c r="AR106" s="213" t="s">
        <v>79</v>
      </c>
      <c r="AT106" s="214" t="s">
        <v>70</v>
      </c>
      <c r="AU106" s="214" t="s">
        <v>71</v>
      </c>
      <c r="AY106" s="213" t="s">
        <v>135</v>
      </c>
      <c r="BK106" s="215">
        <f>SUM(BK107:BK111)</f>
        <v>0</v>
      </c>
    </row>
    <row r="107" spans="2:65" s="1" customFormat="1" ht="16.5" customHeight="1">
      <c r="B107" s="43"/>
      <c r="C107" s="218" t="s">
        <v>10</v>
      </c>
      <c r="D107" s="218" t="s">
        <v>137</v>
      </c>
      <c r="E107" s="219" t="s">
        <v>913</v>
      </c>
      <c r="F107" s="220" t="s">
        <v>914</v>
      </c>
      <c r="G107" s="221" t="s">
        <v>357</v>
      </c>
      <c r="H107" s="222">
        <v>1</v>
      </c>
      <c r="I107" s="223"/>
      <c r="J107" s="224">
        <f>ROUND(I107*H107,2)</f>
        <v>0</v>
      </c>
      <c r="K107" s="220" t="s">
        <v>882</v>
      </c>
      <c r="L107" s="69"/>
      <c r="M107" s="225" t="s">
        <v>21</v>
      </c>
      <c r="N107" s="226" t="s">
        <v>42</v>
      </c>
      <c r="O107" s="44"/>
      <c r="P107" s="227">
        <f>O107*H107</f>
        <v>0</v>
      </c>
      <c r="Q107" s="227">
        <v>0.02111</v>
      </c>
      <c r="R107" s="227">
        <f>Q107*H107</f>
        <v>0.02111</v>
      </c>
      <c r="S107" s="227">
        <v>0</v>
      </c>
      <c r="T107" s="228">
        <f>S107*H107</f>
        <v>0</v>
      </c>
      <c r="AR107" s="21" t="s">
        <v>142</v>
      </c>
      <c r="AT107" s="21" t="s">
        <v>137</v>
      </c>
      <c r="AU107" s="21" t="s">
        <v>79</v>
      </c>
      <c r="AY107" s="21" t="s">
        <v>135</v>
      </c>
      <c r="BE107" s="229">
        <f>IF(N107="základní",J107,0)</f>
        <v>0</v>
      </c>
      <c r="BF107" s="229">
        <f>IF(N107="snížená",J107,0)</f>
        <v>0</v>
      </c>
      <c r="BG107" s="229">
        <f>IF(N107="zákl. přenesená",J107,0)</f>
        <v>0</v>
      </c>
      <c r="BH107" s="229">
        <f>IF(N107="sníž. přenesená",J107,0)</f>
        <v>0</v>
      </c>
      <c r="BI107" s="229">
        <f>IF(N107="nulová",J107,0)</f>
        <v>0</v>
      </c>
      <c r="BJ107" s="21" t="s">
        <v>79</v>
      </c>
      <c r="BK107" s="229">
        <f>ROUND(I107*H107,2)</f>
        <v>0</v>
      </c>
      <c r="BL107" s="21" t="s">
        <v>142</v>
      </c>
      <c r="BM107" s="21" t="s">
        <v>88</v>
      </c>
    </row>
    <row r="108" spans="2:65" s="1" customFormat="1" ht="16.5" customHeight="1">
      <c r="B108" s="43"/>
      <c r="C108" s="242" t="s">
        <v>209</v>
      </c>
      <c r="D108" s="242" t="s">
        <v>210</v>
      </c>
      <c r="E108" s="243" t="s">
        <v>915</v>
      </c>
      <c r="F108" s="244" t="s">
        <v>916</v>
      </c>
      <c r="G108" s="245" t="s">
        <v>357</v>
      </c>
      <c r="H108" s="246">
        <v>1.01</v>
      </c>
      <c r="I108" s="247"/>
      <c r="J108" s="248">
        <f>ROUND(I108*H108,2)</f>
        <v>0</v>
      </c>
      <c r="K108" s="244" t="s">
        <v>882</v>
      </c>
      <c r="L108" s="249"/>
      <c r="M108" s="250" t="s">
        <v>21</v>
      </c>
      <c r="N108" s="251" t="s">
        <v>42</v>
      </c>
      <c r="O108" s="44"/>
      <c r="P108" s="227">
        <f>O108*H108</f>
        <v>0</v>
      </c>
      <c r="Q108" s="227">
        <v>0.432</v>
      </c>
      <c r="R108" s="227">
        <f>Q108*H108</f>
        <v>0.43632</v>
      </c>
      <c r="S108" s="227">
        <v>0</v>
      </c>
      <c r="T108" s="228">
        <f>S108*H108</f>
        <v>0</v>
      </c>
      <c r="AR108" s="21" t="s">
        <v>170</v>
      </c>
      <c r="AT108" s="21" t="s">
        <v>210</v>
      </c>
      <c r="AU108" s="21" t="s">
        <v>79</v>
      </c>
      <c r="AY108" s="21" t="s">
        <v>135</v>
      </c>
      <c r="BE108" s="229">
        <f>IF(N108="základní",J108,0)</f>
        <v>0</v>
      </c>
      <c r="BF108" s="229">
        <f>IF(N108="snížená",J108,0)</f>
        <v>0</v>
      </c>
      <c r="BG108" s="229">
        <f>IF(N108="zákl. přenesená",J108,0)</f>
        <v>0</v>
      </c>
      <c r="BH108" s="229">
        <f>IF(N108="sníž. přenesená",J108,0)</f>
        <v>0</v>
      </c>
      <c r="BI108" s="229">
        <f>IF(N108="nulová",J108,0)</f>
        <v>0</v>
      </c>
      <c r="BJ108" s="21" t="s">
        <v>79</v>
      </c>
      <c r="BK108" s="229">
        <f>ROUND(I108*H108,2)</f>
        <v>0</v>
      </c>
      <c r="BL108" s="21" t="s">
        <v>142</v>
      </c>
      <c r="BM108" s="21" t="s">
        <v>292</v>
      </c>
    </row>
    <row r="109" spans="2:65" s="1" customFormat="1" ht="16.5" customHeight="1">
      <c r="B109" s="43"/>
      <c r="C109" s="218" t="s">
        <v>215</v>
      </c>
      <c r="D109" s="218" t="s">
        <v>137</v>
      </c>
      <c r="E109" s="219" t="s">
        <v>917</v>
      </c>
      <c r="F109" s="220" t="s">
        <v>918</v>
      </c>
      <c r="G109" s="221" t="s">
        <v>357</v>
      </c>
      <c r="H109" s="222">
        <v>1</v>
      </c>
      <c r="I109" s="223"/>
      <c r="J109" s="224">
        <f>ROUND(I109*H109,2)</f>
        <v>0</v>
      </c>
      <c r="K109" s="220" t="s">
        <v>882</v>
      </c>
      <c r="L109" s="69"/>
      <c r="M109" s="225" t="s">
        <v>21</v>
      </c>
      <c r="N109" s="226" t="s">
        <v>42</v>
      </c>
      <c r="O109" s="44"/>
      <c r="P109" s="227">
        <f>O109*H109</f>
        <v>0</v>
      </c>
      <c r="Q109" s="227">
        <v>0.00702</v>
      </c>
      <c r="R109" s="227">
        <f>Q109*H109</f>
        <v>0.00702</v>
      </c>
      <c r="S109" s="227">
        <v>0</v>
      </c>
      <c r="T109" s="228">
        <f>S109*H109</f>
        <v>0</v>
      </c>
      <c r="AR109" s="21" t="s">
        <v>142</v>
      </c>
      <c r="AT109" s="21" t="s">
        <v>137</v>
      </c>
      <c r="AU109" s="21" t="s">
        <v>79</v>
      </c>
      <c r="AY109" s="21" t="s">
        <v>135</v>
      </c>
      <c r="BE109" s="229">
        <f>IF(N109="základní",J109,0)</f>
        <v>0</v>
      </c>
      <c r="BF109" s="229">
        <f>IF(N109="snížená",J109,0)</f>
        <v>0</v>
      </c>
      <c r="BG109" s="229">
        <f>IF(N109="zákl. přenesená",J109,0)</f>
        <v>0</v>
      </c>
      <c r="BH109" s="229">
        <f>IF(N109="sníž. přenesená",J109,0)</f>
        <v>0</v>
      </c>
      <c r="BI109" s="229">
        <f>IF(N109="nulová",J109,0)</f>
        <v>0</v>
      </c>
      <c r="BJ109" s="21" t="s">
        <v>79</v>
      </c>
      <c r="BK109" s="229">
        <f>ROUND(I109*H109,2)</f>
        <v>0</v>
      </c>
      <c r="BL109" s="21" t="s">
        <v>142</v>
      </c>
      <c r="BM109" s="21" t="s">
        <v>300</v>
      </c>
    </row>
    <row r="110" spans="2:65" s="1" customFormat="1" ht="16.5" customHeight="1">
      <c r="B110" s="43"/>
      <c r="C110" s="242" t="s">
        <v>220</v>
      </c>
      <c r="D110" s="242" t="s">
        <v>210</v>
      </c>
      <c r="E110" s="243" t="s">
        <v>919</v>
      </c>
      <c r="F110" s="244" t="s">
        <v>920</v>
      </c>
      <c r="G110" s="245" t="s">
        <v>357</v>
      </c>
      <c r="H110" s="246">
        <v>1</v>
      </c>
      <c r="I110" s="247"/>
      <c r="J110" s="248">
        <f>ROUND(I110*H110,2)</f>
        <v>0</v>
      </c>
      <c r="K110" s="244" t="s">
        <v>882</v>
      </c>
      <c r="L110" s="249"/>
      <c r="M110" s="250" t="s">
        <v>21</v>
      </c>
      <c r="N110" s="251" t="s">
        <v>42</v>
      </c>
      <c r="O110" s="44"/>
      <c r="P110" s="227">
        <f>O110*H110</f>
        <v>0</v>
      </c>
      <c r="Q110" s="227">
        <v>0.092</v>
      </c>
      <c r="R110" s="227">
        <f>Q110*H110</f>
        <v>0.092</v>
      </c>
      <c r="S110" s="227">
        <v>0</v>
      </c>
      <c r="T110" s="228">
        <f>S110*H110</f>
        <v>0</v>
      </c>
      <c r="AR110" s="21" t="s">
        <v>170</v>
      </c>
      <c r="AT110" s="21" t="s">
        <v>210</v>
      </c>
      <c r="AU110" s="21" t="s">
        <v>79</v>
      </c>
      <c r="AY110" s="21" t="s">
        <v>135</v>
      </c>
      <c r="BE110" s="229">
        <f>IF(N110="základní",J110,0)</f>
        <v>0</v>
      </c>
      <c r="BF110" s="229">
        <f>IF(N110="snížená",J110,0)</f>
        <v>0</v>
      </c>
      <c r="BG110" s="229">
        <f>IF(N110="zákl. přenesená",J110,0)</f>
        <v>0</v>
      </c>
      <c r="BH110" s="229">
        <f>IF(N110="sníž. přenesená",J110,0)</f>
        <v>0</v>
      </c>
      <c r="BI110" s="229">
        <f>IF(N110="nulová",J110,0)</f>
        <v>0</v>
      </c>
      <c r="BJ110" s="21" t="s">
        <v>79</v>
      </c>
      <c r="BK110" s="229">
        <f>ROUND(I110*H110,2)</f>
        <v>0</v>
      </c>
      <c r="BL110" s="21" t="s">
        <v>142</v>
      </c>
      <c r="BM110" s="21" t="s">
        <v>308</v>
      </c>
    </row>
    <row r="111" spans="2:65" s="1" customFormat="1" ht="16.5" customHeight="1">
      <c r="B111" s="43"/>
      <c r="C111" s="218" t="s">
        <v>226</v>
      </c>
      <c r="D111" s="218" t="s">
        <v>137</v>
      </c>
      <c r="E111" s="219" t="s">
        <v>921</v>
      </c>
      <c r="F111" s="220" t="s">
        <v>922</v>
      </c>
      <c r="G111" s="221" t="s">
        <v>168</v>
      </c>
      <c r="H111" s="222">
        <v>134.4</v>
      </c>
      <c r="I111" s="223"/>
      <c r="J111" s="224">
        <f>ROUND(I111*H111,2)</f>
        <v>0</v>
      </c>
      <c r="K111" s="220" t="s">
        <v>882</v>
      </c>
      <c r="L111" s="69"/>
      <c r="M111" s="225" t="s">
        <v>21</v>
      </c>
      <c r="N111" s="226" t="s">
        <v>42</v>
      </c>
      <c r="O111" s="44"/>
      <c r="P111" s="227">
        <f>O111*H111</f>
        <v>0</v>
      </c>
      <c r="Q111" s="227">
        <v>0</v>
      </c>
      <c r="R111" s="227">
        <f>Q111*H111</f>
        <v>0</v>
      </c>
      <c r="S111" s="227">
        <v>0</v>
      </c>
      <c r="T111" s="228">
        <f>S111*H111</f>
        <v>0</v>
      </c>
      <c r="AR111" s="21" t="s">
        <v>142</v>
      </c>
      <c r="AT111" s="21" t="s">
        <v>137</v>
      </c>
      <c r="AU111" s="21" t="s">
        <v>79</v>
      </c>
      <c r="AY111" s="21" t="s">
        <v>135</v>
      </c>
      <c r="BE111" s="229">
        <f>IF(N111="základní",J111,0)</f>
        <v>0</v>
      </c>
      <c r="BF111" s="229">
        <f>IF(N111="snížená",J111,0)</f>
        <v>0</v>
      </c>
      <c r="BG111" s="229">
        <f>IF(N111="zákl. přenesená",J111,0)</f>
        <v>0</v>
      </c>
      <c r="BH111" s="229">
        <f>IF(N111="sníž. přenesená",J111,0)</f>
        <v>0</v>
      </c>
      <c r="BI111" s="229">
        <f>IF(N111="nulová",J111,0)</f>
        <v>0</v>
      </c>
      <c r="BJ111" s="21" t="s">
        <v>79</v>
      </c>
      <c r="BK111" s="229">
        <f>ROUND(I111*H111,2)</f>
        <v>0</v>
      </c>
      <c r="BL111" s="21" t="s">
        <v>142</v>
      </c>
      <c r="BM111" s="21" t="s">
        <v>316</v>
      </c>
    </row>
    <row r="112" spans="2:63" s="10" customFormat="1" ht="37.4" customHeight="1">
      <c r="B112" s="202"/>
      <c r="C112" s="203"/>
      <c r="D112" s="204" t="s">
        <v>70</v>
      </c>
      <c r="E112" s="205" t="s">
        <v>597</v>
      </c>
      <c r="F112" s="205" t="s">
        <v>923</v>
      </c>
      <c r="G112" s="203"/>
      <c r="H112" s="203"/>
      <c r="I112" s="206"/>
      <c r="J112" s="207">
        <f>BK112</f>
        <v>0</v>
      </c>
      <c r="K112" s="203"/>
      <c r="L112" s="208"/>
      <c r="M112" s="209"/>
      <c r="N112" s="210"/>
      <c r="O112" s="210"/>
      <c r="P112" s="211">
        <f>P113</f>
        <v>0</v>
      </c>
      <c r="Q112" s="210"/>
      <c r="R112" s="211">
        <f>R113</f>
        <v>0</v>
      </c>
      <c r="S112" s="210"/>
      <c r="T112" s="212">
        <f>T113</f>
        <v>0</v>
      </c>
      <c r="AR112" s="213" t="s">
        <v>79</v>
      </c>
      <c r="AT112" s="214" t="s">
        <v>70</v>
      </c>
      <c r="AU112" s="214" t="s">
        <v>71</v>
      </c>
      <c r="AY112" s="213" t="s">
        <v>135</v>
      </c>
      <c r="BK112" s="215">
        <f>BK113</f>
        <v>0</v>
      </c>
    </row>
    <row r="113" spans="2:65" s="1" customFormat="1" ht="16.5" customHeight="1">
      <c r="B113" s="43"/>
      <c r="C113" s="218" t="s">
        <v>82</v>
      </c>
      <c r="D113" s="218" t="s">
        <v>137</v>
      </c>
      <c r="E113" s="219" t="s">
        <v>924</v>
      </c>
      <c r="F113" s="220" t="s">
        <v>923</v>
      </c>
      <c r="G113" s="221" t="s">
        <v>925</v>
      </c>
      <c r="H113" s="222">
        <v>1</v>
      </c>
      <c r="I113" s="223"/>
      <c r="J113" s="224">
        <f>ROUND(I113*H113,2)</f>
        <v>0</v>
      </c>
      <c r="K113" s="220" t="s">
        <v>21</v>
      </c>
      <c r="L113" s="69"/>
      <c r="M113" s="225" t="s">
        <v>21</v>
      </c>
      <c r="N113" s="226" t="s">
        <v>42</v>
      </c>
      <c r="O113" s="44"/>
      <c r="P113" s="227">
        <f>O113*H113</f>
        <v>0</v>
      </c>
      <c r="Q113" s="227">
        <v>0</v>
      </c>
      <c r="R113" s="227">
        <f>Q113*H113</f>
        <v>0</v>
      </c>
      <c r="S113" s="227">
        <v>0</v>
      </c>
      <c r="T113" s="228">
        <f>S113*H113</f>
        <v>0</v>
      </c>
      <c r="AR113" s="21" t="s">
        <v>142</v>
      </c>
      <c r="AT113" s="21" t="s">
        <v>137</v>
      </c>
      <c r="AU113" s="21" t="s">
        <v>79</v>
      </c>
      <c r="AY113" s="21" t="s">
        <v>135</v>
      </c>
      <c r="BE113" s="229">
        <f>IF(N113="základní",J113,0)</f>
        <v>0</v>
      </c>
      <c r="BF113" s="229">
        <f>IF(N113="snížená",J113,0)</f>
        <v>0</v>
      </c>
      <c r="BG113" s="229">
        <f>IF(N113="zákl. přenesená",J113,0)</f>
        <v>0</v>
      </c>
      <c r="BH113" s="229">
        <f>IF(N113="sníž. přenesená",J113,0)</f>
        <v>0</v>
      </c>
      <c r="BI113" s="229">
        <f>IF(N113="nulová",J113,0)</f>
        <v>0</v>
      </c>
      <c r="BJ113" s="21" t="s">
        <v>79</v>
      </c>
      <c r="BK113" s="229">
        <f>ROUND(I113*H113,2)</f>
        <v>0</v>
      </c>
      <c r="BL113" s="21" t="s">
        <v>142</v>
      </c>
      <c r="BM113" s="21" t="s">
        <v>324</v>
      </c>
    </row>
    <row r="114" spans="2:63" s="10" customFormat="1" ht="37.4" customHeight="1">
      <c r="B114" s="202"/>
      <c r="C114" s="203"/>
      <c r="D114" s="204" t="s">
        <v>70</v>
      </c>
      <c r="E114" s="205" t="s">
        <v>601</v>
      </c>
      <c r="F114" s="205" t="s">
        <v>926</v>
      </c>
      <c r="G114" s="203"/>
      <c r="H114" s="203"/>
      <c r="I114" s="206"/>
      <c r="J114" s="207">
        <f>BK114</f>
        <v>0</v>
      </c>
      <c r="K114" s="203"/>
      <c r="L114" s="208"/>
      <c r="M114" s="209"/>
      <c r="N114" s="210"/>
      <c r="O114" s="210"/>
      <c r="P114" s="211">
        <f>SUM(P115:P123)</f>
        <v>0</v>
      </c>
      <c r="Q114" s="210"/>
      <c r="R114" s="211">
        <f>SUM(R115:R123)</f>
        <v>5.02935612</v>
      </c>
      <c r="S114" s="210"/>
      <c r="T114" s="212">
        <f>SUM(T115:T123)</f>
        <v>0</v>
      </c>
      <c r="AR114" s="213" t="s">
        <v>79</v>
      </c>
      <c r="AT114" s="214" t="s">
        <v>70</v>
      </c>
      <c r="AU114" s="214" t="s">
        <v>71</v>
      </c>
      <c r="AY114" s="213" t="s">
        <v>135</v>
      </c>
      <c r="BK114" s="215">
        <f>SUM(BK115:BK123)</f>
        <v>0</v>
      </c>
    </row>
    <row r="115" spans="2:65" s="1" customFormat="1" ht="16.5" customHeight="1">
      <c r="B115" s="43"/>
      <c r="C115" s="218" t="s">
        <v>9</v>
      </c>
      <c r="D115" s="218" t="s">
        <v>137</v>
      </c>
      <c r="E115" s="219" t="s">
        <v>927</v>
      </c>
      <c r="F115" s="220" t="s">
        <v>928</v>
      </c>
      <c r="G115" s="221" t="s">
        <v>168</v>
      </c>
      <c r="H115" s="222">
        <v>7.8</v>
      </c>
      <c r="I115" s="223"/>
      <c r="J115" s="224">
        <f>ROUND(I115*H115,2)</f>
        <v>0</v>
      </c>
      <c r="K115" s="220" t="s">
        <v>882</v>
      </c>
      <c r="L115" s="69"/>
      <c r="M115" s="225" t="s">
        <v>21</v>
      </c>
      <c r="N115" s="226" t="s">
        <v>42</v>
      </c>
      <c r="O115" s="44"/>
      <c r="P115" s="227">
        <f>O115*H115</f>
        <v>0</v>
      </c>
      <c r="Q115" s="227">
        <v>0</v>
      </c>
      <c r="R115" s="227">
        <f>Q115*H115</f>
        <v>0</v>
      </c>
      <c r="S115" s="227">
        <v>0</v>
      </c>
      <c r="T115" s="228">
        <f>S115*H115</f>
        <v>0</v>
      </c>
      <c r="AR115" s="21" t="s">
        <v>142</v>
      </c>
      <c r="AT115" s="21" t="s">
        <v>137</v>
      </c>
      <c r="AU115" s="21" t="s">
        <v>79</v>
      </c>
      <c r="AY115" s="21" t="s">
        <v>135</v>
      </c>
      <c r="BE115" s="229">
        <f>IF(N115="základní",J115,0)</f>
        <v>0</v>
      </c>
      <c r="BF115" s="229">
        <f>IF(N115="snížená",J115,0)</f>
        <v>0</v>
      </c>
      <c r="BG115" s="229">
        <f>IF(N115="zákl. přenesená",J115,0)</f>
        <v>0</v>
      </c>
      <c r="BH115" s="229">
        <f>IF(N115="sníž. přenesená",J115,0)</f>
        <v>0</v>
      </c>
      <c r="BI115" s="229">
        <f>IF(N115="nulová",J115,0)</f>
        <v>0</v>
      </c>
      <c r="BJ115" s="21" t="s">
        <v>79</v>
      </c>
      <c r="BK115" s="229">
        <f>ROUND(I115*H115,2)</f>
        <v>0</v>
      </c>
      <c r="BL115" s="21" t="s">
        <v>142</v>
      </c>
      <c r="BM115" s="21" t="s">
        <v>335</v>
      </c>
    </row>
    <row r="116" spans="2:65" s="1" customFormat="1" ht="16.5" customHeight="1">
      <c r="B116" s="43"/>
      <c r="C116" s="218" t="s">
        <v>244</v>
      </c>
      <c r="D116" s="218" t="s">
        <v>137</v>
      </c>
      <c r="E116" s="219" t="s">
        <v>929</v>
      </c>
      <c r="F116" s="220" t="s">
        <v>930</v>
      </c>
      <c r="G116" s="221" t="s">
        <v>178</v>
      </c>
      <c r="H116" s="222">
        <v>0.364</v>
      </c>
      <c r="I116" s="223"/>
      <c r="J116" s="224">
        <f>ROUND(I116*H116,2)</f>
        <v>0</v>
      </c>
      <c r="K116" s="220" t="s">
        <v>882</v>
      </c>
      <c r="L116" s="69"/>
      <c r="M116" s="225" t="s">
        <v>21</v>
      </c>
      <c r="N116" s="226" t="s">
        <v>42</v>
      </c>
      <c r="O116" s="44"/>
      <c r="P116" s="227">
        <f>O116*H116</f>
        <v>0</v>
      </c>
      <c r="Q116" s="227">
        <v>2.44933</v>
      </c>
      <c r="R116" s="227">
        <f>Q116*H116</f>
        <v>0.89155612</v>
      </c>
      <c r="S116" s="227">
        <v>0</v>
      </c>
      <c r="T116" s="228">
        <f>S116*H116</f>
        <v>0</v>
      </c>
      <c r="AR116" s="21" t="s">
        <v>142</v>
      </c>
      <c r="AT116" s="21" t="s">
        <v>137</v>
      </c>
      <c r="AU116" s="21" t="s">
        <v>79</v>
      </c>
      <c r="AY116" s="21" t="s">
        <v>135</v>
      </c>
      <c r="BE116" s="229">
        <f>IF(N116="základní",J116,0)</f>
        <v>0</v>
      </c>
      <c r="BF116" s="229">
        <f>IF(N116="snížená",J116,0)</f>
        <v>0</v>
      </c>
      <c r="BG116" s="229">
        <f>IF(N116="zákl. přenesená",J116,0)</f>
        <v>0</v>
      </c>
      <c r="BH116" s="229">
        <f>IF(N116="sníž. přenesená",J116,0)</f>
        <v>0</v>
      </c>
      <c r="BI116" s="229">
        <f>IF(N116="nulová",J116,0)</f>
        <v>0</v>
      </c>
      <c r="BJ116" s="21" t="s">
        <v>79</v>
      </c>
      <c r="BK116" s="229">
        <f>ROUND(I116*H116,2)</f>
        <v>0</v>
      </c>
      <c r="BL116" s="21" t="s">
        <v>142</v>
      </c>
      <c r="BM116" s="21" t="s">
        <v>344</v>
      </c>
    </row>
    <row r="117" spans="2:65" s="1" customFormat="1" ht="16.5" customHeight="1">
      <c r="B117" s="43"/>
      <c r="C117" s="218" t="s">
        <v>249</v>
      </c>
      <c r="D117" s="218" t="s">
        <v>137</v>
      </c>
      <c r="E117" s="219" t="s">
        <v>931</v>
      </c>
      <c r="F117" s="220" t="s">
        <v>932</v>
      </c>
      <c r="G117" s="221" t="s">
        <v>357</v>
      </c>
      <c r="H117" s="222">
        <v>1</v>
      </c>
      <c r="I117" s="223"/>
      <c r="J117" s="224">
        <f>ROUND(I117*H117,2)</f>
        <v>0</v>
      </c>
      <c r="K117" s="220" t="s">
        <v>882</v>
      </c>
      <c r="L117" s="69"/>
      <c r="M117" s="225" t="s">
        <v>21</v>
      </c>
      <c r="N117" s="226" t="s">
        <v>42</v>
      </c>
      <c r="O117" s="44"/>
      <c r="P117" s="227">
        <f>O117*H117</f>
        <v>0</v>
      </c>
      <c r="Q117" s="227">
        <v>0.045</v>
      </c>
      <c r="R117" s="227">
        <f>Q117*H117</f>
        <v>0.045</v>
      </c>
      <c r="S117" s="227">
        <v>0</v>
      </c>
      <c r="T117" s="228">
        <f>S117*H117</f>
        <v>0</v>
      </c>
      <c r="AR117" s="21" t="s">
        <v>142</v>
      </c>
      <c r="AT117" s="21" t="s">
        <v>137</v>
      </c>
      <c r="AU117" s="21" t="s">
        <v>79</v>
      </c>
      <c r="AY117" s="21" t="s">
        <v>135</v>
      </c>
      <c r="BE117" s="229">
        <f>IF(N117="základní",J117,0)</f>
        <v>0</v>
      </c>
      <c r="BF117" s="229">
        <f>IF(N117="snížená",J117,0)</f>
        <v>0</v>
      </c>
      <c r="BG117" s="229">
        <f>IF(N117="zákl. přenesená",J117,0)</f>
        <v>0</v>
      </c>
      <c r="BH117" s="229">
        <f>IF(N117="sníž. přenesená",J117,0)</f>
        <v>0</v>
      </c>
      <c r="BI117" s="229">
        <f>IF(N117="nulová",J117,0)</f>
        <v>0</v>
      </c>
      <c r="BJ117" s="21" t="s">
        <v>79</v>
      </c>
      <c r="BK117" s="229">
        <f>ROUND(I117*H117,2)</f>
        <v>0</v>
      </c>
      <c r="BL117" s="21" t="s">
        <v>142</v>
      </c>
      <c r="BM117" s="21" t="s">
        <v>354</v>
      </c>
    </row>
    <row r="118" spans="2:65" s="1" customFormat="1" ht="16.5" customHeight="1">
      <c r="B118" s="43"/>
      <c r="C118" s="218" t="s">
        <v>253</v>
      </c>
      <c r="D118" s="218" t="s">
        <v>137</v>
      </c>
      <c r="E118" s="219" t="s">
        <v>933</v>
      </c>
      <c r="F118" s="220" t="s">
        <v>934</v>
      </c>
      <c r="G118" s="221" t="s">
        <v>140</v>
      </c>
      <c r="H118" s="222">
        <v>13.6</v>
      </c>
      <c r="I118" s="223"/>
      <c r="J118" s="224">
        <f>ROUND(I118*H118,2)</f>
        <v>0</v>
      </c>
      <c r="K118" s="220" t="s">
        <v>882</v>
      </c>
      <c r="L118" s="69"/>
      <c r="M118" s="225" t="s">
        <v>21</v>
      </c>
      <c r="N118" s="226" t="s">
        <v>42</v>
      </c>
      <c r="O118" s="44"/>
      <c r="P118" s="227">
        <f>O118*H118</f>
        <v>0</v>
      </c>
      <c r="Q118" s="227">
        <v>0.2</v>
      </c>
      <c r="R118" s="227">
        <f>Q118*H118</f>
        <v>2.72</v>
      </c>
      <c r="S118" s="227">
        <v>0</v>
      </c>
      <c r="T118" s="228">
        <f>S118*H118</f>
        <v>0</v>
      </c>
      <c r="AR118" s="21" t="s">
        <v>142</v>
      </c>
      <c r="AT118" s="21" t="s">
        <v>137</v>
      </c>
      <c r="AU118" s="21" t="s">
        <v>79</v>
      </c>
      <c r="AY118" s="21" t="s">
        <v>135</v>
      </c>
      <c r="BE118" s="229">
        <f>IF(N118="základní",J118,0)</f>
        <v>0</v>
      </c>
      <c r="BF118" s="229">
        <f>IF(N118="snížená",J118,0)</f>
        <v>0</v>
      </c>
      <c r="BG118" s="229">
        <f>IF(N118="zákl. přenesená",J118,0)</f>
        <v>0</v>
      </c>
      <c r="BH118" s="229">
        <f>IF(N118="sníž. přenesená",J118,0)</f>
        <v>0</v>
      </c>
      <c r="BI118" s="229">
        <f>IF(N118="nulová",J118,0)</f>
        <v>0</v>
      </c>
      <c r="BJ118" s="21" t="s">
        <v>79</v>
      </c>
      <c r="BK118" s="229">
        <f>ROUND(I118*H118,2)</f>
        <v>0</v>
      </c>
      <c r="BL118" s="21" t="s">
        <v>142</v>
      </c>
      <c r="BM118" s="21" t="s">
        <v>363</v>
      </c>
    </row>
    <row r="119" spans="2:65" s="1" customFormat="1" ht="16.5" customHeight="1">
      <c r="B119" s="43"/>
      <c r="C119" s="218" t="s">
        <v>85</v>
      </c>
      <c r="D119" s="218" t="s">
        <v>137</v>
      </c>
      <c r="E119" s="219" t="s">
        <v>935</v>
      </c>
      <c r="F119" s="220" t="s">
        <v>936</v>
      </c>
      <c r="G119" s="221" t="s">
        <v>140</v>
      </c>
      <c r="H119" s="222">
        <v>6.24</v>
      </c>
      <c r="I119" s="223"/>
      <c r="J119" s="224">
        <f>ROUND(I119*H119,2)</f>
        <v>0</v>
      </c>
      <c r="K119" s="220" t="s">
        <v>882</v>
      </c>
      <c r="L119" s="69"/>
      <c r="M119" s="225" t="s">
        <v>21</v>
      </c>
      <c r="N119" s="226" t="s">
        <v>42</v>
      </c>
      <c r="O119" s="44"/>
      <c r="P119" s="227">
        <f>O119*H119</f>
        <v>0</v>
      </c>
      <c r="Q119" s="227">
        <v>0.22</v>
      </c>
      <c r="R119" s="227">
        <f>Q119*H119</f>
        <v>1.3728</v>
      </c>
      <c r="S119" s="227">
        <v>0</v>
      </c>
      <c r="T119" s="228">
        <f>S119*H119</f>
        <v>0</v>
      </c>
      <c r="AR119" s="21" t="s">
        <v>142</v>
      </c>
      <c r="AT119" s="21" t="s">
        <v>137</v>
      </c>
      <c r="AU119" s="21" t="s">
        <v>79</v>
      </c>
      <c r="AY119" s="21" t="s">
        <v>135</v>
      </c>
      <c r="BE119" s="229">
        <f>IF(N119="základní",J119,0)</f>
        <v>0</v>
      </c>
      <c r="BF119" s="229">
        <f>IF(N119="snížená",J119,0)</f>
        <v>0</v>
      </c>
      <c r="BG119" s="229">
        <f>IF(N119="zákl. přenesená",J119,0)</f>
        <v>0</v>
      </c>
      <c r="BH119" s="229">
        <f>IF(N119="sníž. přenesená",J119,0)</f>
        <v>0</v>
      </c>
      <c r="BI119" s="229">
        <f>IF(N119="nulová",J119,0)</f>
        <v>0</v>
      </c>
      <c r="BJ119" s="21" t="s">
        <v>79</v>
      </c>
      <c r="BK119" s="229">
        <f>ROUND(I119*H119,2)</f>
        <v>0</v>
      </c>
      <c r="BL119" s="21" t="s">
        <v>142</v>
      </c>
      <c r="BM119" s="21" t="s">
        <v>371</v>
      </c>
    </row>
    <row r="120" spans="2:65" s="1" customFormat="1" ht="16.5" customHeight="1">
      <c r="B120" s="43"/>
      <c r="C120" s="218" t="s">
        <v>263</v>
      </c>
      <c r="D120" s="218" t="s">
        <v>137</v>
      </c>
      <c r="E120" s="219" t="s">
        <v>937</v>
      </c>
      <c r="F120" s="220" t="s">
        <v>938</v>
      </c>
      <c r="G120" s="221" t="s">
        <v>202</v>
      </c>
      <c r="H120" s="222">
        <v>5.029</v>
      </c>
      <c r="I120" s="223"/>
      <c r="J120" s="224">
        <f>ROUND(I120*H120,2)</f>
        <v>0</v>
      </c>
      <c r="K120" s="220" t="s">
        <v>882</v>
      </c>
      <c r="L120" s="69"/>
      <c r="M120" s="225" t="s">
        <v>21</v>
      </c>
      <c r="N120" s="226" t="s">
        <v>42</v>
      </c>
      <c r="O120" s="44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AR120" s="21" t="s">
        <v>142</v>
      </c>
      <c r="AT120" s="21" t="s">
        <v>137</v>
      </c>
      <c r="AU120" s="21" t="s">
        <v>79</v>
      </c>
      <c r="AY120" s="21" t="s">
        <v>135</v>
      </c>
      <c r="BE120" s="229">
        <f>IF(N120="základní",J120,0)</f>
        <v>0</v>
      </c>
      <c r="BF120" s="229">
        <f>IF(N120="snížená",J120,0)</f>
        <v>0</v>
      </c>
      <c r="BG120" s="229">
        <f>IF(N120="zákl. přenesená",J120,0)</f>
        <v>0</v>
      </c>
      <c r="BH120" s="229">
        <f>IF(N120="sníž. přenesená",J120,0)</f>
        <v>0</v>
      </c>
      <c r="BI120" s="229">
        <f>IF(N120="nulová",J120,0)</f>
        <v>0</v>
      </c>
      <c r="BJ120" s="21" t="s">
        <v>79</v>
      </c>
      <c r="BK120" s="229">
        <f>ROUND(I120*H120,2)</f>
        <v>0</v>
      </c>
      <c r="BL120" s="21" t="s">
        <v>142</v>
      </c>
      <c r="BM120" s="21" t="s">
        <v>379</v>
      </c>
    </row>
    <row r="121" spans="2:65" s="1" customFormat="1" ht="16.5" customHeight="1">
      <c r="B121" s="43"/>
      <c r="C121" s="218" t="s">
        <v>268</v>
      </c>
      <c r="D121" s="218" t="s">
        <v>137</v>
      </c>
      <c r="E121" s="219" t="s">
        <v>939</v>
      </c>
      <c r="F121" s="220" t="s">
        <v>940</v>
      </c>
      <c r="G121" s="221" t="s">
        <v>202</v>
      </c>
      <c r="H121" s="222">
        <v>70.412</v>
      </c>
      <c r="I121" s="223"/>
      <c r="J121" s="224">
        <f>ROUND(I121*H121,2)</f>
        <v>0</v>
      </c>
      <c r="K121" s="220" t="s">
        <v>882</v>
      </c>
      <c r="L121" s="69"/>
      <c r="M121" s="225" t="s">
        <v>21</v>
      </c>
      <c r="N121" s="226" t="s">
        <v>42</v>
      </c>
      <c r="O121" s="44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AR121" s="21" t="s">
        <v>142</v>
      </c>
      <c r="AT121" s="21" t="s">
        <v>137</v>
      </c>
      <c r="AU121" s="21" t="s">
        <v>79</v>
      </c>
      <c r="AY121" s="21" t="s">
        <v>135</v>
      </c>
      <c r="BE121" s="229">
        <f>IF(N121="základní",J121,0)</f>
        <v>0</v>
      </c>
      <c r="BF121" s="229">
        <f>IF(N121="snížená",J121,0)</f>
        <v>0</v>
      </c>
      <c r="BG121" s="229">
        <f>IF(N121="zákl. přenesená",J121,0)</f>
        <v>0</v>
      </c>
      <c r="BH121" s="229">
        <f>IF(N121="sníž. přenesená",J121,0)</f>
        <v>0</v>
      </c>
      <c r="BI121" s="229">
        <f>IF(N121="nulová",J121,0)</f>
        <v>0</v>
      </c>
      <c r="BJ121" s="21" t="s">
        <v>79</v>
      </c>
      <c r="BK121" s="229">
        <f>ROUND(I121*H121,2)</f>
        <v>0</v>
      </c>
      <c r="BL121" s="21" t="s">
        <v>142</v>
      </c>
      <c r="BM121" s="21" t="s">
        <v>387</v>
      </c>
    </row>
    <row r="122" spans="2:65" s="1" customFormat="1" ht="16.5" customHeight="1">
      <c r="B122" s="43"/>
      <c r="C122" s="218" t="s">
        <v>273</v>
      </c>
      <c r="D122" s="218" t="s">
        <v>137</v>
      </c>
      <c r="E122" s="219" t="s">
        <v>941</v>
      </c>
      <c r="F122" s="220" t="s">
        <v>942</v>
      </c>
      <c r="G122" s="221" t="s">
        <v>202</v>
      </c>
      <c r="H122" s="222">
        <v>3.612</v>
      </c>
      <c r="I122" s="223"/>
      <c r="J122" s="224">
        <f>ROUND(I122*H122,2)</f>
        <v>0</v>
      </c>
      <c r="K122" s="220" t="s">
        <v>882</v>
      </c>
      <c r="L122" s="69"/>
      <c r="M122" s="225" t="s">
        <v>21</v>
      </c>
      <c r="N122" s="226" t="s">
        <v>42</v>
      </c>
      <c r="O122" s="44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AR122" s="21" t="s">
        <v>142</v>
      </c>
      <c r="AT122" s="21" t="s">
        <v>137</v>
      </c>
      <c r="AU122" s="21" t="s">
        <v>79</v>
      </c>
      <c r="AY122" s="21" t="s">
        <v>135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21" t="s">
        <v>79</v>
      </c>
      <c r="BK122" s="229">
        <f>ROUND(I122*H122,2)</f>
        <v>0</v>
      </c>
      <c r="BL122" s="21" t="s">
        <v>142</v>
      </c>
      <c r="BM122" s="21" t="s">
        <v>395</v>
      </c>
    </row>
    <row r="123" spans="2:65" s="1" customFormat="1" ht="16.5" customHeight="1">
      <c r="B123" s="43"/>
      <c r="C123" s="218" t="s">
        <v>278</v>
      </c>
      <c r="D123" s="218" t="s">
        <v>137</v>
      </c>
      <c r="E123" s="219" t="s">
        <v>943</v>
      </c>
      <c r="F123" s="220" t="s">
        <v>944</v>
      </c>
      <c r="G123" s="221" t="s">
        <v>202</v>
      </c>
      <c r="H123" s="222">
        <v>1.373</v>
      </c>
      <c r="I123" s="223"/>
      <c r="J123" s="224">
        <f>ROUND(I123*H123,2)</f>
        <v>0</v>
      </c>
      <c r="K123" s="220" t="s">
        <v>882</v>
      </c>
      <c r="L123" s="69"/>
      <c r="M123" s="225" t="s">
        <v>21</v>
      </c>
      <c r="N123" s="226" t="s">
        <v>42</v>
      </c>
      <c r="O123" s="44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AR123" s="21" t="s">
        <v>142</v>
      </c>
      <c r="AT123" s="21" t="s">
        <v>137</v>
      </c>
      <c r="AU123" s="21" t="s">
        <v>79</v>
      </c>
      <c r="AY123" s="21" t="s">
        <v>135</v>
      </c>
      <c r="BE123" s="229">
        <f>IF(N123="základní",J123,0)</f>
        <v>0</v>
      </c>
      <c r="BF123" s="229">
        <f>IF(N123="snížená",J123,0)</f>
        <v>0</v>
      </c>
      <c r="BG123" s="229">
        <f>IF(N123="zákl. přenesená",J123,0)</f>
        <v>0</v>
      </c>
      <c r="BH123" s="229">
        <f>IF(N123="sníž. přenesená",J123,0)</f>
        <v>0</v>
      </c>
      <c r="BI123" s="229">
        <f>IF(N123="nulová",J123,0)</f>
        <v>0</v>
      </c>
      <c r="BJ123" s="21" t="s">
        <v>79</v>
      </c>
      <c r="BK123" s="229">
        <f>ROUND(I123*H123,2)</f>
        <v>0</v>
      </c>
      <c r="BL123" s="21" t="s">
        <v>142</v>
      </c>
      <c r="BM123" s="21" t="s">
        <v>403</v>
      </c>
    </row>
    <row r="124" spans="2:63" s="10" customFormat="1" ht="37.4" customHeight="1">
      <c r="B124" s="202"/>
      <c r="C124" s="203"/>
      <c r="D124" s="204" t="s">
        <v>70</v>
      </c>
      <c r="E124" s="205" t="s">
        <v>945</v>
      </c>
      <c r="F124" s="205" t="s">
        <v>946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</f>
        <v>0</v>
      </c>
      <c r="Q124" s="210"/>
      <c r="R124" s="211">
        <f>R125</f>
        <v>0</v>
      </c>
      <c r="S124" s="210"/>
      <c r="T124" s="212">
        <f>T125</f>
        <v>0</v>
      </c>
      <c r="AR124" s="213" t="s">
        <v>79</v>
      </c>
      <c r="AT124" s="214" t="s">
        <v>70</v>
      </c>
      <c r="AU124" s="214" t="s">
        <v>71</v>
      </c>
      <c r="AY124" s="213" t="s">
        <v>135</v>
      </c>
      <c r="BK124" s="215">
        <f>BK125</f>
        <v>0</v>
      </c>
    </row>
    <row r="125" spans="2:65" s="1" customFormat="1" ht="16.5" customHeight="1">
      <c r="B125" s="43"/>
      <c r="C125" s="218" t="s">
        <v>88</v>
      </c>
      <c r="D125" s="218" t="s">
        <v>137</v>
      </c>
      <c r="E125" s="219" t="s">
        <v>947</v>
      </c>
      <c r="F125" s="220" t="s">
        <v>948</v>
      </c>
      <c r="G125" s="221" t="s">
        <v>202</v>
      </c>
      <c r="H125" s="222">
        <v>57.507</v>
      </c>
      <c r="I125" s="223"/>
      <c r="J125" s="224">
        <f>ROUND(I125*H125,2)</f>
        <v>0</v>
      </c>
      <c r="K125" s="220" t="s">
        <v>882</v>
      </c>
      <c r="L125" s="69"/>
      <c r="M125" s="225" t="s">
        <v>21</v>
      </c>
      <c r="N125" s="226" t="s">
        <v>42</v>
      </c>
      <c r="O125" s="44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AR125" s="21" t="s">
        <v>142</v>
      </c>
      <c r="AT125" s="21" t="s">
        <v>137</v>
      </c>
      <c r="AU125" s="21" t="s">
        <v>79</v>
      </c>
      <c r="AY125" s="21" t="s">
        <v>135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21" t="s">
        <v>79</v>
      </c>
      <c r="BK125" s="229">
        <f>ROUND(I125*H125,2)</f>
        <v>0</v>
      </c>
      <c r="BL125" s="21" t="s">
        <v>142</v>
      </c>
      <c r="BM125" s="21" t="s">
        <v>413</v>
      </c>
    </row>
    <row r="126" spans="2:63" s="10" customFormat="1" ht="37.4" customHeight="1">
      <c r="B126" s="202"/>
      <c r="C126" s="203"/>
      <c r="D126" s="204" t="s">
        <v>70</v>
      </c>
      <c r="E126" s="205" t="s">
        <v>949</v>
      </c>
      <c r="F126" s="205" t="s">
        <v>596</v>
      </c>
      <c r="G126" s="203"/>
      <c r="H126" s="203"/>
      <c r="I126" s="206"/>
      <c r="J126" s="207">
        <f>BK126</f>
        <v>0</v>
      </c>
      <c r="K126" s="203"/>
      <c r="L126" s="208"/>
      <c r="M126" s="209"/>
      <c r="N126" s="210"/>
      <c r="O126" s="210"/>
      <c r="P126" s="211">
        <f>SUM(P127:P128)</f>
        <v>0</v>
      </c>
      <c r="Q126" s="210"/>
      <c r="R126" s="211">
        <f>SUM(R127:R128)</f>
        <v>0</v>
      </c>
      <c r="S126" s="210"/>
      <c r="T126" s="212">
        <f>SUM(T127:T128)</f>
        <v>0</v>
      </c>
      <c r="AR126" s="213" t="s">
        <v>79</v>
      </c>
      <c r="AT126" s="214" t="s">
        <v>70</v>
      </c>
      <c r="AU126" s="214" t="s">
        <v>71</v>
      </c>
      <c r="AY126" s="213" t="s">
        <v>135</v>
      </c>
      <c r="BK126" s="215">
        <f>SUM(BK127:BK128)</f>
        <v>0</v>
      </c>
    </row>
    <row r="127" spans="2:65" s="1" customFormat="1" ht="16.5" customHeight="1">
      <c r="B127" s="43"/>
      <c r="C127" s="242" t="s">
        <v>288</v>
      </c>
      <c r="D127" s="242" t="s">
        <v>210</v>
      </c>
      <c r="E127" s="243" t="s">
        <v>950</v>
      </c>
      <c r="F127" s="244" t="s">
        <v>951</v>
      </c>
      <c r="G127" s="245" t="s">
        <v>168</v>
      </c>
      <c r="H127" s="246">
        <v>10</v>
      </c>
      <c r="I127" s="247"/>
      <c r="J127" s="248">
        <f>ROUND(I127*H127,2)</f>
        <v>0</v>
      </c>
      <c r="K127" s="244" t="s">
        <v>21</v>
      </c>
      <c r="L127" s="249"/>
      <c r="M127" s="250" t="s">
        <v>21</v>
      </c>
      <c r="N127" s="251" t="s">
        <v>42</v>
      </c>
      <c r="O127" s="44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AR127" s="21" t="s">
        <v>170</v>
      </c>
      <c r="AT127" s="21" t="s">
        <v>210</v>
      </c>
      <c r="AU127" s="21" t="s">
        <v>79</v>
      </c>
      <c r="AY127" s="21" t="s">
        <v>135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21" t="s">
        <v>79</v>
      </c>
      <c r="BK127" s="229">
        <f>ROUND(I127*H127,2)</f>
        <v>0</v>
      </c>
      <c r="BL127" s="21" t="s">
        <v>142</v>
      </c>
      <c r="BM127" s="21" t="s">
        <v>429</v>
      </c>
    </row>
    <row r="128" spans="2:65" s="1" customFormat="1" ht="16.5" customHeight="1">
      <c r="B128" s="43"/>
      <c r="C128" s="218" t="s">
        <v>292</v>
      </c>
      <c r="D128" s="218" t="s">
        <v>137</v>
      </c>
      <c r="E128" s="219" t="s">
        <v>952</v>
      </c>
      <c r="F128" s="220" t="s">
        <v>953</v>
      </c>
      <c r="G128" s="221" t="s">
        <v>168</v>
      </c>
      <c r="H128" s="222">
        <v>10</v>
      </c>
      <c r="I128" s="223"/>
      <c r="J128" s="224">
        <f>ROUND(I128*H128,2)</f>
        <v>0</v>
      </c>
      <c r="K128" s="220" t="s">
        <v>882</v>
      </c>
      <c r="L128" s="69"/>
      <c r="M128" s="225" t="s">
        <v>21</v>
      </c>
      <c r="N128" s="226" t="s">
        <v>42</v>
      </c>
      <c r="O128" s="44"/>
      <c r="P128" s="227">
        <f>O128*H128</f>
        <v>0</v>
      </c>
      <c r="Q128" s="227">
        <v>0</v>
      </c>
      <c r="R128" s="227">
        <f>Q128*H128</f>
        <v>0</v>
      </c>
      <c r="S128" s="227">
        <v>0</v>
      </c>
      <c r="T128" s="228">
        <f>S128*H128</f>
        <v>0</v>
      </c>
      <c r="AR128" s="21" t="s">
        <v>142</v>
      </c>
      <c r="AT128" s="21" t="s">
        <v>137</v>
      </c>
      <c r="AU128" s="21" t="s">
        <v>79</v>
      </c>
      <c r="AY128" s="21" t="s">
        <v>135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21" t="s">
        <v>79</v>
      </c>
      <c r="BK128" s="229">
        <f>ROUND(I128*H128,2)</f>
        <v>0</v>
      </c>
      <c r="BL128" s="21" t="s">
        <v>142</v>
      </c>
      <c r="BM128" s="21" t="s">
        <v>437</v>
      </c>
    </row>
    <row r="129" spans="2:63" s="10" customFormat="1" ht="37.4" customHeight="1">
      <c r="B129" s="202"/>
      <c r="C129" s="203"/>
      <c r="D129" s="204" t="s">
        <v>70</v>
      </c>
      <c r="E129" s="205" t="s">
        <v>954</v>
      </c>
      <c r="F129" s="205" t="s">
        <v>955</v>
      </c>
      <c r="G129" s="203"/>
      <c r="H129" s="203"/>
      <c r="I129" s="206"/>
      <c r="J129" s="207">
        <f>BK129</f>
        <v>0</v>
      </c>
      <c r="K129" s="203"/>
      <c r="L129" s="208"/>
      <c r="M129" s="209"/>
      <c r="N129" s="210"/>
      <c r="O129" s="210"/>
      <c r="P129" s="211">
        <f>P130</f>
        <v>0</v>
      </c>
      <c r="Q129" s="210"/>
      <c r="R129" s="211">
        <f>R130</f>
        <v>0</v>
      </c>
      <c r="S129" s="210"/>
      <c r="T129" s="212">
        <f>T130</f>
        <v>0</v>
      </c>
      <c r="AR129" s="213" t="s">
        <v>142</v>
      </c>
      <c r="AT129" s="214" t="s">
        <v>70</v>
      </c>
      <c r="AU129" s="214" t="s">
        <v>71</v>
      </c>
      <c r="AY129" s="213" t="s">
        <v>135</v>
      </c>
      <c r="BK129" s="215">
        <f>BK130</f>
        <v>0</v>
      </c>
    </row>
    <row r="130" spans="2:63" s="10" customFormat="1" ht="19.9" customHeight="1">
      <c r="B130" s="202"/>
      <c r="C130" s="203"/>
      <c r="D130" s="204" t="s">
        <v>70</v>
      </c>
      <c r="E130" s="216" t="s">
        <v>605</v>
      </c>
      <c r="F130" s="216" t="s">
        <v>606</v>
      </c>
      <c r="G130" s="203"/>
      <c r="H130" s="203"/>
      <c r="I130" s="206"/>
      <c r="J130" s="217">
        <f>BK130</f>
        <v>0</v>
      </c>
      <c r="K130" s="203"/>
      <c r="L130" s="208"/>
      <c r="M130" s="209"/>
      <c r="N130" s="210"/>
      <c r="O130" s="210"/>
      <c r="P130" s="211">
        <f>SUM(P131:P133)</f>
        <v>0</v>
      </c>
      <c r="Q130" s="210"/>
      <c r="R130" s="211">
        <f>SUM(R131:R133)</f>
        <v>0</v>
      </c>
      <c r="S130" s="210"/>
      <c r="T130" s="212">
        <f>SUM(T131:T133)</f>
        <v>0</v>
      </c>
      <c r="AR130" s="213" t="s">
        <v>142</v>
      </c>
      <c r="AT130" s="214" t="s">
        <v>70</v>
      </c>
      <c r="AU130" s="214" t="s">
        <v>79</v>
      </c>
      <c r="AY130" s="213" t="s">
        <v>135</v>
      </c>
      <c r="BK130" s="215">
        <f>SUM(BK131:BK133)</f>
        <v>0</v>
      </c>
    </row>
    <row r="131" spans="2:65" s="1" customFormat="1" ht="16.5" customHeight="1">
      <c r="B131" s="43"/>
      <c r="C131" s="218" t="s">
        <v>296</v>
      </c>
      <c r="D131" s="218" t="s">
        <v>137</v>
      </c>
      <c r="E131" s="219" t="s">
        <v>956</v>
      </c>
      <c r="F131" s="220" t="s">
        <v>957</v>
      </c>
      <c r="G131" s="221" t="s">
        <v>357</v>
      </c>
      <c r="H131" s="222">
        <v>1</v>
      </c>
      <c r="I131" s="223"/>
      <c r="J131" s="224">
        <f>ROUND(I131*H131,2)</f>
        <v>0</v>
      </c>
      <c r="K131" s="220" t="s">
        <v>21</v>
      </c>
      <c r="L131" s="69"/>
      <c r="M131" s="225" t="s">
        <v>21</v>
      </c>
      <c r="N131" s="226" t="s">
        <v>42</v>
      </c>
      <c r="O131" s="44"/>
      <c r="P131" s="227">
        <f>O131*H131</f>
        <v>0</v>
      </c>
      <c r="Q131" s="227">
        <v>0</v>
      </c>
      <c r="R131" s="227">
        <f>Q131*H131</f>
        <v>0</v>
      </c>
      <c r="S131" s="227">
        <v>0</v>
      </c>
      <c r="T131" s="228">
        <f>S131*H131</f>
        <v>0</v>
      </c>
      <c r="AR131" s="21" t="s">
        <v>142</v>
      </c>
      <c r="AT131" s="21" t="s">
        <v>137</v>
      </c>
      <c r="AU131" s="21" t="s">
        <v>81</v>
      </c>
      <c r="AY131" s="21" t="s">
        <v>135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21" t="s">
        <v>79</v>
      </c>
      <c r="BK131" s="229">
        <f>ROUND(I131*H131,2)</f>
        <v>0</v>
      </c>
      <c r="BL131" s="21" t="s">
        <v>142</v>
      </c>
      <c r="BM131" s="21" t="s">
        <v>958</v>
      </c>
    </row>
    <row r="132" spans="2:65" s="1" customFormat="1" ht="16.5" customHeight="1">
      <c r="B132" s="43"/>
      <c r="C132" s="218" t="s">
        <v>300</v>
      </c>
      <c r="D132" s="218" t="s">
        <v>137</v>
      </c>
      <c r="E132" s="219" t="s">
        <v>959</v>
      </c>
      <c r="F132" s="220" t="s">
        <v>960</v>
      </c>
      <c r="G132" s="221" t="s">
        <v>357</v>
      </c>
      <c r="H132" s="222">
        <v>1</v>
      </c>
      <c r="I132" s="223"/>
      <c r="J132" s="224">
        <f>ROUND(I132*H132,2)</f>
        <v>0</v>
      </c>
      <c r="K132" s="220" t="s">
        <v>21</v>
      </c>
      <c r="L132" s="69"/>
      <c r="M132" s="225" t="s">
        <v>21</v>
      </c>
      <c r="N132" s="226" t="s">
        <v>42</v>
      </c>
      <c r="O132" s="44"/>
      <c r="P132" s="227">
        <f>O132*H132</f>
        <v>0</v>
      </c>
      <c r="Q132" s="227">
        <v>0</v>
      </c>
      <c r="R132" s="227">
        <f>Q132*H132</f>
        <v>0</v>
      </c>
      <c r="S132" s="227">
        <v>0</v>
      </c>
      <c r="T132" s="228">
        <f>S132*H132</f>
        <v>0</v>
      </c>
      <c r="AR132" s="21" t="s">
        <v>142</v>
      </c>
      <c r="AT132" s="21" t="s">
        <v>137</v>
      </c>
      <c r="AU132" s="21" t="s">
        <v>81</v>
      </c>
      <c r="AY132" s="21" t="s">
        <v>135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21" t="s">
        <v>79</v>
      </c>
      <c r="BK132" s="229">
        <f>ROUND(I132*H132,2)</f>
        <v>0</v>
      </c>
      <c r="BL132" s="21" t="s">
        <v>142</v>
      </c>
      <c r="BM132" s="21" t="s">
        <v>961</v>
      </c>
    </row>
    <row r="133" spans="2:65" s="1" customFormat="1" ht="16.5" customHeight="1">
      <c r="B133" s="43"/>
      <c r="C133" s="218" t="s">
        <v>304</v>
      </c>
      <c r="D133" s="218" t="s">
        <v>137</v>
      </c>
      <c r="E133" s="219" t="s">
        <v>962</v>
      </c>
      <c r="F133" s="220" t="s">
        <v>963</v>
      </c>
      <c r="G133" s="221" t="s">
        <v>527</v>
      </c>
      <c r="H133" s="222">
        <v>1</v>
      </c>
      <c r="I133" s="223"/>
      <c r="J133" s="224">
        <f>ROUND(I133*H133,2)</f>
        <v>0</v>
      </c>
      <c r="K133" s="220" t="s">
        <v>21</v>
      </c>
      <c r="L133" s="69"/>
      <c r="M133" s="225" t="s">
        <v>21</v>
      </c>
      <c r="N133" s="253" t="s">
        <v>42</v>
      </c>
      <c r="O133" s="254"/>
      <c r="P133" s="255">
        <f>O133*H133</f>
        <v>0</v>
      </c>
      <c r="Q133" s="255">
        <v>0</v>
      </c>
      <c r="R133" s="255">
        <f>Q133*H133</f>
        <v>0</v>
      </c>
      <c r="S133" s="255">
        <v>0</v>
      </c>
      <c r="T133" s="256">
        <f>S133*H133</f>
        <v>0</v>
      </c>
      <c r="AR133" s="21" t="s">
        <v>142</v>
      </c>
      <c r="AT133" s="21" t="s">
        <v>137</v>
      </c>
      <c r="AU133" s="21" t="s">
        <v>81</v>
      </c>
      <c r="AY133" s="21" t="s">
        <v>135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21" t="s">
        <v>79</v>
      </c>
      <c r="BK133" s="229">
        <f>ROUND(I133*H133,2)</f>
        <v>0</v>
      </c>
      <c r="BL133" s="21" t="s">
        <v>142</v>
      </c>
      <c r="BM133" s="21" t="s">
        <v>964</v>
      </c>
    </row>
    <row r="134" spans="2:12" s="1" customFormat="1" ht="6.95" customHeight="1">
      <c r="B134" s="64"/>
      <c r="C134" s="65"/>
      <c r="D134" s="65"/>
      <c r="E134" s="65"/>
      <c r="F134" s="65"/>
      <c r="G134" s="65"/>
      <c r="H134" s="65"/>
      <c r="I134" s="163"/>
      <c r="J134" s="65"/>
      <c r="K134" s="65"/>
      <c r="L134" s="69"/>
    </row>
  </sheetData>
  <sheetProtection password="CC35" sheet="1" objects="1" scenarios="1" formatColumns="0" formatRows="0" autoFilter="0"/>
  <autoFilter ref="C86:K133"/>
  <mergeCells count="10">
    <mergeCell ref="E7:H7"/>
    <mergeCell ref="E9:H9"/>
    <mergeCell ref="E24:H24"/>
    <mergeCell ref="E45:H45"/>
    <mergeCell ref="E47:H47"/>
    <mergeCell ref="J51:J52"/>
    <mergeCell ref="E77:H77"/>
    <mergeCell ref="E79:H79"/>
    <mergeCell ref="G1:H1"/>
    <mergeCell ref="L2:V2"/>
  </mergeCells>
  <hyperlinks>
    <hyperlink ref="F1:G1" location="C2" display="1) Krycí list soupisu"/>
    <hyperlink ref="G1:H1" location="C54" display="2) Rekapitulace"/>
    <hyperlink ref="J1" location="C8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57" customWidth="1"/>
    <col min="2" max="2" width="1.66796875" style="257" customWidth="1"/>
    <col min="3" max="4" width="5" style="257" customWidth="1"/>
    <col min="5" max="5" width="11.66015625" style="257" customWidth="1"/>
    <col min="6" max="6" width="9.16015625" style="257" customWidth="1"/>
    <col min="7" max="7" width="5" style="257" customWidth="1"/>
    <col min="8" max="8" width="77.83203125" style="257" customWidth="1"/>
    <col min="9" max="10" width="20" style="257" customWidth="1"/>
    <col min="11" max="11" width="1.66796875" style="257" customWidth="1"/>
  </cols>
  <sheetData>
    <row r="1" ht="37.5" customHeight="1"/>
    <row r="2" spans="2:11" ht="7.5" customHeight="1">
      <c r="B2" s="258"/>
      <c r="C2" s="259"/>
      <c r="D2" s="259"/>
      <c r="E2" s="259"/>
      <c r="F2" s="259"/>
      <c r="G2" s="259"/>
      <c r="H2" s="259"/>
      <c r="I2" s="259"/>
      <c r="J2" s="259"/>
      <c r="K2" s="260"/>
    </row>
    <row r="3" spans="2:11" s="12" customFormat="1" ht="45" customHeight="1">
      <c r="B3" s="261"/>
      <c r="C3" s="262" t="s">
        <v>965</v>
      </c>
      <c r="D3" s="262"/>
      <c r="E3" s="262"/>
      <c r="F3" s="262"/>
      <c r="G3" s="262"/>
      <c r="H3" s="262"/>
      <c r="I3" s="262"/>
      <c r="J3" s="262"/>
      <c r="K3" s="263"/>
    </row>
    <row r="4" spans="2:11" ht="25.5" customHeight="1">
      <c r="B4" s="264"/>
      <c r="C4" s="265" t="s">
        <v>966</v>
      </c>
      <c r="D4" s="265"/>
      <c r="E4" s="265"/>
      <c r="F4" s="265"/>
      <c r="G4" s="265"/>
      <c r="H4" s="265"/>
      <c r="I4" s="265"/>
      <c r="J4" s="265"/>
      <c r="K4" s="266"/>
    </row>
    <row r="5" spans="2:11" ht="5.25" customHeight="1">
      <c r="B5" s="264"/>
      <c r="C5" s="267"/>
      <c r="D5" s="267"/>
      <c r="E5" s="267"/>
      <c r="F5" s="267"/>
      <c r="G5" s="267"/>
      <c r="H5" s="267"/>
      <c r="I5" s="267"/>
      <c r="J5" s="267"/>
      <c r="K5" s="266"/>
    </row>
    <row r="6" spans="2:11" ht="15" customHeight="1">
      <c r="B6" s="264"/>
      <c r="C6" s="268" t="s">
        <v>967</v>
      </c>
      <c r="D6" s="268"/>
      <c r="E6" s="268"/>
      <c r="F6" s="268"/>
      <c r="G6" s="268"/>
      <c r="H6" s="268"/>
      <c r="I6" s="268"/>
      <c r="J6" s="268"/>
      <c r="K6" s="266"/>
    </row>
    <row r="7" spans="2:11" ht="15" customHeight="1">
      <c r="B7" s="269"/>
      <c r="C7" s="268" t="s">
        <v>968</v>
      </c>
      <c r="D7" s="268"/>
      <c r="E7" s="268"/>
      <c r="F7" s="268"/>
      <c r="G7" s="268"/>
      <c r="H7" s="268"/>
      <c r="I7" s="268"/>
      <c r="J7" s="268"/>
      <c r="K7" s="266"/>
    </row>
    <row r="8" spans="2:11" ht="12.75" customHeight="1">
      <c r="B8" s="269"/>
      <c r="C8" s="268"/>
      <c r="D8" s="268"/>
      <c r="E8" s="268"/>
      <c r="F8" s="268"/>
      <c r="G8" s="268"/>
      <c r="H8" s="268"/>
      <c r="I8" s="268"/>
      <c r="J8" s="268"/>
      <c r="K8" s="266"/>
    </row>
    <row r="9" spans="2:11" ht="15" customHeight="1">
      <c r="B9" s="269"/>
      <c r="C9" s="268" t="s">
        <v>969</v>
      </c>
      <c r="D9" s="268"/>
      <c r="E9" s="268"/>
      <c r="F9" s="268"/>
      <c r="G9" s="268"/>
      <c r="H9" s="268"/>
      <c r="I9" s="268"/>
      <c r="J9" s="268"/>
      <c r="K9" s="266"/>
    </row>
    <row r="10" spans="2:11" ht="15" customHeight="1">
      <c r="B10" s="269"/>
      <c r="C10" s="268"/>
      <c r="D10" s="268" t="s">
        <v>970</v>
      </c>
      <c r="E10" s="268"/>
      <c r="F10" s="268"/>
      <c r="G10" s="268"/>
      <c r="H10" s="268"/>
      <c r="I10" s="268"/>
      <c r="J10" s="268"/>
      <c r="K10" s="266"/>
    </row>
    <row r="11" spans="2:11" ht="15" customHeight="1">
      <c r="B11" s="269"/>
      <c r="C11" s="270"/>
      <c r="D11" s="268" t="s">
        <v>971</v>
      </c>
      <c r="E11" s="268"/>
      <c r="F11" s="268"/>
      <c r="G11" s="268"/>
      <c r="H11" s="268"/>
      <c r="I11" s="268"/>
      <c r="J11" s="268"/>
      <c r="K11" s="266"/>
    </row>
    <row r="12" spans="2:11" ht="12.75" customHeight="1">
      <c r="B12" s="269"/>
      <c r="C12" s="270"/>
      <c r="D12" s="270"/>
      <c r="E12" s="270"/>
      <c r="F12" s="270"/>
      <c r="G12" s="270"/>
      <c r="H12" s="270"/>
      <c r="I12" s="270"/>
      <c r="J12" s="270"/>
      <c r="K12" s="266"/>
    </row>
    <row r="13" spans="2:11" ht="15" customHeight="1">
      <c r="B13" s="269"/>
      <c r="C13" s="270"/>
      <c r="D13" s="268" t="s">
        <v>972</v>
      </c>
      <c r="E13" s="268"/>
      <c r="F13" s="268"/>
      <c r="G13" s="268"/>
      <c r="H13" s="268"/>
      <c r="I13" s="268"/>
      <c r="J13" s="268"/>
      <c r="K13" s="266"/>
    </row>
    <row r="14" spans="2:11" ht="15" customHeight="1">
      <c r="B14" s="269"/>
      <c r="C14" s="270"/>
      <c r="D14" s="268" t="s">
        <v>973</v>
      </c>
      <c r="E14" s="268"/>
      <c r="F14" s="268"/>
      <c r="G14" s="268"/>
      <c r="H14" s="268"/>
      <c r="I14" s="268"/>
      <c r="J14" s="268"/>
      <c r="K14" s="266"/>
    </row>
    <row r="15" spans="2:11" ht="15" customHeight="1">
      <c r="B15" s="269"/>
      <c r="C15" s="270"/>
      <c r="D15" s="268" t="s">
        <v>974</v>
      </c>
      <c r="E15" s="268"/>
      <c r="F15" s="268"/>
      <c r="G15" s="268"/>
      <c r="H15" s="268"/>
      <c r="I15" s="268"/>
      <c r="J15" s="268"/>
      <c r="K15" s="266"/>
    </row>
    <row r="16" spans="2:11" ht="15" customHeight="1">
      <c r="B16" s="269"/>
      <c r="C16" s="270"/>
      <c r="D16" s="270"/>
      <c r="E16" s="271" t="s">
        <v>78</v>
      </c>
      <c r="F16" s="268" t="s">
        <v>975</v>
      </c>
      <c r="G16" s="268"/>
      <c r="H16" s="268"/>
      <c r="I16" s="268"/>
      <c r="J16" s="268"/>
      <c r="K16" s="266"/>
    </row>
    <row r="17" spans="2:11" ht="15" customHeight="1">
      <c r="B17" s="269"/>
      <c r="C17" s="270"/>
      <c r="D17" s="270"/>
      <c r="E17" s="271" t="s">
        <v>976</v>
      </c>
      <c r="F17" s="268" t="s">
        <v>977</v>
      </c>
      <c r="G17" s="268"/>
      <c r="H17" s="268"/>
      <c r="I17" s="268"/>
      <c r="J17" s="268"/>
      <c r="K17" s="266"/>
    </row>
    <row r="18" spans="2:11" ht="15" customHeight="1">
      <c r="B18" s="269"/>
      <c r="C18" s="270"/>
      <c r="D18" s="270"/>
      <c r="E18" s="271" t="s">
        <v>978</v>
      </c>
      <c r="F18" s="268" t="s">
        <v>979</v>
      </c>
      <c r="G18" s="268"/>
      <c r="H18" s="268"/>
      <c r="I18" s="268"/>
      <c r="J18" s="268"/>
      <c r="K18" s="266"/>
    </row>
    <row r="19" spans="2:11" ht="15" customHeight="1">
      <c r="B19" s="269"/>
      <c r="C19" s="270"/>
      <c r="D19" s="270"/>
      <c r="E19" s="271" t="s">
        <v>980</v>
      </c>
      <c r="F19" s="268" t="s">
        <v>981</v>
      </c>
      <c r="G19" s="268"/>
      <c r="H19" s="268"/>
      <c r="I19" s="268"/>
      <c r="J19" s="268"/>
      <c r="K19" s="266"/>
    </row>
    <row r="20" spans="2:11" ht="15" customHeight="1">
      <c r="B20" s="269"/>
      <c r="C20" s="270"/>
      <c r="D20" s="270"/>
      <c r="E20" s="271" t="s">
        <v>954</v>
      </c>
      <c r="F20" s="268" t="s">
        <v>955</v>
      </c>
      <c r="G20" s="268"/>
      <c r="H20" s="268"/>
      <c r="I20" s="268"/>
      <c r="J20" s="268"/>
      <c r="K20" s="266"/>
    </row>
    <row r="21" spans="2:11" ht="15" customHeight="1">
      <c r="B21" s="269"/>
      <c r="C21" s="270"/>
      <c r="D21" s="270"/>
      <c r="E21" s="271" t="s">
        <v>982</v>
      </c>
      <c r="F21" s="268" t="s">
        <v>983</v>
      </c>
      <c r="G21" s="268"/>
      <c r="H21" s="268"/>
      <c r="I21" s="268"/>
      <c r="J21" s="268"/>
      <c r="K21" s="266"/>
    </row>
    <row r="22" spans="2:11" ht="12.75" customHeight="1">
      <c r="B22" s="269"/>
      <c r="C22" s="270"/>
      <c r="D22" s="270"/>
      <c r="E22" s="270"/>
      <c r="F22" s="270"/>
      <c r="G22" s="270"/>
      <c r="H22" s="270"/>
      <c r="I22" s="270"/>
      <c r="J22" s="270"/>
      <c r="K22" s="266"/>
    </row>
    <row r="23" spans="2:11" ht="15" customHeight="1">
      <c r="B23" s="269"/>
      <c r="C23" s="268" t="s">
        <v>984</v>
      </c>
      <c r="D23" s="268"/>
      <c r="E23" s="268"/>
      <c r="F23" s="268"/>
      <c r="G23" s="268"/>
      <c r="H23" s="268"/>
      <c r="I23" s="268"/>
      <c r="J23" s="268"/>
      <c r="K23" s="266"/>
    </row>
    <row r="24" spans="2:11" ht="15" customHeight="1">
      <c r="B24" s="269"/>
      <c r="C24" s="268" t="s">
        <v>985</v>
      </c>
      <c r="D24" s="268"/>
      <c r="E24" s="268"/>
      <c r="F24" s="268"/>
      <c r="G24" s="268"/>
      <c r="H24" s="268"/>
      <c r="I24" s="268"/>
      <c r="J24" s="268"/>
      <c r="K24" s="266"/>
    </row>
    <row r="25" spans="2:11" ht="15" customHeight="1">
      <c r="B25" s="269"/>
      <c r="C25" s="268"/>
      <c r="D25" s="268" t="s">
        <v>986</v>
      </c>
      <c r="E25" s="268"/>
      <c r="F25" s="268"/>
      <c r="G25" s="268"/>
      <c r="H25" s="268"/>
      <c r="I25" s="268"/>
      <c r="J25" s="268"/>
      <c r="K25" s="266"/>
    </row>
    <row r="26" spans="2:11" ht="15" customHeight="1">
      <c r="B26" s="269"/>
      <c r="C26" s="270"/>
      <c r="D26" s="268" t="s">
        <v>987</v>
      </c>
      <c r="E26" s="268"/>
      <c r="F26" s="268"/>
      <c r="G26" s="268"/>
      <c r="H26" s="268"/>
      <c r="I26" s="268"/>
      <c r="J26" s="268"/>
      <c r="K26" s="266"/>
    </row>
    <row r="27" spans="2:11" ht="12.75" customHeight="1">
      <c r="B27" s="269"/>
      <c r="C27" s="270"/>
      <c r="D27" s="270"/>
      <c r="E27" s="270"/>
      <c r="F27" s="270"/>
      <c r="G27" s="270"/>
      <c r="H27" s="270"/>
      <c r="I27" s="270"/>
      <c r="J27" s="270"/>
      <c r="K27" s="266"/>
    </row>
    <row r="28" spans="2:11" ht="15" customHeight="1">
      <c r="B28" s="269"/>
      <c r="C28" s="270"/>
      <c r="D28" s="268" t="s">
        <v>988</v>
      </c>
      <c r="E28" s="268"/>
      <c r="F28" s="268"/>
      <c r="G28" s="268"/>
      <c r="H28" s="268"/>
      <c r="I28" s="268"/>
      <c r="J28" s="268"/>
      <c r="K28" s="266"/>
    </row>
    <row r="29" spans="2:11" ht="15" customHeight="1">
      <c r="B29" s="269"/>
      <c r="C29" s="270"/>
      <c r="D29" s="268" t="s">
        <v>989</v>
      </c>
      <c r="E29" s="268"/>
      <c r="F29" s="268"/>
      <c r="G29" s="268"/>
      <c r="H29" s="268"/>
      <c r="I29" s="268"/>
      <c r="J29" s="268"/>
      <c r="K29" s="266"/>
    </row>
    <row r="30" spans="2:11" ht="12.75" customHeight="1">
      <c r="B30" s="269"/>
      <c r="C30" s="270"/>
      <c r="D30" s="270"/>
      <c r="E30" s="270"/>
      <c r="F30" s="270"/>
      <c r="G30" s="270"/>
      <c r="H30" s="270"/>
      <c r="I30" s="270"/>
      <c r="J30" s="270"/>
      <c r="K30" s="266"/>
    </row>
    <row r="31" spans="2:11" ht="15" customHeight="1">
      <c r="B31" s="269"/>
      <c r="C31" s="270"/>
      <c r="D31" s="268" t="s">
        <v>990</v>
      </c>
      <c r="E31" s="268"/>
      <c r="F31" s="268"/>
      <c r="G31" s="268"/>
      <c r="H31" s="268"/>
      <c r="I31" s="268"/>
      <c r="J31" s="268"/>
      <c r="K31" s="266"/>
    </row>
    <row r="32" spans="2:11" ht="15" customHeight="1">
      <c r="B32" s="269"/>
      <c r="C32" s="270"/>
      <c r="D32" s="268" t="s">
        <v>991</v>
      </c>
      <c r="E32" s="268"/>
      <c r="F32" s="268"/>
      <c r="G32" s="268"/>
      <c r="H32" s="268"/>
      <c r="I32" s="268"/>
      <c r="J32" s="268"/>
      <c r="K32" s="266"/>
    </row>
    <row r="33" spans="2:11" ht="15" customHeight="1">
      <c r="B33" s="269"/>
      <c r="C33" s="270"/>
      <c r="D33" s="268" t="s">
        <v>992</v>
      </c>
      <c r="E33" s="268"/>
      <c r="F33" s="268"/>
      <c r="G33" s="268"/>
      <c r="H33" s="268"/>
      <c r="I33" s="268"/>
      <c r="J33" s="268"/>
      <c r="K33" s="266"/>
    </row>
    <row r="34" spans="2:11" ht="15" customHeight="1">
      <c r="B34" s="269"/>
      <c r="C34" s="270"/>
      <c r="D34" s="268"/>
      <c r="E34" s="272" t="s">
        <v>120</v>
      </c>
      <c r="F34" s="268"/>
      <c r="G34" s="268" t="s">
        <v>993</v>
      </c>
      <c r="H34" s="268"/>
      <c r="I34" s="268"/>
      <c r="J34" s="268"/>
      <c r="K34" s="266"/>
    </row>
    <row r="35" spans="2:11" ht="30.75" customHeight="1">
      <c r="B35" s="269"/>
      <c r="C35" s="270"/>
      <c r="D35" s="268"/>
      <c r="E35" s="272" t="s">
        <v>994</v>
      </c>
      <c r="F35" s="268"/>
      <c r="G35" s="268" t="s">
        <v>995</v>
      </c>
      <c r="H35" s="268"/>
      <c r="I35" s="268"/>
      <c r="J35" s="268"/>
      <c r="K35" s="266"/>
    </row>
    <row r="36" spans="2:11" ht="15" customHeight="1">
      <c r="B36" s="269"/>
      <c r="C36" s="270"/>
      <c r="D36" s="268"/>
      <c r="E36" s="272" t="s">
        <v>52</v>
      </c>
      <c r="F36" s="268"/>
      <c r="G36" s="268" t="s">
        <v>996</v>
      </c>
      <c r="H36" s="268"/>
      <c r="I36" s="268"/>
      <c r="J36" s="268"/>
      <c r="K36" s="266"/>
    </row>
    <row r="37" spans="2:11" ht="15" customHeight="1">
      <c r="B37" s="269"/>
      <c r="C37" s="270"/>
      <c r="D37" s="268"/>
      <c r="E37" s="272" t="s">
        <v>121</v>
      </c>
      <c r="F37" s="268"/>
      <c r="G37" s="268" t="s">
        <v>997</v>
      </c>
      <c r="H37" s="268"/>
      <c r="I37" s="268"/>
      <c r="J37" s="268"/>
      <c r="K37" s="266"/>
    </row>
    <row r="38" spans="2:11" ht="15" customHeight="1">
      <c r="B38" s="269"/>
      <c r="C38" s="270"/>
      <c r="D38" s="268"/>
      <c r="E38" s="272" t="s">
        <v>122</v>
      </c>
      <c r="F38" s="268"/>
      <c r="G38" s="268" t="s">
        <v>998</v>
      </c>
      <c r="H38" s="268"/>
      <c r="I38" s="268"/>
      <c r="J38" s="268"/>
      <c r="K38" s="266"/>
    </row>
    <row r="39" spans="2:11" ht="15" customHeight="1">
      <c r="B39" s="269"/>
      <c r="C39" s="270"/>
      <c r="D39" s="268"/>
      <c r="E39" s="272" t="s">
        <v>123</v>
      </c>
      <c r="F39" s="268"/>
      <c r="G39" s="268" t="s">
        <v>999</v>
      </c>
      <c r="H39" s="268"/>
      <c r="I39" s="268"/>
      <c r="J39" s="268"/>
      <c r="K39" s="266"/>
    </row>
    <row r="40" spans="2:11" ht="15" customHeight="1">
      <c r="B40" s="269"/>
      <c r="C40" s="270"/>
      <c r="D40" s="268"/>
      <c r="E40" s="272" t="s">
        <v>1000</v>
      </c>
      <c r="F40" s="268"/>
      <c r="G40" s="268" t="s">
        <v>1001</v>
      </c>
      <c r="H40" s="268"/>
      <c r="I40" s="268"/>
      <c r="J40" s="268"/>
      <c r="K40" s="266"/>
    </row>
    <row r="41" spans="2:11" ht="15" customHeight="1">
      <c r="B41" s="269"/>
      <c r="C41" s="270"/>
      <c r="D41" s="268"/>
      <c r="E41" s="272"/>
      <c r="F41" s="268"/>
      <c r="G41" s="268" t="s">
        <v>1002</v>
      </c>
      <c r="H41" s="268"/>
      <c r="I41" s="268"/>
      <c r="J41" s="268"/>
      <c r="K41" s="266"/>
    </row>
    <row r="42" spans="2:11" ht="15" customHeight="1">
      <c r="B42" s="269"/>
      <c r="C42" s="270"/>
      <c r="D42" s="268"/>
      <c r="E42" s="272" t="s">
        <v>1003</v>
      </c>
      <c r="F42" s="268"/>
      <c r="G42" s="268" t="s">
        <v>1004</v>
      </c>
      <c r="H42" s="268"/>
      <c r="I42" s="268"/>
      <c r="J42" s="268"/>
      <c r="K42" s="266"/>
    </row>
    <row r="43" spans="2:11" ht="15" customHeight="1">
      <c r="B43" s="269"/>
      <c r="C43" s="270"/>
      <c r="D43" s="268"/>
      <c r="E43" s="272" t="s">
        <v>125</v>
      </c>
      <c r="F43" s="268"/>
      <c r="G43" s="268" t="s">
        <v>1005</v>
      </c>
      <c r="H43" s="268"/>
      <c r="I43" s="268"/>
      <c r="J43" s="268"/>
      <c r="K43" s="266"/>
    </row>
    <row r="44" spans="2:11" ht="12.75" customHeight="1">
      <c r="B44" s="269"/>
      <c r="C44" s="270"/>
      <c r="D44" s="268"/>
      <c r="E44" s="268"/>
      <c r="F44" s="268"/>
      <c r="G44" s="268"/>
      <c r="H44" s="268"/>
      <c r="I44" s="268"/>
      <c r="J44" s="268"/>
      <c r="K44" s="266"/>
    </row>
    <row r="45" spans="2:11" ht="15" customHeight="1">
      <c r="B45" s="269"/>
      <c r="C45" s="270"/>
      <c r="D45" s="268" t="s">
        <v>1006</v>
      </c>
      <c r="E45" s="268"/>
      <c r="F45" s="268"/>
      <c r="G45" s="268"/>
      <c r="H45" s="268"/>
      <c r="I45" s="268"/>
      <c r="J45" s="268"/>
      <c r="K45" s="266"/>
    </row>
    <row r="46" spans="2:11" ht="15" customHeight="1">
      <c r="B46" s="269"/>
      <c r="C46" s="270"/>
      <c r="D46" s="270"/>
      <c r="E46" s="268" t="s">
        <v>1007</v>
      </c>
      <c r="F46" s="268"/>
      <c r="G46" s="268"/>
      <c r="H46" s="268"/>
      <c r="I46" s="268"/>
      <c r="J46" s="268"/>
      <c r="K46" s="266"/>
    </row>
    <row r="47" spans="2:11" ht="15" customHeight="1">
      <c r="B47" s="269"/>
      <c r="C47" s="270"/>
      <c r="D47" s="270"/>
      <c r="E47" s="268" t="s">
        <v>1008</v>
      </c>
      <c r="F47" s="268"/>
      <c r="G47" s="268"/>
      <c r="H47" s="268"/>
      <c r="I47" s="268"/>
      <c r="J47" s="268"/>
      <c r="K47" s="266"/>
    </row>
    <row r="48" spans="2:11" ht="15" customHeight="1">
      <c r="B48" s="269"/>
      <c r="C48" s="270"/>
      <c r="D48" s="270"/>
      <c r="E48" s="268" t="s">
        <v>1009</v>
      </c>
      <c r="F48" s="268"/>
      <c r="G48" s="268"/>
      <c r="H48" s="268"/>
      <c r="I48" s="268"/>
      <c r="J48" s="268"/>
      <c r="K48" s="266"/>
    </row>
    <row r="49" spans="2:11" ht="15" customHeight="1">
      <c r="B49" s="269"/>
      <c r="C49" s="270"/>
      <c r="D49" s="268" t="s">
        <v>1010</v>
      </c>
      <c r="E49" s="268"/>
      <c r="F49" s="268"/>
      <c r="G49" s="268"/>
      <c r="H49" s="268"/>
      <c r="I49" s="268"/>
      <c r="J49" s="268"/>
      <c r="K49" s="266"/>
    </row>
    <row r="50" spans="2:11" ht="25.5" customHeight="1">
      <c r="B50" s="264"/>
      <c r="C50" s="265" t="s">
        <v>1011</v>
      </c>
      <c r="D50" s="265"/>
      <c r="E50" s="265"/>
      <c r="F50" s="265"/>
      <c r="G50" s="265"/>
      <c r="H50" s="265"/>
      <c r="I50" s="265"/>
      <c r="J50" s="265"/>
      <c r="K50" s="266"/>
    </row>
    <row r="51" spans="2:11" ht="5.25" customHeight="1">
      <c r="B51" s="264"/>
      <c r="C51" s="267"/>
      <c r="D51" s="267"/>
      <c r="E51" s="267"/>
      <c r="F51" s="267"/>
      <c r="G51" s="267"/>
      <c r="H51" s="267"/>
      <c r="I51" s="267"/>
      <c r="J51" s="267"/>
      <c r="K51" s="266"/>
    </row>
    <row r="52" spans="2:11" ht="15" customHeight="1">
      <c r="B52" s="264"/>
      <c r="C52" s="268" t="s">
        <v>1012</v>
      </c>
      <c r="D52" s="268"/>
      <c r="E52" s="268"/>
      <c r="F52" s="268"/>
      <c r="G52" s="268"/>
      <c r="H52" s="268"/>
      <c r="I52" s="268"/>
      <c r="J52" s="268"/>
      <c r="K52" s="266"/>
    </row>
    <row r="53" spans="2:11" ht="15" customHeight="1">
      <c r="B53" s="264"/>
      <c r="C53" s="268" t="s">
        <v>1013</v>
      </c>
      <c r="D53" s="268"/>
      <c r="E53" s="268"/>
      <c r="F53" s="268"/>
      <c r="G53" s="268"/>
      <c r="H53" s="268"/>
      <c r="I53" s="268"/>
      <c r="J53" s="268"/>
      <c r="K53" s="266"/>
    </row>
    <row r="54" spans="2:11" ht="12.75" customHeight="1">
      <c r="B54" s="264"/>
      <c r="C54" s="268"/>
      <c r="D54" s="268"/>
      <c r="E54" s="268"/>
      <c r="F54" s="268"/>
      <c r="G54" s="268"/>
      <c r="H54" s="268"/>
      <c r="I54" s="268"/>
      <c r="J54" s="268"/>
      <c r="K54" s="266"/>
    </row>
    <row r="55" spans="2:11" ht="15" customHeight="1">
      <c r="B55" s="264"/>
      <c r="C55" s="268" t="s">
        <v>1014</v>
      </c>
      <c r="D55" s="268"/>
      <c r="E55" s="268"/>
      <c r="F55" s="268"/>
      <c r="G55" s="268"/>
      <c r="H55" s="268"/>
      <c r="I55" s="268"/>
      <c r="J55" s="268"/>
      <c r="K55" s="266"/>
    </row>
    <row r="56" spans="2:11" ht="15" customHeight="1">
      <c r="B56" s="264"/>
      <c r="C56" s="270"/>
      <c r="D56" s="268" t="s">
        <v>1015</v>
      </c>
      <c r="E56" s="268"/>
      <c r="F56" s="268"/>
      <c r="G56" s="268"/>
      <c r="H56" s="268"/>
      <c r="I56" s="268"/>
      <c r="J56" s="268"/>
      <c r="K56" s="266"/>
    </row>
    <row r="57" spans="2:11" ht="15" customHeight="1">
      <c r="B57" s="264"/>
      <c r="C57" s="270"/>
      <c r="D57" s="268" t="s">
        <v>1016</v>
      </c>
      <c r="E57" s="268"/>
      <c r="F57" s="268"/>
      <c r="G57" s="268"/>
      <c r="H57" s="268"/>
      <c r="I57" s="268"/>
      <c r="J57" s="268"/>
      <c r="K57" s="266"/>
    </row>
    <row r="58" spans="2:11" ht="15" customHeight="1">
      <c r="B58" s="264"/>
      <c r="C58" s="270"/>
      <c r="D58" s="268" t="s">
        <v>1017</v>
      </c>
      <c r="E58" s="268"/>
      <c r="F58" s="268"/>
      <c r="G58" s="268"/>
      <c r="H58" s="268"/>
      <c r="I58" s="268"/>
      <c r="J58" s="268"/>
      <c r="K58" s="266"/>
    </row>
    <row r="59" spans="2:11" ht="15" customHeight="1">
      <c r="B59" s="264"/>
      <c r="C59" s="270"/>
      <c r="D59" s="268" t="s">
        <v>1018</v>
      </c>
      <c r="E59" s="268"/>
      <c r="F59" s="268"/>
      <c r="G59" s="268"/>
      <c r="H59" s="268"/>
      <c r="I59" s="268"/>
      <c r="J59" s="268"/>
      <c r="K59" s="266"/>
    </row>
    <row r="60" spans="2:11" ht="15" customHeight="1">
      <c r="B60" s="264"/>
      <c r="C60" s="270"/>
      <c r="D60" s="273" t="s">
        <v>1019</v>
      </c>
      <c r="E60" s="273"/>
      <c r="F60" s="273"/>
      <c r="G60" s="273"/>
      <c r="H60" s="273"/>
      <c r="I60" s="273"/>
      <c r="J60" s="273"/>
      <c r="K60" s="266"/>
    </row>
    <row r="61" spans="2:11" ht="15" customHeight="1">
      <c r="B61" s="264"/>
      <c r="C61" s="270"/>
      <c r="D61" s="268" t="s">
        <v>1020</v>
      </c>
      <c r="E61" s="268"/>
      <c r="F61" s="268"/>
      <c r="G61" s="268"/>
      <c r="H61" s="268"/>
      <c r="I61" s="268"/>
      <c r="J61" s="268"/>
      <c r="K61" s="266"/>
    </row>
    <row r="62" spans="2:11" ht="12.75" customHeight="1">
      <c r="B62" s="264"/>
      <c r="C62" s="270"/>
      <c r="D62" s="270"/>
      <c r="E62" s="274"/>
      <c r="F62" s="270"/>
      <c r="G62" s="270"/>
      <c r="H62" s="270"/>
      <c r="I62" s="270"/>
      <c r="J62" s="270"/>
      <c r="K62" s="266"/>
    </row>
    <row r="63" spans="2:11" ht="15" customHeight="1">
      <c r="B63" s="264"/>
      <c r="C63" s="270"/>
      <c r="D63" s="268" t="s">
        <v>1021</v>
      </c>
      <c r="E63" s="268"/>
      <c r="F63" s="268"/>
      <c r="G63" s="268"/>
      <c r="H63" s="268"/>
      <c r="I63" s="268"/>
      <c r="J63" s="268"/>
      <c r="K63" s="266"/>
    </row>
    <row r="64" spans="2:11" ht="15" customHeight="1">
      <c r="B64" s="264"/>
      <c r="C64" s="270"/>
      <c r="D64" s="273" t="s">
        <v>1022</v>
      </c>
      <c r="E64" s="273"/>
      <c r="F64" s="273"/>
      <c r="G64" s="273"/>
      <c r="H64" s="273"/>
      <c r="I64" s="273"/>
      <c r="J64" s="273"/>
      <c r="K64" s="266"/>
    </row>
    <row r="65" spans="2:11" ht="15" customHeight="1">
      <c r="B65" s="264"/>
      <c r="C65" s="270"/>
      <c r="D65" s="268" t="s">
        <v>1023</v>
      </c>
      <c r="E65" s="268"/>
      <c r="F65" s="268"/>
      <c r="G65" s="268"/>
      <c r="H65" s="268"/>
      <c r="I65" s="268"/>
      <c r="J65" s="268"/>
      <c r="K65" s="266"/>
    </row>
    <row r="66" spans="2:11" ht="15" customHeight="1">
      <c r="B66" s="264"/>
      <c r="C66" s="270"/>
      <c r="D66" s="268" t="s">
        <v>1024</v>
      </c>
      <c r="E66" s="268"/>
      <c r="F66" s="268"/>
      <c r="G66" s="268"/>
      <c r="H66" s="268"/>
      <c r="I66" s="268"/>
      <c r="J66" s="268"/>
      <c r="K66" s="266"/>
    </row>
    <row r="67" spans="2:11" ht="15" customHeight="1">
      <c r="B67" s="264"/>
      <c r="C67" s="270"/>
      <c r="D67" s="268" t="s">
        <v>1025</v>
      </c>
      <c r="E67" s="268"/>
      <c r="F67" s="268"/>
      <c r="G67" s="268"/>
      <c r="H67" s="268"/>
      <c r="I67" s="268"/>
      <c r="J67" s="268"/>
      <c r="K67" s="266"/>
    </row>
    <row r="68" spans="2:11" ht="15" customHeight="1">
      <c r="B68" s="264"/>
      <c r="C68" s="270"/>
      <c r="D68" s="268" t="s">
        <v>1026</v>
      </c>
      <c r="E68" s="268"/>
      <c r="F68" s="268"/>
      <c r="G68" s="268"/>
      <c r="H68" s="268"/>
      <c r="I68" s="268"/>
      <c r="J68" s="268"/>
      <c r="K68" s="266"/>
    </row>
    <row r="69" spans="2:11" ht="12.75" customHeight="1">
      <c r="B69" s="275"/>
      <c r="C69" s="276"/>
      <c r="D69" s="276"/>
      <c r="E69" s="276"/>
      <c r="F69" s="276"/>
      <c r="G69" s="276"/>
      <c r="H69" s="276"/>
      <c r="I69" s="276"/>
      <c r="J69" s="276"/>
      <c r="K69" s="277"/>
    </row>
    <row r="70" spans="2:11" ht="18.75" customHeight="1">
      <c r="B70" s="278"/>
      <c r="C70" s="278"/>
      <c r="D70" s="278"/>
      <c r="E70" s="278"/>
      <c r="F70" s="278"/>
      <c r="G70" s="278"/>
      <c r="H70" s="278"/>
      <c r="I70" s="278"/>
      <c r="J70" s="278"/>
      <c r="K70" s="279"/>
    </row>
    <row r="71" spans="2:11" ht="18.75" customHeight="1">
      <c r="B71" s="279"/>
      <c r="C71" s="279"/>
      <c r="D71" s="279"/>
      <c r="E71" s="279"/>
      <c r="F71" s="279"/>
      <c r="G71" s="279"/>
      <c r="H71" s="279"/>
      <c r="I71" s="279"/>
      <c r="J71" s="279"/>
      <c r="K71" s="279"/>
    </row>
    <row r="72" spans="2:11" ht="7.5" customHeight="1">
      <c r="B72" s="280"/>
      <c r="C72" s="281"/>
      <c r="D72" s="281"/>
      <c r="E72" s="281"/>
      <c r="F72" s="281"/>
      <c r="G72" s="281"/>
      <c r="H72" s="281"/>
      <c r="I72" s="281"/>
      <c r="J72" s="281"/>
      <c r="K72" s="282"/>
    </row>
    <row r="73" spans="2:11" ht="45" customHeight="1">
      <c r="B73" s="283"/>
      <c r="C73" s="284" t="s">
        <v>95</v>
      </c>
      <c r="D73" s="284"/>
      <c r="E73" s="284"/>
      <c r="F73" s="284"/>
      <c r="G73" s="284"/>
      <c r="H73" s="284"/>
      <c r="I73" s="284"/>
      <c r="J73" s="284"/>
      <c r="K73" s="285"/>
    </row>
    <row r="74" spans="2:11" ht="17.25" customHeight="1">
      <c r="B74" s="283"/>
      <c r="C74" s="286" t="s">
        <v>1027</v>
      </c>
      <c r="D74" s="286"/>
      <c r="E74" s="286"/>
      <c r="F74" s="286" t="s">
        <v>1028</v>
      </c>
      <c r="G74" s="287"/>
      <c r="H74" s="286" t="s">
        <v>121</v>
      </c>
      <c r="I74" s="286" t="s">
        <v>56</v>
      </c>
      <c r="J74" s="286" t="s">
        <v>1029</v>
      </c>
      <c r="K74" s="285"/>
    </row>
    <row r="75" spans="2:11" ht="17.25" customHeight="1">
      <c r="B75" s="283"/>
      <c r="C75" s="288" t="s">
        <v>1030</v>
      </c>
      <c r="D75" s="288"/>
      <c r="E75" s="288"/>
      <c r="F75" s="289" t="s">
        <v>1031</v>
      </c>
      <c r="G75" s="290"/>
      <c r="H75" s="288"/>
      <c r="I75" s="288"/>
      <c r="J75" s="288" t="s">
        <v>1032</v>
      </c>
      <c r="K75" s="285"/>
    </row>
    <row r="76" spans="2:11" ht="5.25" customHeight="1">
      <c r="B76" s="283"/>
      <c r="C76" s="291"/>
      <c r="D76" s="291"/>
      <c r="E76" s="291"/>
      <c r="F76" s="291"/>
      <c r="G76" s="292"/>
      <c r="H76" s="291"/>
      <c r="I76" s="291"/>
      <c r="J76" s="291"/>
      <c r="K76" s="285"/>
    </row>
    <row r="77" spans="2:11" ht="15" customHeight="1">
      <c r="B77" s="283"/>
      <c r="C77" s="272" t="s">
        <v>52</v>
      </c>
      <c r="D77" s="291"/>
      <c r="E77" s="291"/>
      <c r="F77" s="293" t="s">
        <v>1033</v>
      </c>
      <c r="G77" s="292"/>
      <c r="H77" s="272" t="s">
        <v>1034</v>
      </c>
      <c r="I77" s="272" t="s">
        <v>1035</v>
      </c>
      <c r="J77" s="272">
        <v>20</v>
      </c>
      <c r="K77" s="285"/>
    </row>
    <row r="78" spans="2:11" ht="15" customHeight="1">
      <c r="B78" s="283"/>
      <c r="C78" s="272" t="s">
        <v>1036</v>
      </c>
      <c r="D78" s="272"/>
      <c r="E78" s="272"/>
      <c r="F78" s="293" t="s">
        <v>1033</v>
      </c>
      <c r="G78" s="292"/>
      <c r="H78" s="272" t="s">
        <v>1037</v>
      </c>
      <c r="I78" s="272" t="s">
        <v>1035</v>
      </c>
      <c r="J78" s="272">
        <v>120</v>
      </c>
      <c r="K78" s="285"/>
    </row>
    <row r="79" spans="2:11" ht="15" customHeight="1">
      <c r="B79" s="294"/>
      <c r="C79" s="272" t="s">
        <v>1038</v>
      </c>
      <c r="D79" s="272"/>
      <c r="E79" s="272"/>
      <c r="F79" s="293" t="s">
        <v>1039</v>
      </c>
      <c r="G79" s="292"/>
      <c r="H79" s="272" t="s">
        <v>1040</v>
      </c>
      <c r="I79" s="272" t="s">
        <v>1035</v>
      </c>
      <c r="J79" s="272">
        <v>50</v>
      </c>
      <c r="K79" s="285"/>
    </row>
    <row r="80" spans="2:11" ht="15" customHeight="1">
      <c r="B80" s="294"/>
      <c r="C80" s="272" t="s">
        <v>1041</v>
      </c>
      <c r="D80" s="272"/>
      <c r="E80" s="272"/>
      <c r="F80" s="293" t="s">
        <v>1033</v>
      </c>
      <c r="G80" s="292"/>
      <c r="H80" s="272" t="s">
        <v>1042</v>
      </c>
      <c r="I80" s="272" t="s">
        <v>1043</v>
      </c>
      <c r="J80" s="272"/>
      <c r="K80" s="285"/>
    </row>
    <row r="81" spans="2:11" ht="15" customHeight="1">
      <c r="B81" s="294"/>
      <c r="C81" s="295" t="s">
        <v>1044</v>
      </c>
      <c r="D81" s="295"/>
      <c r="E81" s="295"/>
      <c r="F81" s="296" t="s">
        <v>1039</v>
      </c>
      <c r="G81" s="295"/>
      <c r="H81" s="295" t="s">
        <v>1045</v>
      </c>
      <c r="I81" s="295" t="s">
        <v>1035</v>
      </c>
      <c r="J81" s="295">
        <v>15</v>
      </c>
      <c r="K81" s="285"/>
    </row>
    <row r="82" spans="2:11" ht="15" customHeight="1">
      <c r="B82" s="294"/>
      <c r="C82" s="295" t="s">
        <v>1046</v>
      </c>
      <c r="D82" s="295"/>
      <c r="E82" s="295"/>
      <c r="F82" s="296" t="s">
        <v>1039</v>
      </c>
      <c r="G82" s="295"/>
      <c r="H82" s="295" t="s">
        <v>1047</v>
      </c>
      <c r="I82" s="295" t="s">
        <v>1035</v>
      </c>
      <c r="J82" s="295">
        <v>15</v>
      </c>
      <c r="K82" s="285"/>
    </row>
    <row r="83" spans="2:11" ht="15" customHeight="1">
      <c r="B83" s="294"/>
      <c r="C83" s="295" t="s">
        <v>1048</v>
      </c>
      <c r="D83" s="295"/>
      <c r="E83" s="295"/>
      <c r="F83" s="296" t="s">
        <v>1039</v>
      </c>
      <c r="G83" s="295"/>
      <c r="H83" s="295" t="s">
        <v>1049</v>
      </c>
      <c r="I83" s="295" t="s">
        <v>1035</v>
      </c>
      <c r="J83" s="295">
        <v>20</v>
      </c>
      <c r="K83" s="285"/>
    </row>
    <row r="84" spans="2:11" ht="15" customHeight="1">
      <c r="B84" s="294"/>
      <c r="C84" s="295" t="s">
        <v>1050</v>
      </c>
      <c r="D84" s="295"/>
      <c r="E84" s="295"/>
      <c r="F84" s="296" t="s">
        <v>1039</v>
      </c>
      <c r="G84" s="295"/>
      <c r="H84" s="295" t="s">
        <v>1051</v>
      </c>
      <c r="I84" s="295" t="s">
        <v>1035</v>
      </c>
      <c r="J84" s="295">
        <v>20</v>
      </c>
      <c r="K84" s="285"/>
    </row>
    <row r="85" spans="2:11" ht="15" customHeight="1">
      <c r="B85" s="294"/>
      <c r="C85" s="272" t="s">
        <v>1052</v>
      </c>
      <c r="D85" s="272"/>
      <c r="E85" s="272"/>
      <c r="F85" s="293" t="s">
        <v>1039</v>
      </c>
      <c r="G85" s="292"/>
      <c r="H85" s="272" t="s">
        <v>1053</v>
      </c>
      <c r="I85" s="272" t="s">
        <v>1035</v>
      </c>
      <c r="J85" s="272">
        <v>50</v>
      </c>
      <c r="K85" s="285"/>
    </row>
    <row r="86" spans="2:11" ht="15" customHeight="1">
      <c r="B86" s="294"/>
      <c r="C86" s="272" t="s">
        <v>1054</v>
      </c>
      <c r="D86" s="272"/>
      <c r="E86" s="272"/>
      <c r="F86" s="293" t="s">
        <v>1039</v>
      </c>
      <c r="G86" s="292"/>
      <c r="H86" s="272" t="s">
        <v>1055</v>
      </c>
      <c r="I86" s="272" t="s">
        <v>1035</v>
      </c>
      <c r="J86" s="272">
        <v>20</v>
      </c>
      <c r="K86" s="285"/>
    </row>
    <row r="87" spans="2:11" ht="15" customHeight="1">
      <c r="B87" s="294"/>
      <c r="C87" s="272" t="s">
        <v>1056</v>
      </c>
      <c r="D87" s="272"/>
      <c r="E87" s="272"/>
      <c r="F87" s="293" t="s">
        <v>1039</v>
      </c>
      <c r="G87" s="292"/>
      <c r="H87" s="272" t="s">
        <v>1057</v>
      </c>
      <c r="I87" s="272" t="s">
        <v>1035</v>
      </c>
      <c r="J87" s="272">
        <v>20</v>
      </c>
      <c r="K87" s="285"/>
    </row>
    <row r="88" spans="2:11" ht="15" customHeight="1">
      <c r="B88" s="294"/>
      <c r="C88" s="272" t="s">
        <v>1058</v>
      </c>
      <c r="D88" s="272"/>
      <c r="E88" s="272"/>
      <c r="F88" s="293" t="s">
        <v>1039</v>
      </c>
      <c r="G88" s="292"/>
      <c r="H88" s="272" t="s">
        <v>1059</v>
      </c>
      <c r="I88" s="272" t="s">
        <v>1035</v>
      </c>
      <c r="J88" s="272">
        <v>50</v>
      </c>
      <c r="K88" s="285"/>
    </row>
    <row r="89" spans="2:11" ht="15" customHeight="1">
      <c r="B89" s="294"/>
      <c r="C89" s="272" t="s">
        <v>1060</v>
      </c>
      <c r="D89" s="272"/>
      <c r="E89" s="272"/>
      <c r="F89" s="293" t="s">
        <v>1039</v>
      </c>
      <c r="G89" s="292"/>
      <c r="H89" s="272" t="s">
        <v>1060</v>
      </c>
      <c r="I89" s="272" t="s">
        <v>1035</v>
      </c>
      <c r="J89" s="272">
        <v>50</v>
      </c>
      <c r="K89" s="285"/>
    </row>
    <row r="90" spans="2:11" ht="15" customHeight="1">
      <c r="B90" s="294"/>
      <c r="C90" s="272" t="s">
        <v>126</v>
      </c>
      <c r="D90" s="272"/>
      <c r="E90" s="272"/>
      <c r="F90" s="293" t="s">
        <v>1039</v>
      </c>
      <c r="G90" s="292"/>
      <c r="H90" s="272" t="s">
        <v>1061</v>
      </c>
      <c r="I90" s="272" t="s">
        <v>1035</v>
      </c>
      <c r="J90" s="272">
        <v>255</v>
      </c>
      <c r="K90" s="285"/>
    </row>
    <row r="91" spans="2:11" ht="15" customHeight="1">
      <c r="B91" s="294"/>
      <c r="C91" s="272" t="s">
        <v>1062</v>
      </c>
      <c r="D91" s="272"/>
      <c r="E91" s="272"/>
      <c r="F91" s="293" t="s">
        <v>1033</v>
      </c>
      <c r="G91" s="292"/>
      <c r="H91" s="272" t="s">
        <v>1063</v>
      </c>
      <c r="I91" s="272" t="s">
        <v>1064</v>
      </c>
      <c r="J91" s="272"/>
      <c r="K91" s="285"/>
    </row>
    <row r="92" spans="2:11" ht="15" customHeight="1">
      <c r="B92" s="294"/>
      <c r="C92" s="272" t="s">
        <v>1065</v>
      </c>
      <c r="D92" s="272"/>
      <c r="E92" s="272"/>
      <c r="F92" s="293" t="s">
        <v>1033</v>
      </c>
      <c r="G92" s="292"/>
      <c r="H92" s="272" t="s">
        <v>1066</v>
      </c>
      <c r="I92" s="272" t="s">
        <v>1067</v>
      </c>
      <c r="J92" s="272"/>
      <c r="K92" s="285"/>
    </row>
    <row r="93" spans="2:11" ht="15" customHeight="1">
      <c r="B93" s="294"/>
      <c r="C93" s="272" t="s">
        <v>1068</v>
      </c>
      <c r="D93" s="272"/>
      <c r="E93" s="272"/>
      <c r="F93" s="293" t="s">
        <v>1033</v>
      </c>
      <c r="G93" s="292"/>
      <c r="H93" s="272" t="s">
        <v>1068</v>
      </c>
      <c r="I93" s="272" t="s">
        <v>1067</v>
      </c>
      <c r="J93" s="272"/>
      <c r="K93" s="285"/>
    </row>
    <row r="94" spans="2:11" ht="15" customHeight="1">
      <c r="B94" s="294"/>
      <c r="C94" s="272" t="s">
        <v>37</v>
      </c>
      <c r="D94" s="272"/>
      <c r="E94" s="272"/>
      <c r="F94" s="293" t="s">
        <v>1033</v>
      </c>
      <c r="G94" s="292"/>
      <c r="H94" s="272" t="s">
        <v>1069</v>
      </c>
      <c r="I94" s="272" t="s">
        <v>1067</v>
      </c>
      <c r="J94" s="272"/>
      <c r="K94" s="285"/>
    </row>
    <row r="95" spans="2:11" ht="15" customHeight="1">
      <c r="B95" s="294"/>
      <c r="C95" s="272" t="s">
        <v>47</v>
      </c>
      <c r="D95" s="272"/>
      <c r="E95" s="272"/>
      <c r="F95" s="293" t="s">
        <v>1033</v>
      </c>
      <c r="G95" s="292"/>
      <c r="H95" s="272" t="s">
        <v>1070</v>
      </c>
      <c r="I95" s="272" t="s">
        <v>1067</v>
      </c>
      <c r="J95" s="272"/>
      <c r="K95" s="285"/>
    </row>
    <row r="96" spans="2:11" ht="15" customHeight="1">
      <c r="B96" s="297"/>
      <c r="C96" s="298"/>
      <c r="D96" s="298"/>
      <c r="E96" s="298"/>
      <c r="F96" s="298"/>
      <c r="G96" s="298"/>
      <c r="H96" s="298"/>
      <c r="I96" s="298"/>
      <c r="J96" s="298"/>
      <c r="K96" s="299"/>
    </row>
    <row r="97" spans="2:11" ht="18.75" customHeight="1">
      <c r="B97" s="300"/>
      <c r="C97" s="301"/>
      <c r="D97" s="301"/>
      <c r="E97" s="301"/>
      <c r="F97" s="301"/>
      <c r="G97" s="301"/>
      <c r="H97" s="301"/>
      <c r="I97" s="301"/>
      <c r="J97" s="301"/>
      <c r="K97" s="300"/>
    </row>
    <row r="98" spans="2:11" ht="18.75" customHeight="1">
      <c r="B98" s="279"/>
      <c r="C98" s="279"/>
      <c r="D98" s="279"/>
      <c r="E98" s="279"/>
      <c r="F98" s="279"/>
      <c r="G98" s="279"/>
      <c r="H98" s="279"/>
      <c r="I98" s="279"/>
      <c r="J98" s="279"/>
      <c r="K98" s="279"/>
    </row>
    <row r="99" spans="2:11" ht="7.5" customHeight="1">
      <c r="B99" s="280"/>
      <c r="C99" s="281"/>
      <c r="D99" s="281"/>
      <c r="E99" s="281"/>
      <c r="F99" s="281"/>
      <c r="G99" s="281"/>
      <c r="H99" s="281"/>
      <c r="I99" s="281"/>
      <c r="J99" s="281"/>
      <c r="K99" s="282"/>
    </row>
    <row r="100" spans="2:11" ht="45" customHeight="1">
      <c r="B100" s="283"/>
      <c r="C100" s="284" t="s">
        <v>1071</v>
      </c>
      <c r="D100" s="284"/>
      <c r="E100" s="284"/>
      <c r="F100" s="284"/>
      <c r="G100" s="284"/>
      <c r="H100" s="284"/>
      <c r="I100" s="284"/>
      <c r="J100" s="284"/>
      <c r="K100" s="285"/>
    </row>
    <row r="101" spans="2:11" ht="17.25" customHeight="1">
      <c r="B101" s="283"/>
      <c r="C101" s="286" t="s">
        <v>1027</v>
      </c>
      <c r="D101" s="286"/>
      <c r="E101" s="286"/>
      <c r="F101" s="286" t="s">
        <v>1028</v>
      </c>
      <c r="G101" s="287"/>
      <c r="H101" s="286" t="s">
        <v>121</v>
      </c>
      <c r="I101" s="286" t="s">
        <v>56</v>
      </c>
      <c r="J101" s="286" t="s">
        <v>1029</v>
      </c>
      <c r="K101" s="285"/>
    </row>
    <row r="102" spans="2:11" ht="17.25" customHeight="1">
      <c r="B102" s="283"/>
      <c r="C102" s="288" t="s">
        <v>1030</v>
      </c>
      <c r="D102" s="288"/>
      <c r="E102" s="288"/>
      <c r="F102" s="289" t="s">
        <v>1031</v>
      </c>
      <c r="G102" s="290"/>
      <c r="H102" s="288"/>
      <c r="I102" s="288"/>
      <c r="J102" s="288" t="s">
        <v>1032</v>
      </c>
      <c r="K102" s="285"/>
    </row>
    <row r="103" spans="2:11" ht="5.25" customHeight="1">
      <c r="B103" s="283"/>
      <c r="C103" s="286"/>
      <c r="D103" s="286"/>
      <c r="E103" s="286"/>
      <c r="F103" s="286"/>
      <c r="G103" s="302"/>
      <c r="H103" s="286"/>
      <c r="I103" s="286"/>
      <c r="J103" s="286"/>
      <c r="K103" s="285"/>
    </row>
    <row r="104" spans="2:11" ht="15" customHeight="1">
      <c r="B104" s="283"/>
      <c r="C104" s="272" t="s">
        <v>52</v>
      </c>
      <c r="D104" s="291"/>
      <c r="E104" s="291"/>
      <c r="F104" s="293" t="s">
        <v>1033</v>
      </c>
      <c r="G104" s="302"/>
      <c r="H104" s="272" t="s">
        <v>1072</v>
      </c>
      <c r="I104" s="272" t="s">
        <v>1035</v>
      </c>
      <c r="J104" s="272">
        <v>20</v>
      </c>
      <c r="K104" s="285"/>
    </row>
    <row r="105" spans="2:11" ht="15" customHeight="1">
      <c r="B105" s="283"/>
      <c r="C105" s="272" t="s">
        <v>1036</v>
      </c>
      <c r="D105" s="272"/>
      <c r="E105" s="272"/>
      <c r="F105" s="293" t="s">
        <v>1033</v>
      </c>
      <c r="G105" s="272"/>
      <c r="H105" s="272" t="s">
        <v>1072</v>
      </c>
      <c r="I105" s="272" t="s">
        <v>1035</v>
      </c>
      <c r="J105" s="272">
        <v>120</v>
      </c>
      <c r="K105" s="285"/>
    </row>
    <row r="106" spans="2:11" ht="15" customHeight="1">
      <c r="B106" s="294"/>
      <c r="C106" s="272" t="s">
        <v>1038</v>
      </c>
      <c r="D106" s="272"/>
      <c r="E106" s="272"/>
      <c r="F106" s="293" t="s">
        <v>1039</v>
      </c>
      <c r="G106" s="272"/>
      <c r="H106" s="272" t="s">
        <v>1072</v>
      </c>
      <c r="I106" s="272" t="s">
        <v>1035</v>
      </c>
      <c r="J106" s="272">
        <v>50</v>
      </c>
      <c r="K106" s="285"/>
    </row>
    <row r="107" spans="2:11" ht="15" customHeight="1">
      <c r="B107" s="294"/>
      <c r="C107" s="272" t="s">
        <v>1041</v>
      </c>
      <c r="D107" s="272"/>
      <c r="E107" s="272"/>
      <c r="F107" s="293" t="s">
        <v>1033</v>
      </c>
      <c r="G107" s="272"/>
      <c r="H107" s="272" t="s">
        <v>1072</v>
      </c>
      <c r="I107" s="272" t="s">
        <v>1043</v>
      </c>
      <c r="J107" s="272"/>
      <c r="K107" s="285"/>
    </row>
    <row r="108" spans="2:11" ht="15" customHeight="1">
      <c r="B108" s="294"/>
      <c r="C108" s="272" t="s">
        <v>1052</v>
      </c>
      <c r="D108" s="272"/>
      <c r="E108" s="272"/>
      <c r="F108" s="293" t="s">
        <v>1039</v>
      </c>
      <c r="G108" s="272"/>
      <c r="H108" s="272" t="s">
        <v>1072</v>
      </c>
      <c r="I108" s="272" t="s">
        <v>1035</v>
      </c>
      <c r="J108" s="272">
        <v>50</v>
      </c>
      <c r="K108" s="285"/>
    </row>
    <row r="109" spans="2:11" ht="15" customHeight="1">
      <c r="B109" s="294"/>
      <c r="C109" s="272" t="s">
        <v>1060</v>
      </c>
      <c r="D109" s="272"/>
      <c r="E109" s="272"/>
      <c r="F109" s="293" t="s">
        <v>1039</v>
      </c>
      <c r="G109" s="272"/>
      <c r="H109" s="272" t="s">
        <v>1072</v>
      </c>
      <c r="I109" s="272" t="s">
        <v>1035</v>
      </c>
      <c r="J109" s="272">
        <v>50</v>
      </c>
      <c r="K109" s="285"/>
    </row>
    <row r="110" spans="2:11" ht="15" customHeight="1">
      <c r="B110" s="294"/>
      <c r="C110" s="272" t="s">
        <v>1058</v>
      </c>
      <c r="D110" s="272"/>
      <c r="E110" s="272"/>
      <c r="F110" s="293" t="s">
        <v>1039</v>
      </c>
      <c r="G110" s="272"/>
      <c r="H110" s="272" t="s">
        <v>1072</v>
      </c>
      <c r="I110" s="272" t="s">
        <v>1035</v>
      </c>
      <c r="J110" s="272">
        <v>50</v>
      </c>
      <c r="K110" s="285"/>
    </row>
    <row r="111" spans="2:11" ht="15" customHeight="1">
      <c r="B111" s="294"/>
      <c r="C111" s="272" t="s">
        <v>52</v>
      </c>
      <c r="D111" s="272"/>
      <c r="E111" s="272"/>
      <c r="F111" s="293" t="s">
        <v>1033</v>
      </c>
      <c r="G111" s="272"/>
      <c r="H111" s="272" t="s">
        <v>1073</v>
      </c>
      <c r="I111" s="272" t="s">
        <v>1035</v>
      </c>
      <c r="J111" s="272">
        <v>20</v>
      </c>
      <c r="K111" s="285"/>
    </row>
    <row r="112" spans="2:11" ht="15" customHeight="1">
      <c r="B112" s="294"/>
      <c r="C112" s="272" t="s">
        <v>1074</v>
      </c>
      <c r="D112" s="272"/>
      <c r="E112" s="272"/>
      <c r="F112" s="293" t="s">
        <v>1033</v>
      </c>
      <c r="G112" s="272"/>
      <c r="H112" s="272" t="s">
        <v>1075</v>
      </c>
      <c r="I112" s="272" t="s">
        <v>1035</v>
      </c>
      <c r="J112" s="272">
        <v>120</v>
      </c>
      <c r="K112" s="285"/>
    </row>
    <row r="113" spans="2:11" ht="15" customHeight="1">
      <c r="B113" s="294"/>
      <c r="C113" s="272" t="s">
        <v>37</v>
      </c>
      <c r="D113" s="272"/>
      <c r="E113" s="272"/>
      <c r="F113" s="293" t="s">
        <v>1033</v>
      </c>
      <c r="G113" s="272"/>
      <c r="H113" s="272" t="s">
        <v>1076</v>
      </c>
      <c r="I113" s="272" t="s">
        <v>1067</v>
      </c>
      <c r="J113" s="272"/>
      <c r="K113" s="285"/>
    </row>
    <row r="114" spans="2:11" ht="15" customHeight="1">
      <c r="B114" s="294"/>
      <c r="C114" s="272" t="s">
        <v>47</v>
      </c>
      <c r="D114" s="272"/>
      <c r="E114" s="272"/>
      <c r="F114" s="293" t="s">
        <v>1033</v>
      </c>
      <c r="G114" s="272"/>
      <c r="H114" s="272" t="s">
        <v>1077</v>
      </c>
      <c r="I114" s="272" t="s">
        <v>1067</v>
      </c>
      <c r="J114" s="272"/>
      <c r="K114" s="285"/>
    </row>
    <row r="115" spans="2:11" ht="15" customHeight="1">
      <c r="B115" s="294"/>
      <c r="C115" s="272" t="s">
        <v>56</v>
      </c>
      <c r="D115" s="272"/>
      <c r="E115" s="272"/>
      <c r="F115" s="293" t="s">
        <v>1033</v>
      </c>
      <c r="G115" s="272"/>
      <c r="H115" s="272" t="s">
        <v>1078</v>
      </c>
      <c r="I115" s="272" t="s">
        <v>1079</v>
      </c>
      <c r="J115" s="272"/>
      <c r="K115" s="285"/>
    </row>
    <row r="116" spans="2:11" ht="15" customHeight="1">
      <c r="B116" s="297"/>
      <c r="C116" s="303"/>
      <c r="D116" s="303"/>
      <c r="E116" s="303"/>
      <c r="F116" s="303"/>
      <c r="G116" s="303"/>
      <c r="H116" s="303"/>
      <c r="I116" s="303"/>
      <c r="J116" s="303"/>
      <c r="K116" s="299"/>
    </row>
    <row r="117" spans="2:11" ht="18.75" customHeight="1">
      <c r="B117" s="304"/>
      <c r="C117" s="268"/>
      <c r="D117" s="268"/>
      <c r="E117" s="268"/>
      <c r="F117" s="305"/>
      <c r="G117" s="268"/>
      <c r="H117" s="268"/>
      <c r="I117" s="268"/>
      <c r="J117" s="268"/>
      <c r="K117" s="304"/>
    </row>
    <row r="118" spans="2:11" ht="18.75" customHeight="1">
      <c r="B118" s="279"/>
      <c r="C118" s="279"/>
      <c r="D118" s="279"/>
      <c r="E118" s="279"/>
      <c r="F118" s="279"/>
      <c r="G118" s="279"/>
      <c r="H118" s="279"/>
      <c r="I118" s="279"/>
      <c r="J118" s="279"/>
      <c r="K118" s="279"/>
    </row>
    <row r="119" spans="2:11" ht="7.5" customHeight="1">
      <c r="B119" s="306"/>
      <c r="C119" s="307"/>
      <c r="D119" s="307"/>
      <c r="E119" s="307"/>
      <c r="F119" s="307"/>
      <c r="G119" s="307"/>
      <c r="H119" s="307"/>
      <c r="I119" s="307"/>
      <c r="J119" s="307"/>
      <c r="K119" s="308"/>
    </row>
    <row r="120" spans="2:11" ht="45" customHeight="1">
      <c r="B120" s="309"/>
      <c r="C120" s="262" t="s">
        <v>1080</v>
      </c>
      <c r="D120" s="262"/>
      <c r="E120" s="262"/>
      <c r="F120" s="262"/>
      <c r="G120" s="262"/>
      <c r="H120" s="262"/>
      <c r="I120" s="262"/>
      <c r="J120" s="262"/>
      <c r="K120" s="310"/>
    </row>
    <row r="121" spans="2:11" ht="17.25" customHeight="1">
      <c r="B121" s="311"/>
      <c r="C121" s="286" t="s">
        <v>1027</v>
      </c>
      <c r="D121" s="286"/>
      <c r="E121" s="286"/>
      <c r="F121" s="286" t="s">
        <v>1028</v>
      </c>
      <c r="G121" s="287"/>
      <c r="H121" s="286" t="s">
        <v>121</v>
      </c>
      <c r="I121" s="286" t="s">
        <v>56</v>
      </c>
      <c r="J121" s="286" t="s">
        <v>1029</v>
      </c>
      <c r="K121" s="312"/>
    </row>
    <row r="122" spans="2:11" ht="17.25" customHeight="1">
      <c r="B122" s="311"/>
      <c r="C122" s="288" t="s">
        <v>1030</v>
      </c>
      <c r="D122" s="288"/>
      <c r="E122" s="288"/>
      <c r="F122" s="289" t="s">
        <v>1031</v>
      </c>
      <c r="G122" s="290"/>
      <c r="H122" s="288"/>
      <c r="I122" s="288"/>
      <c r="J122" s="288" t="s">
        <v>1032</v>
      </c>
      <c r="K122" s="312"/>
    </row>
    <row r="123" spans="2:11" ht="5.25" customHeight="1">
      <c r="B123" s="313"/>
      <c r="C123" s="291"/>
      <c r="D123" s="291"/>
      <c r="E123" s="291"/>
      <c r="F123" s="291"/>
      <c r="G123" s="272"/>
      <c r="H123" s="291"/>
      <c r="I123" s="291"/>
      <c r="J123" s="291"/>
      <c r="K123" s="314"/>
    </row>
    <row r="124" spans="2:11" ht="15" customHeight="1">
      <c r="B124" s="313"/>
      <c r="C124" s="272" t="s">
        <v>1036</v>
      </c>
      <c r="D124" s="291"/>
      <c r="E124" s="291"/>
      <c r="F124" s="293" t="s">
        <v>1033</v>
      </c>
      <c r="G124" s="272"/>
      <c r="H124" s="272" t="s">
        <v>1072</v>
      </c>
      <c r="I124" s="272" t="s">
        <v>1035</v>
      </c>
      <c r="J124" s="272">
        <v>120</v>
      </c>
      <c r="K124" s="315"/>
    </row>
    <row r="125" spans="2:11" ht="15" customHeight="1">
      <c r="B125" s="313"/>
      <c r="C125" s="272" t="s">
        <v>1081</v>
      </c>
      <c r="D125" s="272"/>
      <c r="E125" s="272"/>
      <c r="F125" s="293" t="s">
        <v>1033</v>
      </c>
      <c r="G125" s="272"/>
      <c r="H125" s="272" t="s">
        <v>1082</v>
      </c>
      <c r="I125" s="272" t="s">
        <v>1035</v>
      </c>
      <c r="J125" s="272" t="s">
        <v>1083</v>
      </c>
      <c r="K125" s="315"/>
    </row>
    <row r="126" spans="2:11" ht="15" customHeight="1">
      <c r="B126" s="313"/>
      <c r="C126" s="272" t="s">
        <v>982</v>
      </c>
      <c r="D126" s="272"/>
      <c r="E126" s="272"/>
      <c r="F126" s="293" t="s">
        <v>1033</v>
      </c>
      <c r="G126" s="272"/>
      <c r="H126" s="272" t="s">
        <v>1084</v>
      </c>
      <c r="I126" s="272" t="s">
        <v>1035</v>
      </c>
      <c r="J126" s="272" t="s">
        <v>1083</v>
      </c>
      <c r="K126" s="315"/>
    </row>
    <row r="127" spans="2:11" ht="15" customHeight="1">
      <c r="B127" s="313"/>
      <c r="C127" s="272" t="s">
        <v>1044</v>
      </c>
      <c r="D127" s="272"/>
      <c r="E127" s="272"/>
      <c r="F127" s="293" t="s">
        <v>1039</v>
      </c>
      <c r="G127" s="272"/>
      <c r="H127" s="272" t="s">
        <v>1045</v>
      </c>
      <c r="I127" s="272" t="s">
        <v>1035</v>
      </c>
      <c r="J127" s="272">
        <v>15</v>
      </c>
      <c r="K127" s="315"/>
    </row>
    <row r="128" spans="2:11" ht="15" customHeight="1">
      <c r="B128" s="313"/>
      <c r="C128" s="295" t="s">
        <v>1046</v>
      </c>
      <c r="D128" s="295"/>
      <c r="E128" s="295"/>
      <c r="F128" s="296" t="s">
        <v>1039</v>
      </c>
      <c r="G128" s="295"/>
      <c r="H128" s="295" t="s">
        <v>1047</v>
      </c>
      <c r="I128" s="295" t="s">
        <v>1035</v>
      </c>
      <c r="J128" s="295">
        <v>15</v>
      </c>
      <c r="K128" s="315"/>
    </row>
    <row r="129" spans="2:11" ht="15" customHeight="1">
      <c r="B129" s="313"/>
      <c r="C129" s="295" t="s">
        <v>1048</v>
      </c>
      <c r="D129" s="295"/>
      <c r="E129" s="295"/>
      <c r="F129" s="296" t="s">
        <v>1039</v>
      </c>
      <c r="G129" s="295"/>
      <c r="H129" s="295" t="s">
        <v>1049</v>
      </c>
      <c r="I129" s="295" t="s">
        <v>1035</v>
      </c>
      <c r="J129" s="295">
        <v>20</v>
      </c>
      <c r="K129" s="315"/>
    </row>
    <row r="130" spans="2:11" ht="15" customHeight="1">
      <c r="B130" s="313"/>
      <c r="C130" s="295" t="s">
        <v>1050</v>
      </c>
      <c r="D130" s="295"/>
      <c r="E130" s="295"/>
      <c r="F130" s="296" t="s">
        <v>1039</v>
      </c>
      <c r="G130" s="295"/>
      <c r="H130" s="295" t="s">
        <v>1051</v>
      </c>
      <c r="I130" s="295" t="s">
        <v>1035</v>
      </c>
      <c r="J130" s="295">
        <v>20</v>
      </c>
      <c r="K130" s="315"/>
    </row>
    <row r="131" spans="2:11" ht="15" customHeight="1">
      <c r="B131" s="313"/>
      <c r="C131" s="272" t="s">
        <v>1038</v>
      </c>
      <c r="D131" s="272"/>
      <c r="E131" s="272"/>
      <c r="F131" s="293" t="s">
        <v>1039</v>
      </c>
      <c r="G131" s="272"/>
      <c r="H131" s="272" t="s">
        <v>1072</v>
      </c>
      <c r="I131" s="272" t="s">
        <v>1035</v>
      </c>
      <c r="J131" s="272">
        <v>50</v>
      </c>
      <c r="K131" s="315"/>
    </row>
    <row r="132" spans="2:11" ht="15" customHeight="1">
      <c r="B132" s="313"/>
      <c r="C132" s="272" t="s">
        <v>1052</v>
      </c>
      <c r="D132" s="272"/>
      <c r="E132" s="272"/>
      <c r="F132" s="293" t="s">
        <v>1039</v>
      </c>
      <c r="G132" s="272"/>
      <c r="H132" s="272" t="s">
        <v>1072</v>
      </c>
      <c r="I132" s="272" t="s">
        <v>1035</v>
      </c>
      <c r="J132" s="272">
        <v>50</v>
      </c>
      <c r="K132" s="315"/>
    </row>
    <row r="133" spans="2:11" ht="15" customHeight="1">
      <c r="B133" s="313"/>
      <c r="C133" s="272" t="s">
        <v>1058</v>
      </c>
      <c r="D133" s="272"/>
      <c r="E133" s="272"/>
      <c r="F133" s="293" t="s">
        <v>1039</v>
      </c>
      <c r="G133" s="272"/>
      <c r="H133" s="272" t="s">
        <v>1072</v>
      </c>
      <c r="I133" s="272" t="s">
        <v>1035</v>
      </c>
      <c r="J133" s="272">
        <v>50</v>
      </c>
      <c r="K133" s="315"/>
    </row>
    <row r="134" spans="2:11" ht="15" customHeight="1">
      <c r="B134" s="313"/>
      <c r="C134" s="272" t="s">
        <v>1060</v>
      </c>
      <c r="D134" s="272"/>
      <c r="E134" s="272"/>
      <c r="F134" s="293" t="s">
        <v>1039</v>
      </c>
      <c r="G134" s="272"/>
      <c r="H134" s="272" t="s">
        <v>1072</v>
      </c>
      <c r="I134" s="272" t="s">
        <v>1035</v>
      </c>
      <c r="J134" s="272">
        <v>50</v>
      </c>
      <c r="K134" s="315"/>
    </row>
    <row r="135" spans="2:11" ht="15" customHeight="1">
      <c r="B135" s="313"/>
      <c r="C135" s="272" t="s">
        <v>126</v>
      </c>
      <c r="D135" s="272"/>
      <c r="E135" s="272"/>
      <c r="F135" s="293" t="s">
        <v>1039</v>
      </c>
      <c r="G135" s="272"/>
      <c r="H135" s="272" t="s">
        <v>1085</v>
      </c>
      <c r="I135" s="272" t="s">
        <v>1035</v>
      </c>
      <c r="J135" s="272">
        <v>255</v>
      </c>
      <c r="K135" s="315"/>
    </row>
    <row r="136" spans="2:11" ht="15" customHeight="1">
      <c r="B136" s="313"/>
      <c r="C136" s="272" t="s">
        <v>1062</v>
      </c>
      <c r="D136" s="272"/>
      <c r="E136" s="272"/>
      <c r="F136" s="293" t="s">
        <v>1033</v>
      </c>
      <c r="G136" s="272"/>
      <c r="H136" s="272" t="s">
        <v>1086</v>
      </c>
      <c r="I136" s="272" t="s">
        <v>1064</v>
      </c>
      <c r="J136" s="272"/>
      <c r="K136" s="315"/>
    </row>
    <row r="137" spans="2:11" ht="15" customHeight="1">
      <c r="B137" s="313"/>
      <c r="C137" s="272" t="s">
        <v>1065</v>
      </c>
      <c r="D137" s="272"/>
      <c r="E137" s="272"/>
      <c r="F137" s="293" t="s">
        <v>1033</v>
      </c>
      <c r="G137" s="272"/>
      <c r="H137" s="272" t="s">
        <v>1087</v>
      </c>
      <c r="I137" s="272" t="s">
        <v>1067</v>
      </c>
      <c r="J137" s="272"/>
      <c r="K137" s="315"/>
    </row>
    <row r="138" spans="2:11" ht="15" customHeight="1">
      <c r="B138" s="313"/>
      <c r="C138" s="272" t="s">
        <v>1068</v>
      </c>
      <c r="D138" s="272"/>
      <c r="E138" s="272"/>
      <c r="F138" s="293" t="s">
        <v>1033</v>
      </c>
      <c r="G138" s="272"/>
      <c r="H138" s="272" t="s">
        <v>1068</v>
      </c>
      <c r="I138" s="272" t="s">
        <v>1067</v>
      </c>
      <c r="J138" s="272"/>
      <c r="K138" s="315"/>
    </row>
    <row r="139" spans="2:11" ht="15" customHeight="1">
      <c r="B139" s="313"/>
      <c r="C139" s="272" t="s">
        <v>37</v>
      </c>
      <c r="D139" s="272"/>
      <c r="E139" s="272"/>
      <c r="F139" s="293" t="s">
        <v>1033</v>
      </c>
      <c r="G139" s="272"/>
      <c r="H139" s="272" t="s">
        <v>1088</v>
      </c>
      <c r="I139" s="272" t="s">
        <v>1067</v>
      </c>
      <c r="J139" s="272"/>
      <c r="K139" s="315"/>
    </row>
    <row r="140" spans="2:11" ht="15" customHeight="1">
      <c r="B140" s="313"/>
      <c r="C140" s="272" t="s">
        <v>1089</v>
      </c>
      <c r="D140" s="272"/>
      <c r="E140" s="272"/>
      <c r="F140" s="293" t="s">
        <v>1033</v>
      </c>
      <c r="G140" s="272"/>
      <c r="H140" s="272" t="s">
        <v>1090</v>
      </c>
      <c r="I140" s="272" t="s">
        <v>1067</v>
      </c>
      <c r="J140" s="272"/>
      <c r="K140" s="315"/>
    </row>
    <row r="141" spans="2:11" ht="15" customHeight="1">
      <c r="B141" s="316"/>
      <c r="C141" s="317"/>
      <c r="D141" s="317"/>
      <c r="E141" s="317"/>
      <c r="F141" s="317"/>
      <c r="G141" s="317"/>
      <c r="H141" s="317"/>
      <c r="I141" s="317"/>
      <c r="J141" s="317"/>
      <c r="K141" s="318"/>
    </row>
    <row r="142" spans="2:11" ht="18.75" customHeight="1">
      <c r="B142" s="268"/>
      <c r="C142" s="268"/>
      <c r="D142" s="268"/>
      <c r="E142" s="268"/>
      <c r="F142" s="305"/>
      <c r="G142" s="268"/>
      <c r="H142" s="268"/>
      <c r="I142" s="268"/>
      <c r="J142" s="268"/>
      <c r="K142" s="268"/>
    </row>
    <row r="143" spans="2:11" ht="18.75" customHeight="1">
      <c r="B143" s="279"/>
      <c r="C143" s="279"/>
      <c r="D143" s="279"/>
      <c r="E143" s="279"/>
      <c r="F143" s="279"/>
      <c r="G143" s="279"/>
      <c r="H143" s="279"/>
      <c r="I143" s="279"/>
      <c r="J143" s="279"/>
      <c r="K143" s="279"/>
    </row>
    <row r="144" spans="2:11" ht="7.5" customHeight="1">
      <c r="B144" s="280"/>
      <c r="C144" s="281"/>
      <c r="D144" s="281"/>
      <c r="E144" s="281"/>
      <c r="F144" s="281"/>
      <c r="G144" s="281"/>
      <c r="H144" s="281"/>
      <c r="I144" s="281"/>
      <c r="J144" s="281"/>
      <c r="K144" s="282"/>
    </row>
    <row r="145" spans="2:11" ht="45" customHeight="1">
      <c r="B145" s="283"/>
      <c r="C145" s="284" t="s">
        <v>1091</v>
      </c>
      <c r="D145" s="284"/>
      <c r="E145" s="284"/>
      <c r="F145" s="284"/>
      <c r="G145" s="284"/>
      <c r="H145" s="284"/>
      <c r="I145" s="284"/>
      <c r="J145" s="284"/>
      <c r="K145" s="285"/>
    </row>
    <row r="146" spans="2:11" ht="17.25" customHeight="1">
      <c r="B146" s="283"/>
      <c r="C146" s="286" t="s">
        <v>1027</v>
      </c>
      <c r="D146" s="286"/>
      <c r="E146" s="286"/>
      <c r="F146" s="286" t="s">
        <v>1028</v>
      </c>
      <c r="G146" s="287"/>
      <c r="H146" s="286" t="s">
        <v>121</v>
      </c>
      <c r="I146" s="286" t="s">
        <v>56</v>
      </c>
      <c r="J146" s="286" t="s">
        <v>1029</v>
      </c>
      <c r="K146" s="285"/>
    </row>
    <row r="147" spans="2:11" ht="17.25" customHeight="1">
      <c r="B147" s="283"/>
      <c r="C147" s="288" t="s">
        <v>1030</v>
      </c>
      <c r="D147" s="288"/>
      <c r="E147" s="288"/>
      <c r="F147" s="289" t="s">
        <v>1031</v>
      </c>
      <c r="G147" s="290"/>
      <c r="H147" s="288"/>
      <c r="I147" s="288"/>
      <c r="J147" s="288" t="s">
        <v>1032</v>
      </c>
      <c r="K147" s="285"/>
    </row>
    <row r="148" spans="2:11" ht="5.25" customHeight="1">
      <c r="B148" s="294"/>
      <c r="C148" s="291"/>
      <c r="D148" s="291"/>
      <c r="E148" s="291"/>
      <c r="F148" s="291"/>
      <c r="G148" s="292"/>
      <c r="H148" s="291"/>
      <c r="I148" s="291"/>
      <c r="J148" s="291"/>
      <c r="K148" s="315"/>
    </row>
    <row r="149" spans="2:11" ht="15" customHeight="1">
      <c r="B149" s="294"/>
      <c r="C149" s="319" t="s">
        <v>1036</v>
      </c>
      <c r="D149" s="272"/>
      <c r="E149" s="272"/>
      <c r="F149" s="320" t="s">
        <v>1033</v>
      </c>
      <c r="G149" s="272"/>
      <c r="H149" s="319" t="s">
        <v>1072</v>
      </c>
      <c r="I149" s="319" t="s">
        <v>1035</v>
      </c>
      <c r="J149" s="319">
        <v>120</v>
      </c>
      <c r="K149" s="315"/>
    </row>
    <row r="150" spans="2:11" ht="15" customHeight="1">
      <c r="B150" s="294"/>
      <c r="C150" s="319" t="s">
        <v>1081</v>
      </c>
      <c r="D150" s="272"/>
      <c r="E150" s="272"/>
      <c r="F150" s="320" t="s">
        <v>1033</v>
      </c>
      <c r="G150" s="272"/>
      <c r="H150" s="319" t="s">
        <v>1092</v>
      </c>
      <c r="I150" s="319" t="s">
        <v>1035</v>
      </c>
      <c r="J150" s="319" t="s">
        <v>1083</v>
      </c>
      <c r="K150" s="315"/>
    </row>
    <row r="151" spans="2:11" ht="15" customHeight="1">
      <c r="B151" s="294"/>
      <c r="C151" s="319" t="s">
        <v>982</v>
      </c>
      <c r="D151" s="272"/>
      <c r="E151" s="272"/>
      <c r="F151" s="320" t="s">
        <v>1033</v>
      </c>
      <c r="G151" s="272"/>
      <c r="H151" s="319" t="s">
        <v>1093</v>
      </c>
      <c r="I151" s="319" t="s">
        <v>1035</v>
      </c>
      <c r="J151" s="319" t="s">
        <v>1083</v>
      </c>
      <c r="K151" s="315"/>
    </row>
    <row r="152" spans="2:11" ht="15" customHeight="1">
      <c r="B152" s="294"/>
      <c r="C152" s="319" t="s">
        <v>1038</v>
      </c>
      <c r="D152" s="272"/>
      <c r="E152" s="272"/>
      <c r="F152" s="320" t="s">
        <v>1039</v>
      </c>
      <c r="G152" s="272"/>
      <c r="H152" s="319" t="s">
        <v>1072</v>
      </c>
      <c r="I152" s="319" t="s">
        <v>1035</v>
      </c>
      <c r="J152" s="319">
        <v>50</v>
      </c>
      <c r="K152" s="315"/>
    </row>
    <row r="153" spans="2:11" ht="15" customHeight="1">
      <c r="B153" s="294"/>
      <c r="C153" s="319" t="s">
        <v>1041</v>
      </c>
      <c r="D153" s="272"/>
      <c r="E153" s="272"/>
      <c r="F153" s="320" t="s">
        <v>1033</v>
      </c>
      <c r="G153" s="272"/>
      <c r="H153" s="319" t="s">
        <v>1072</v>
      </c>
      <c r="I153" s="319" t="s">
        <v>1043</v>
      </c>
      <c r="J153" s="319"/>
      <c r="K153" s="315"/>
    </row>
    <row r="154" spans="2:11" ht="15" customHeight="1">
      <c r="B154" s="294"/>
      <c r="C154" s="319" t="s">
        <v>1052</v>
      </c>
      <c r="D154" s="272"/>
      <c r="E154" s="272"/>
      <c r="F154" s="320" t="s">
        <v>1039</v>
      </c>
      <c r="G154" s="272"/>
      <c r="H154" s="319" t="s">
        <v>1072</v>
      </c>
      <c r="I154" s="319" t="s">
        <v>1035</v>
      </c>
      <c r="J154" s="319">
        <v>50</v>
      </c>
      <c r="K154" s="315"/>
    </row>
    <row r="155" spans="2:11" ht="15" customHeight="1">
      <c r="B155" s="294"/>
      <c r="C155" s="319" t="s">
        <v>1060</v>
      </c>
      <c r="D155" s="272"/>
      <c r="E155" s="272"/>
      <c r="F155" s="320" t="s">
        <v>1039</v>
      </c>
      <c r="G155" s="272"/>
      <c r="H155" s="319" t="s">
        <v>1072</v>
      </c>
      <c r="I155" s="319" t="s">
        <v>1035</v>
      </c>
      <c r="J155" s="319">
        <v>50</v>
      </c>
      <c r="K155" s="315"/>
    </row>
    <row r="156" spans="2:11" ht="15" customHeight="1">
      <c r="B156" s="294"/>
      <c r="C156" s="319" t="s">
        <v>1058</v>
      </c>
      <c r="D156" s="272"/>
      <c r="E156" s="272"/>
      <c r="F156" s="320" t="s">
        <v>1039</v>
      </c>
      <c r="G156" s="272"/>
      <c r="H156" s="319" t="s">
        <v>1072</v>
      </c>
      <c r="I156" s="319" t="s">
        <v>1035</v>
      </c>
      <c r="J156" s="319">
        <v>50</v>
      </c>
      <c r="K156" s="315"/>
    </row>
    <row r="157" spans="2:11" ht="15" customHeight="1">
      <c r="B157" s="294"/>
      <c r="C157" s="319" t="s">
        <v>100</v>
      </c>
      <c r="D157" s="272"/>
      <c r="E157" s="272"/>
      <c r="F157" s="320" t="s">
        <v>1033</v>
      </c>
      <c r="G157" s="272"/>
      <c r="H157" s="319" t="s">
        <v>1094</v>
      </c>
      <c r="I157" s="319" t="s">
        <v>1035</v>
      </c>
      <c r="J157" s="319" t="s">
        <v>1095</v>
      </c>
      <c r="K157" s="315"/>
    </row>
    <row r="158" spans="2:11" ht="15" customHeight="1">
      <c r="B158" s="294"/>
      <c r="C158" s="319" t="s">
        <v>1096</v>
      </c>
      <c r="D158" s="272"/>
      <c r="E158" s="272"/>
      <c r="F158" s="320" t="s">
        <v>1033</v>
      </c>
      <c r="G158" s="272"/>
      <c r="H158" s="319" t="s">
        <v>1097</v>
      </c>
      <c r="I158" s="319" t="s">
        <v>1067</v>
      </c>
      <c r="J158" s="319"/>
      <c r="K158" s="315"/>
    </row>
    <row r="159" spans="2:11" ht="15" customHeight="1">
      <c r="B159" s="321"/>
      <c r="C159" s="303"/>
      <c r="D159" s="303"/>
      <c r="E159" s="303"/>
      <c r="F159" s="303"/>
      <c r="G159" s="303"/>
      <c r="H159" s="303"/>
      <c r="I159" s="303"/>
      <c r="J159" s="303"/>
      <c r="K159" s="322"/>
    </row>
    <row r="160" spans="2:11" ht="18.75" customHeight="1">
      <c r="B160" s="268"/>
      <c r="C160" s="272"/>
      <c r="D160" s="272"/>
      <c r="E160" s="272"/>
      <c r="F160" s="293"/>
      <c r="G160" s="272"/>
      <c r="H160" s="272"/>
      <c r="I160" s="272"/>
      <c r="J160" s="272"/>
      <c r="K160" s="268"/>
    </row>
    <row r="161" spans="2:11" ht="18.75" customHeight="1">
      <c r="B161" s="279"/>
      <c r="C161" s="279"/>
      <c r="D161" s="279"/>
      <c r="E161" s="279"/>
      <c r="F161" s="279"/>
      <c r="G161" s="279"/>
      <c r="H161" s="279"/>
      <c r="I161" s="279"/>
      <c r="J161" s="279"/>
      <c r="K161" s="279"/>
    </row>
    <row r="162" spans="2:11" ht="7.5" customHeight="1">
      <c r="B162" s="258"/>
      <c r="C162" s="259"/>
      <c r="D162" s="259"/>
      <c r="E162" s="259"/>
      <c r="F162" s="259"/>
      <c r="G162" s="259"/>
      <c r="H162" s="259"/>
      <c r="I162" s="259"/>
      <c r="J162" s="259"/>
      <c r="K162" s="260"/>
    </row>
    <row r="163" spans="2:11" ht="45" customHeight="1">
      <c r="B163" s="261"/>
      <c r="C163" s="262" t="s">
        <v>1098</v>
      </c>
      <c r="D163" s="262"/>
      <c r="E163" s="262"/>
      <c r="F163" s="262"/>
      <c r="G163" s="262"/>
      <c r="H163" s="262"/>
      <c r="I163" s="262"/>
      <c r="J163" s="262"/>
      <c r="K163" s="263"/>
    </row>
    <row r="164" spans="2:11" ht="17.25" customHeight="1">
      <c r="B164" s="261"/>
      <c r="C164" s="286" t="s">
        <v>1027</v>
      </c>
      <c r="D164" s="286"/>
      <c r="E164" s="286"/>
      <c r="F164" s="286" t="s">
        <v>1028</v>
      </c>
      <c r="G164" s="323"/>
      <c r="H164" s="324" t="s">
        <v>121</v>
      </c>
      <c r="I164" s="324" t="s">
        <v>56</v>
      </c>
      <c r="J164" s="286" t="s">
        <v>1029</v>
      </c>
      <c r="K164" s="263"/>
    </row>
    <row r="165" spans="2:11" ht="17.25" customHeight="1">
      <c r="B165" s="264"/>
      <c r="C165" s="288" t="s">
        <v>1030</v>
      </c>
      <c r="D165" s="288"/>
      <c r="E165" s="288"/>
      <c r="F165" s="289" t="s">
        <v>1031</v>
      </c>
      <c r="G165" s="325"/>
      <c r="H165" s="326"/>
      <c r="I165" s="326"/>
      <c r="J165" s="288" t="s">
        <v>1032</v>
      </c>
      <c r="K165" s="266"/>
    </row>
    <row r="166" spans="2:11" ht="5.25" customHeight="1">
      <c r="B166" s="294"/>
      <c r="C166" s="291"/>
      <c r="D166" s="291"/>
      <c r="E166" s="291"/>
      <c r="F166" s="291"/>
      <c r="G166" s="292"/>
      <c r="H166" s="291"/>
      <c r="I166" s="291"/>
      <c r="J166" s="291"/>
      <c r="K166" s="315"/>
    </row>
    <row r="167" spans="2:11" ht="15" customHeight="1">
      <c r="B167" s="294"/>
      <c r="C167" s="272" t="s">
        <v>1036</v>
      </c>
      <c r="D167" s="272"/>
      <c r="E167" s="272"/>
      <c r="F167" s="293" t="s">
        <v>1033</v>
      </c>
      <c r="G167" s="272"/>
      <c r="H167" s="272" t="s">
        <v>1072</v>
      </c>
      <c r="I167" s="272" t="s">
        <v>1035</v>
      </c>
      <c r="J167" s="272">
        <v>120</v>
      </c>
      <c r="K167" s="315"/>
    </row>
    <row r="168" spans="2:11" ht="15" customHeight="1">
      <c r="B168" s="294"/>
      <c r="C168" s="272" t="s">
        <v>1081</v>
      </c>
      <c r="D168" s="272"/>
      <c r="E168" s="272"/>
      <c r="F168" s="293" t="s">
        <v>1033</v>
      </c>
      <c r="G168" s="272"/>
      <c r="H168" s="272" t="s">
        <v>1082</v>
      </c>
      <c r="I168" s="272" t="s">
        <v>1035</v>
      </c>
      <c r="J168" s="272" t="s">
        <v>1083</v>
      </c>
      <c r="K168" s="315"/>
    </row>
    <row r="169" spans="2:11" ht="15" customHeight="1">
      <c r="B169" s="294"/>
      <c r="C169" s="272" t="s">
        <v>982</v>
      </c>
      <c r="D169" s="272"/>
      <c r="E169" s="272"/>
      <c r="F169" s="293" t="s">
        <v>1033</v>
      </c>
      <c r="G169" s="272"/>
      <c r="H169" s="272" t="s">
        <v>1099</v>
      </c>
      <c r="I169" s="272" t="s">
        <v>1035</v>
      </c>
      <c r="J169" s="272" t="s">
        <v>1083</v>
      </c>
      <c r="K169" s="315"/>
    </row>
    <row r="170" spans="2:11" ht="15" customHeight="1">
      <c r="B170" s="294"/>
      <c r="C170" s="272" t="s">
        <v>1038</v>
      </c>
      <c r="D170" s="272"/>
      <c r="E170" s="272"/>
      <c r="F170" s="293" t="s">
        <v>1039</v>
      </c>
      <c r="G170" s="272"/>
      <c r="H170" s="272" t="s">
        <v>1099</v>
      </c>
      <c r="I170" s="272" t="s">
        <v>1035</v>
      </c>
      <c r="J170" s="272">
        <v>50</v>
      </c>
      <c r="K170" s="315"/>
    </row>
    <row r="171" spans="2:11" ht="15" customHeight="1">
      <c r="B171" s="294"/>
      <c r="C171" s="272" t="s">
        <v>1041</v>
      </c>
      <c r="D171" s="272"/>
      <c r="E171" s="272"/>
      <c r="F171" s="293" t="s">
        <v>1033</v>
      </c>
      <c r="G171" s="272"/>
      <c r="H171" s="272" t="s">
        <v>1099</v>
      </c>
      <c r="I171" s="272" t="s">
        <v>1043</v>
      </c>
      <c r="J171" s="272"/>
      <c r="K171" s="315"/>
    </row>
    <row r="172" spans="2:11" ht="15" customHeight="1">
      <c r="B172" s="294"/>
      <c r="C172" s="272" t="s">
        <v>1052</v>
      </c>
      <c r="D172" s="272"/>
      <c r="E172" s="272"/>
      <c r="F172" s="293" t="s">
        <v>1039</v>
      </c>
      <c r="G172" s="272"/>
      <c r="H172" s="272" t="s">
        <v>1099</v>
      </c>
      <c r="I172" s="272" t="s">
        <v>1035</v>
      </c>
      <c r="J172" s="272">
        <v>50</v>
      </c>
      <c r="K172" s="315"/>
    </row>
    <row r="173" spans="2:11" ht="15" customHeight="1">
      <c r="B173" s="294"/>
      <c r="C173" s="272" t="s">
        <v>1060</v>
      </c>
      <c r="D173" s="272"/>
      <c r="E173" s="272"/>
      <c r="F173" s="293" t="s">
        <v>1039</v>
      </c>
      <c r="G173" s="272"/>
      <c r="H173" s="272" t="s">
        <v>1099</v>
      </c>
      <c r="I173" s="272" t="s">
        <v>1035</v>
      </c>
      <c r="J173" s="272">
        <v>50</v>
      </c>
      <c r="K173" s="315"/>
    </row>
    <row r="174" spans="2:11" ht="15" customHeight="1">
      <c r="B174" s="294"/>
      <c r="C174" s="272" t="s">
        <v>1058</v>
      </c>
      <c r="D174" s="272"/>
      <c r="E174" s="272"/>
      <c r="F174" s="293" t="s">
        <v>1039</v>
      </c>
      <c r="G174" s="272"/>
      <c r="H174" s="272" t="s">
        <v>1099</v>
      </c>
      <c r="I174" s="272" t="s">
        <v>1035</v>
      </c>
      <c r="J174" s="272">
        <v>50</v>
      </c>
      <c r="K174" s="315"/>
    </row>
    <row r="175" spans="2:11" ht="15" customHeight="1">
      <c r="B175" s="294"/>
      <c r="C175" s="272" t="s">
        <v>120</v>
      </c>
      <c r="D175" s="272"/>
      <c r="E175" s="272"/>
      <c r="F175" s="293" t="s">
        <v>1033</v>
      </c>
      <c r="G175" s="272"/>
      <c r="H175" s="272" t="s">
        <v>1100</v>
      </c>
      <c r="I175" s="272" t="s">
        <v>1101</v>
      </c>
      <c r="J175" s="272"/>
      <c r="K175" s="315"/>
    </row>
    <row r="176" spans="2:11" ht="15" customHeight="1">
      <c r="B176" s="294"/>
      <c r="C176" s="272" t="s">
        <v>56</v>
      </c>
      <c r="D176" s="272"/>
      <c r="E176" s="272"/>
      <c r="F176" s="293" t="s">
        <v>1033</v>
      </c>
      <c r="G176" s="272"/>
      <c r="H176" s="272" t="s">
        <v>1102</v>
      </c>
      <c r="I176" s="272" t="s">
        <v>1103</v>
      </c>
      <c r="J176" s="272">
        <v>1</v>
      </c>
      <c r="K176" s="315"/>
    </row>
    <row r="177" spans="2:11" ht="15" customHeight="1">
      <c r="B177" s="294"/>
      <c r="C177" s="272" t="s">
        <v>52</v>
      </c>
      <c r="D177" s="272"/>
      <c r="E177" s="272"/>
      <c r="F177" s="293" t="s">
        <v>1033</v>
      </c>
      <c r="G177" s="272"/>
      <c r="H177" s="272" t="s">
        <v>1104</v>
      </c>
      <c r="I177" s="272" t="s">
        <v>1035</v>
      </c>
      <c r="J177" s="272">
        <v>20</v>
      </c>
      <c r="K177" s="315"/>
    </row>
    <row r="178" spans="2:11" ht="15" customHeight="1">
      <c r="B178" s="294"/>
      <c r="C178" s="272" t="s">
        <v>121</v>
      </c>
      <c r="D178" s="272"/>
      <c r="E178" s="272"/>
      <c r="F178" s="293" t="s">
        <v>1033</v>
      </c>
      <c r="G178" s="272"/>
      <c r="H178" s="272" t="s">
        <v>1105</v>
      </c>
      <c r="I178" s="272" t="s">
        <v>1035</v>
      </c>
      <c r="J178" s="272">
        <v>255</v>
      </c>
      <c r="K178" s="315"/>
    </row>
    <row r="179" spans="2:11" ht="15" customHeight="1">
      <c r="B179" s="294"/>
      <c r="C179" s="272" t="s">
        <v>122</v>
      </c>
      <c r="D179" s="272"/>
      <c r="E179" s="272"/>
      <c r="F179" s="293" t="s">
        <v>1033</v>
      </c>
      <c r="G179" s="272"/>
      <c r="H179" s="272" t="s">
        <v>998</v>
      </c>
      <c r="I179" s="272" t="s">
        <v>1035</v>
      </c>
      <c r="J179" s="272">
        <v>10</v>
      </c>
      <c r="K179" s="315"/>
    </row>
    <row r="180" spans="2:11" ht="15" customHeight="1">
      <c r="B180" s="294"/>
      <c r="C180" s="272" t="s">
        <v>123</v>
      </c>
      <c r="D180" s="272"/>
      <c r="E180" s="272"/>
      <c r="F180" s="293" t="s">
        <v>1033</v>
      </c>
      <c r="G180" s="272"/>
      <c r="H180" s="272" t="s">
        <v>1106</v>
      </c>
      <c r="I180" s="272" t="s">
        <v>1067</v>
      </c>
      <c r="J180" s="272"/>
      <c r="K180" s="315"/>
    </row>
    <row r="181" spans="2:11" ht="15" customHeight="1">
      <c r="B181" s="294"/>
      <c r="C181" s="272" t="s">
        <v>1107</v>
      </c>
      <c r="D181" s="272"/>
      <c r="E181" s="272"/>
      <c r="F181" s="293" t="s">
        <v>1033</v>
      </c>
      <c r="G181" s="272"/>
      <c r="H181" s="272" t="s">
        <v>1108</v>
      </c>
      <c r="I181" s="272" t="s">
        <v>1067</v>
      </c>
      <c r="J181" s="272"/>
      <c r="K181" s="315"/>
    </row>
    <row r="182" spans="2:11" ht="15" customHeight="1">
      <c r="B182" s="294"/>
      <c r="C182" s="272" t="s">
        <v>1096</v>
      </c>
      <c r="D182" s="272"/>
      <c r="E182" s="272"/>
      <c r="F182" s="293" t="s">
        <v>1033</v>
      </c>
      <c r="G182" s="272"/>
      <c r="H182" s="272" t="s">
        <v>1109</v>
      </c>
      <c r="I182" s="272" t="s">
        <v>1067</v>
      </c>
      <c r="J182" s="272"/>
      <c r="K182" s="315"/>
    </row>
    <row r="183" spans="2:11" ht="15" customHeight="1">
      <c r="B183" s="294"/>
      <c r="C183" s="272" t="s">
        <v>125</v>
      </c>
      <c r="D183" s="272"/>
      <c r="E183" s="272"/>
      <c r="F183" s="293" t="s">
        <v>1039</v>
      </c>
      <c r="G183" s="272"/>
      <c r="H183" s="272" t="s">
        <v>1110</v>
      </c>
      <c r="I183" s="272" t="s">
        <v>1035</v>
      </c>
      <c r="J183" s="272">
        <v>50</v>
      </c>
      <c r="K183" s="315"/>
    </row>
    <row r="184" spans="2:11" ht="15" customHeight="1">
      <c r="B184" s="294"/>
      <c r="C184" s="272" t="s">
        <v>1111</v>
      </c>
      <c r="D184" s="272"/>
      <c r="E184" s="272"/>
      <c r="F184" s="293" t="s">
        <v>1039</v>
      </c>
      <c r="G184" s="272"/>
      <c r="H184" s="272" t="s">
        <v>1112</v>
      </c>
      <c r="I184" s="272" t="s">
        <v>1113</v>
      </c>
      <c r="J184" s="272"/>
      <c r="K184" s="315"/>
    </row>
    <row r="185" spans="2:11" ht="15" customHeight="1">
      <c r="B185" s="294"/>
      <c r="C185" s="272" t="s">
        <v>1114</v>
      </c>
      <c r="D185" s="272"/>
      <c r="E185" s="272"/>
      <c r="F185" s="293" t="s">
        <v>1039</v>
      </c>
      <c r="G185" s="272"/>
      <c r="H185" s="272" t="s">
        <v>1115</v>
      </c>
      <c r="I185" s="272" t="s">
        <v>1113</v>
      </c>
      <c r="J185" s="272"/>
      <c r="K185" s="315"/>
    </row>
    <row r="186" spans="2:11" ht="15" customHeight="1">
      <c r="B186" s="294"/>
      <c r="C186" s="272" t="s">
        <v>1116</v>
      </c>
      <c r="D186" s="272"/>
      <c r="E186" s="272"/>
      <c r="F186" s="293" t="s">
        <v>1039</v>
      </c>
      <c r="G186" s="272"/>
      <c r="H186" s="272" t="s">
        <v>1117</v>
      </c>
      <c r="I186" s="272" t="s">
        <v>1113</v>
      </c>
      <c r="J186" s="272"/>
      <c r="K186" s="315"/>
    </row>
    <row r="187" spans="2:11" ht="15" customHeight="1">
      <c r="B187" s="294"/>
      <c r="C187" s="327" t="s">
        <v>1118</v>
      </c>
      <c r="D187" s="272"/>
      <c r="E187" s="272"/>
      <c r="F187" s="293" t="s">
        <v>1039</v>
      </c>
      <c r="G187" s="272"/>
      <c r="H187" s="272" t="s">
        <v>1119</v>
      </c>
      <c r="I187" s="272" t="s">
        <v>1120</v>
      </c>
      <c r="J187" s="328" t="s">
        <v>1121</v>
      </c>
      <c r="K187" s="315"/>
    </row>
    <row r="188" spans="2:11" ht="15" customHeight="1">
      <c r="B188" s="294"/>
      <c r="C188" s="278" t="s">
        <v>41</v>
      </c>
      <c r="D188" s="272"/>
      <c r="E188" s="272"/>
      <c r="F188" s="293" t="s">
        <v>1033</v>
      </c>
      <c r="G188" s="272"/>
      <c r="H188" s="268" t="s">
        <v>1122</v>
      </c>
      <c r="I188" s="272" t="s">
        <v>1123</v>
      </c>
      <c r="J188" s="272"/>
      <c r="K188" s="315"/>
    </row>
    <row r="189" spans="2:11" ht="15" customHeight="1">
      <c r="B189" s="294"/>
      <c r="C189" s="278" t="s">
        <v>1124</v>
      </c>
      <c r="D189" s="272"/>
      <c r="E189" s="272"/>
      <c r="F189" s="293" t="s">
        <v>1033</v>
      </c>
      <c r="G189" s="272"/>
      <c r="H189" s="272" t="s">
        <v>1125</v>
      </c>
      <c r="I189" s="272" t="s">
        <v>1067</v>
      </c>
      <c r="J189" s="272"/>
      <c r="K189" s="315"/>
    </row>
    <row r="190" spans="2:11" ht="15" customHeight="1">
      <c r="B190" s="294"/>
      <c r="C190" s="278" t="s">
        <v>1126</v>
      </c>
      <c r="D190" s="272"/>
      <c r="E190" s="272"/>
      <c r="F190" s="293" t="s">
        <v>1033</v>
      </c>
      <c r="G190" s="272"/>
      <c r="H190" s="272" t="s">
        <v>1127</v>
      </c>
      <c r="I190" s="272" t="s">
        <v>1067</v>
      </c>
      <c r="J190" s="272"/>
      <c r="K190" s="315"/>
    </row>
    <row r="191" spans="2:11" ht="15" customHeight="1">
      <c r="B191" s="294"/>
      <c r="C191" s="278" t="s">
        <v>1128</v>
      </c>
      <c r="D191" s="272"/>
      <c r="E191" s="272"/>
      <c r="F191" s="293" t="s">
        <v>1039</v>
      </c>
      <c r="G191" s="272"/>
      <c r="H191" s="272" t="s">
        <v>1129</v>
      </c>
      <c r="I191" s="272" t="s">
        <v>1067</v>
      </c>
      <c r="J191" s="272"/>
      <c r="K191" s="315"/>
    </row>
    <row r="192" spans="2:11" ht="15" customHeight="1">
      <c r="B192" s="321"/>
      <c r="C192" s="329"/>
      <c r="D192" s="303"/>
      <c r="E192" s="303"/>
      <c r="F192" s="303"/>
      <c r="G192" s="303"/>
      <c r="H192" s="303"/>
      <c r="I192" s="303"/>
      <c r="J192" s="303"/>
      <c r="K192" s="322"/>
    </row>
    <row r="193" spans="2:11" ht="18.75" customHeight="1">
      <c r="B193" s="268"/>
      <c r="C193" s="272"/>
      <c r="D193" s="272"/>
      <c r="E193" s="272"/>
      <c r="F193" s="293"/>
      <c r="G193" s="272"/>
      <c r="H193" s="272"/>
      <c r="I193" s="272"/>
      <c r="J193" s="272"/>
      <c r="K193" s="268"/>
    </row>
    <row r="194" spans="2:11" ht="18.75" customHeight="1">
      <c r="B194" s="268"/>
      <c r="C194" s="272"/>
      <c r="D194" s="272"/>
      <c r="E194" s="272"/>
      <c r="F194" s="293"/>
      <c r="G194" s="272"/>
      <c r="H194" s="272"/>
      <c r="I194" s="272"/>
      <c r="J194" s="272"/>
      <c r="K194" s="268"/>
    </row>
    <row r="195" spans="2:11" ht="18.75" customHeight="1">
      <c r="B195" s="279"/>
      <c r="C195" s="279"/>
      <c r="D195" s="279"/>
      <c r="E195" s="279"/>
      <c r="F195" s="279"/>
      <c r="G195" s="279"/>
      <c r="H195" s="279"/>
      <c r="I195" s="279"/>
      <c r="J195" s="279"/>
      <c r="K195" s="279"/>
    </row>
    <row r="196" spans="2:11" ht="13.5">
      <c r="B196" s="258"/>
      <c r="C196" s="259"/>
      <c r="D196" s="259"/>
      <c r="E196" s="259"/>
      <c r="F196" s="259"/>
      <c r="G196" s="259"/>
      <c r="H196" s="259"/>
      <c r="I196" s="259"/>
      <c r="J196" s="259"/>
      <c r="K196" s="260"/>
    </row>
    <row r="197" spans="2:11" ht="21">
      <c r="B197" s="261"/>
      <c r="C197" s="262" t="s">
        <v>1130</v>
      </c>
      <c r="D197" s="262"/>
      <c r="E197" s="262"/>
      <c r="F197" s="262"/>
      <c r="G197" s="262"/>
      <c r="H197" s="262"/>
      <c r="I197" s="262"/>
      <c r="J197" s="262"/>
      <c r="K197" s="263"/>
    </row>
    <row r="198" spans="2:11" ht="25.5" customHeight="1">
      <c r="B198" s="261"/>
      <c r="C198" s="330" t="s">
        <v>1131</v>
      </c>
      <c r="D198" s="330"/>
      <c r="E198" s="330"/>
      <c r="F198" s="330" t="s">
        <v>1132</v>
      </c>
      <c r="G198" s="331"/>
      <c r="H198" s="330" t="s">
        <v>1133</v>
      </c>
      <c r="I198" s="330"/>
      <c r="J198" s="330"/>
      <c r="K198" s="263"/>
    </row>
    <row r="199" spans="2:11" ht="5.25" customHeight="1">
      <c r="B199" s="294"/>
      <c r="C199" s="291"/>
      <c r="D199" s="291"/>
      <c r="E199" s="291"/>
      <c r="F199" s="291"/>
      <c r="G199" s="272"/>
      <c r="H199" s="291"/>
      <c r="I199" s="291"/>
      <c r="J199" s="291"/>
      <c r="K199" s="315"/>
    </row>
    <row r="200" spans="2:11" ht="15" customHeight="1">
      <c r="B200" s="294"/>
      <c r="C200" s="272" t="s">
        <v>1123</v>
      </c>
      <c r="D200" s="272"/>
      <c r="E200" s="272"/>
      <c r="F200" s="293" t="s">
        <v>42</v>
      </c>
      <c r="G200" s="272"/>
      <c r="H200" s="272" t="s">
        <v>1134</v>
      </c>
      <c r="I200" s="272"/>
      <c r="J200" s="272"/>
      <c r="K200" s="315"/>
    </row>
    <row r="201" spans="2:11" ht="15" customHeight="1">
      <c r="B201" s="294"/>
      <c r="C201" s="300"/>
      <c r="D201" s="272"/>
      <c r="E201" s="272"/>
      <c r="F201" s="293" t="s">
        <v>43</v>
      </c>
      <c r="G201" s="272"/>
      <c r="H201" s="272" t="s">
        <v>1135</v>
      </c>
      <c r="I201" s="272"/>
      <c r="J201" s="272"/>
      <c r="K201" s="315"/>
    </row>
    <row r="202" spans="2:11" ht="15" customHeight="1">
      <c r="B202" s="294"/>
      <c r="C202" s="300"/>
      <c r="D202" s="272"/>
      <c r="E202" s="272"/>
      <c r="F202" s="293" t="s">
        <v>46</v>
      </c>
      <c r="G202" s="272"/>
      <c r="H202" s="272" t="s">
        <v>1136</v>
      </c>
      <c r="I202" s="272"/>
      <c r="J202" s="272"/>
      <c r="K202" s="315"/>
    </row>
    <row r="203" spans="2:11" ht="15" customHeight="1">
      <c r="B203" s="294"/>
      <c r="C203" s="272"/>
      <c r="D203" s="272"/>
      <c r="E203" s="272"/>
      <c r="F203" s="293" t="s">
        <v>44</v>
      </c>
      <c r="G203" s="272"/>
      <c r="H203" s="272" t="s">
        <v>1137</v>
      </c>
      <c r="I203" s="272"/>
      <c r="J203" s="272"/>
      <c r="K203" s="315"/>
    </row>
    <row r="204" spans="2:11" ht="15" customHeight="1">
      <c r="B204" s="294"/>
      <c r="C204" s="272"/>
      <c r="D204" s="272"/>
      <c r="E204" s="272"/>
      <c r="F204" s="293" t="s">
        <v>45</v>
      </c>
      <c r="G204" s="272"/>
      <c r="H204" s="272" t="s">
        <v>1138</v>
      </c>
      <c r="I204" s="272"/>
      <c r="J204" s="272"/>
      <c r="K204" s="315"/>
    </row>
    <row r="205" spans="2:11" ht="15" customHeight="1">
      <c r="B205" s="294"/>
      <c r="C205" s="272"/>
      <c r="D205" s="272"/>
      <c r="E205" s="272"/>
      <c r="F205" s="293"/>
      <c r="G205" s="272"/>
      <c r="H205" s="272"/>
      <c r="I205" s="272"/>
      <c r="J205" s="272"/>
      <c r="K205" s="315"/>
    </row>
    <row r="206" spans="2:11" ht="15" customHeight="1">
      <c r="B206" s="294"/>
      <c r="C206" s="272" t="s">
        <v>1079</v>
      </c>
      <c r="D206" s="272"/>
      <c r="E206" s="272"/>
      <c r="F206" s="293" t="s">
        <v>78</v>
      </c>
      <c r="G206" s="272"/>
      <c r="H206" s="272" t="s">
        <v>1139</v>
      </c>
      <c r="I206" s="272"/>
      <c r="J206" s="272"/>
      <c r="K206" s="315"/>
    </row>
    <row r="207" spans="2:11" ht="15" customHeight="1">
      <c r="B207" s="294"/>
      <c r="C207" s="300"/>
      <c r="D207" s="272"/>
      <c r="E207" s="272"/>
      <c r="F207" s="293" t="s">
        <v>978</v>
      </c>
      <c r="G207" s="272"/>
      <c r="H207" s="272" t="s">
        <v>979</v>
      </c>
      <c r="I207" s="272"/>
      <c r="J207" s="272"/>
      <c r="K207" s="315"/>
    </row>
    <row r="208" spans="2:11" ht="15" customHeight="1">
      <c r="B208" s="294"/>
      <c r="C208" s="272"/>
      <c r="D208" s="272"/>
      <c r="E208" s="272"/>
      <c r="F208" s="293" t="s">
        <v>976</v>
      </c>
      <c r="G208" s="272"/>
      <c r="H208" s="272" t="s">
        <v>1140</v>
      </c>
      <c r="I208" s="272"/>
      <c r="J208" s="272"/>
      <c r="K208" s="315"/>
    </row>
    <row r="209" spans="2:11" ht="15" customHeight="1">
      <c r="B209" s="332"/>
      <c r="C209" s="300"/>
      <c r="D209" s="300"/>
      <c r="E209" s="300"/>
      <c r="F209" s="293" t="s">
        <v>980</v>
      </c>
      <c r="G209" s="278"/>
      <c r="H209" s="319" t="s">
        <v>981</v>
      </c>
      <c r="I209" s="319"/>
      <c r="J209" s="319"/>
      <c r="K209" s="333"/>
    </row>
    <row r="210" spans="2:11" ht="15" customHeight="1">
      <c r="B210" s="332"/>
      <c r="C210" s="300"/>
      <c r="D210" s="300"/>
      <c r="E210" s="300"/>
      <c r="F210" s="293" t="s">
        <v>954</v>
      </c>
      <c r="G210" s="278"/>
      <c r="H210" s="319" t="s">
        <v>1141</v>
      </c>
      <c r="I210" s="319"/>
      <c r="J210" s="319"/>
      <c r="K210" s="333"/>
    </row>
    <row r="211" spans="2:11" ht="15" customHeight="1">
      <c r="B211" s="332"/>
      <c r="C211" s="300"/>
      <c r="D211" s="300"/>
      <c r="E211" s="300"/>
      <c r="F211" s="334"/>
      <c r="G211" s="278"/>
      <c r="H211" s="335"/>
      <c r="I211" s="335"/>
      <c r="J211" s="335"/>
      <c r="K211" s="333"/>
    </row>
    <row r="212" spans="2:11" ht="15" customHeight="1">
      <c r="B212" s="332"/>
      <c r="C212" s="272" t="s">
        <v>1103</v>
      </c>
      <c r="D212" s="300"/>
      <c r="E212" s="300"/>
      <c r="F212" s="293">
        <v>1</v>
      </c>
      <c r="G212" s="278"/>
      <c r="H212" s="319" t="s">
        <v>1142</v>
      </c>
      <c r="I212" s="319"/>
      <c r="J212" s="319"/>
      <c r="K212" s="333"/>
    </row>
    <row r="213" spans="2:11" ht="15" customHeight="1">
      <c r="B213" s="332"/>
      <c r="C213" s="300"/>
      <c r="D213" s="300"/>
      <c r="E213" s="300"/>
      <c r="F213" s="293">
        <v>2</v>
      </c>
      <c r="G213" s="278"/>
      <c r="H213" s="319" t="s">
        <v>1143</v>
      </c>
      <c r="I213" s="319"/>
      <c r="J213" s="319"/>
      <c r="K213" s="333"/>
    </row>
    <row r="214" spans="2:11" ht="15" customHeight="1">
      <c r="B214" s="332"/>
      <c r="C214" s="300"/>
      <c r="D214" s="300"/>
      <c r="E214" s="300"/>
      <c r="F214" s="293">
        <v>3</v>
      </c>
      <c r="G214" s="278"/>
      <c r="H214" s="319" t="s">
        <v>1144</v>
      </c>
      <c r="I214" s="319"/>
      <c r="J214" s="319"/>
      <c r="K214" s="333"/>
    </row>
    <row r="215" spans="2:11" ht="15" customHeight="1">
      <c r="B215" s="332"/>
      <c r="C215" s="300"/>
      <c r="D215" s="300"/>
      <c r="E215" s="300"/>
      <c r="F215" s="293">
        <v>4</v>
      </c>
      <c r="G215" s="278"/>
      <c r="H215" s="319" t="s">
        <v>1145</v>
      </c>
      <c r="I215" s="319"/>
      <c r="J215" s="319"/>
      <c r="K215" s="333"/>
    </row>
    <row r="216" spans="2:11" ht="12.75" customHeight="1">
      <c r="B216" s="336"/>
      <c r="C216" s="337"/>
      <c r="D216" s="337"/>
      <c r="E216" s="337"/>
      <c r="F216" s="337"/>
      <c r="G216" s="337"/>
      <c r="H216" s="337"/>
      <c r="I216" s="337"/>
      <c r="J216" s="337"/>
      <c r="K216" s="338"/>
    </row>
  </sheetData>
  <sheetProtection formatCells="0" formatColumns="0" formatRows="0" insertColumns="0" insertRows="0" insertHyperlinks="0" deleteColumns="0" deleteRows="0" sort="0" autoFilter="0" pivotTables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Hájek</dc:creator>
  <cp:keywords/>
  <dc:description/>
  <cp:lastModifiedBy>Milan Hájek</cp:lastModifiedBy>
  <dcterms:created xsi:type="dcterms:W3CDTF">2018-05-23T08:14:24Z</dcterms:created>
  <dcterms:modified xsi:type="dcterms:W3CDTF">2018-05-23T08:14:44Z</dcterms:modified>
  <cp:category/>
  <cp:version/>
  <cp:contentType/>
  <cp:contentStatus/>
</cp:coreProperties>
</file>